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01"/>
  <workbookPr/>
  <bookViews>
    <workbookView xWindow="65416" yWindow="65416" windowWidth="29040" windowHeight="15840" activeTab="0"/>
  </bookViews>
  <sheets>
    <sheet name="Rekapitulace stavby" sheetId="1" r:id="rId1"/>
    <sheet name="Silnice III-27212 - Komun..." sheetId="2" r:id="rId2"/>
    <sheet name="Výtluk 1 - Oprava výtluku..." sheetId="3" r:id="rId3"/>
    <sheet name="Výtluk 2 - Oprava výtluku..." sheetId="4" r:id="rId4"/>
    <sheet name="Výtluk 3 - Oprava výtluku..." sheetId="5" r:id="rId5"/>
    <sheet name="Výtluk 4 - Oprava výtluku..." sheetId="6" r:id="rId6"/>
    <sheet name="Výtluk 5 - Oprava výtluku..." sheetId="7" r:id="rId7"/>
    <sheet name="VRN - Vedlejší rozpočtové..." sheetId="8" r:id="rId8"/>
    <sheet name="Pokyny pro vyplnění" sheetId="9" r:id="rId9"/>
  </sheets>
  <definedNames>
    <definedName name="_xlnm._FilterDatabase" localSheetId="1" hidden="1">'Silnice III-27212 - Komun...'!$C$85:$K$198</definedName>
    <definedName name="_xlnm._FilterDatabase" localSheetId="7" hidden="1">'VRN - Vedlejší rozpočtové...'!$C$82:$K$96</definedName>
    <definedName name="_xlnm._FilterDatabase" localSheetId="2" hidden="1">'Výtluk 1 - Oprava výtluku...'!$C$84:$K$176</definedName>
    <definedName name="_xlnm._FilterDatabase" localSheetId="3" hidden="1">'Výtluk 2 - Oprava výtluku...'!$C$84:$K$160</definedName>
    <definedName name="_xlnm._FilterDatabase" localSheetId="4" hidden="1">'Výtluk 3 - Oprava výtluku...'!$C$83:$K$144</definedName>
    <definedName name="_xlnm._FilterDatabase" localSheetId="5" hidden="1">'Výtluk 4 - Oprava výtluku...'!$C$84:$K$164</definedName>
    <definedName name="_xlnm._FilterDatabase" localSheetId="6" hidden="1">'Výtluk 5 - Oprava výtluku...'!$C$84:$K$164</definedName>
    <definedName name="_xlnm.Print_Area" localSheetId="8">'Pokyny pro vyplnění'!$B$2:$K$71,'Pokyny pro vyplnění'!$B$74:$K$118,'Pokyny pro vyplnění'!$B$121:$K$190,'Pokyny pro vyplnění'!$B$198:$K$218</definedName>
    <definedName name="_xlnm.Print_Area" localSheetId="0">'Rekapitulace stavby'!$D$4:$AO$36,'Rekapitulace stavby'!$C$42:$AQ$62</definedName>
    <definedName name="_xlnm.Print_Area" localSheetId="1">'Silnice III-27212 - Komun...'!$C$4:$J$39,'Silnice III-27212 - Komun...'!$C$45:$J$67,'Silnice III-27212 - Komun...'!$C$73:$K$198</definedName>
    <definedName name="_xlnm.Print_Area" localSheetId="7">'VRN - Vedlejší rozpočtové...'!$C$4:$J$39,'VRN - Vedlejší rozpočtové...'!$C$45:$J$64,'VRN - Vedlejší rozpočtové...'!$C$70:$K$96</definedName>
    <definedName name="_xlnm.Print_Area" localSheetId="2">'Výtluk 1 - Oprava výtluku...'!$C$4:$J$39,'Výtluk 1 - Oprava výtluku...'!$C$45:$J$66,'Výtluk 1 - Oprava výtluku...'!$C$72:$K$176</definedName>
    <definedName name="_xlnm.Print_Area" localSheetId="3">'Výtluk 2 - Oprava výtluku...'!$C$4:$J$39,'Výtluk 2 - Oprava výtluku...'!$C$45:$J$66,'Výtluk 2 - Oprava výtluku...'!$C$72:$K$160</definedName>
    <definedName name="_xlnm.Print_Area" localSheetId="4">'Výtluk 3 - Oprava výtluku...'!$C$4:$J$39,'Výtluk 3 - Oprava výtluku...'!$C$45:$J$65,'Výtluk 3 - Oprava výtluku...'!$C$71:$K$144</definedName>
    <definedName name="_xlnm.Print_Area" localSheetId="5">'Výtluk 4 - Oprava výtluku...'!$C$4:$J$39,'Výtluk 4 - Oprava výtluku...'!$C$45:$J$66,'Výtluk 4 - Oprava výtluku...'!$C$72:$K$164</definedName>
    <definedName name="_xlnm.Print_Area" localSheetId="6">'Výtluk 5 - Oprava výtluku...'!$C$4:$J$39,'Výtluk 5 - Oprava výtluku...'!$C$45:$J$66,'Výtluk 5 - Oprava výtluku...'!$C$72:$K$164</definedName>
    <definedName name="_xlnm.Print_Titles" localSheetId="0">'Rekapitulace stavby'!$52:$52</definedName>
    <definedName name="_xlnm.Print_Titles" localSheetId="1">'Silnice III-27212 - Komun...'!$85:$85</definedName>
    <definedName name="_xlnm.Print_Titles" localSheetId="2">'Výtluk 1 - Oprava výtluku...'!$84:$84</definedName>
    <definedName name="_xlnm.Print_Titles" localSheetId="3">'Výtluk 2 - Oprava výtluku...'!$84:$84</definedName>
    <definedName name="_xlnm.Print_Titles" localSheetId="4">'Výtluk 3 - Oprava výtluku...'!$83:$83</definedName>
    <definedName name="_xlnm.Print_Titles" localSheetId="5">'Výtluk 4 - Oprava výtluku...'!$84:$84</definedName>
    <definedName name="_xlnm.Print_Titles" localSheetId="6">'Výtluk 5 - Oprava výtluku...'!$84:$84</definedName>
    <definedName name="_xlnm.Print_Titles" localSheetId="7">'VRN - Vedlejší rozpočtové...'!$82:$82</definedName>
  </definedNames>
  <calcPr calcId="191029"/>
</workbook>
</file>

<file path=xl/sharedStrings.xml><?xml version="1.0" encoding="utf-8"?>
<sst xmlns="http://schemas.openxmlformats.org/spreadsheetml/2006/main" count="6183" uniqueCount="574">
  <si>
    <t>Export Komplet</t>
  </si>
  <si>
    <t>VZ</t>
  </si>
  <si>
    <t>2.0</t>
  </si>
  <si>
    <t>ZAMOK</t>
  </si>
  <si>
    <t>False</t>
  </si>
  <si>
    <t>{93c3f449-bb5f-4149-af54-ef37883e1ac6}</t>
  </si>
  <si>
    <t>0,01</t>
  </si>
  <si>
    <t>21</t>
  </si>
  <si>
    <t>15</t>
  </si>
  <si>
    <t>REKAPITULACE STAVBY</t>
  </si>
  <si>
    <t>v ---  níže se nacházejí doplnkové a pomocné údaje k sestavám  --- v</t>
  </si>
  <si>
    <t>Návod na vyplnění</t>
  </si>
  <si>
    <t>0,001</t>
  </si>
  <si>
    <t>Kód:</t>
  </si>
  <si>
    <t>19052</t>
  </si>
  <si>
    <t>Měnit lze pouze buňky se žlutým podbarvením!
1) v Rekapitulaci stavby vyplňte údaje o Uchazeči (přenesou se do ostatních sestav i v jiných listech)
2) na vybraných listech vyplňte v sestavě Soupis prací ceny u položek</t>
  </si>
  <si>
    <t>Stavba:</t>
  </si>
  <si>
    <t>Oprava komunikace Milovice</t>
  </si>
  <si>
    <t>KSO:</t>
  </si>
  <si>
    <t/>
  </si>
  <si>
    <t>CC-CZ:</t>
  </si>
  <si>
    <t>Místo:</t>
  </si>
  <si>
    <t>Milovice</t>
  </si>
  <si>
    <t>Datum:</t>
  </si>
  <si>
    <t>20. 6. 2019</t>
  </si>
  <si>
    <t>Zadavatel:</t>
  </si>
  <si>
    <t>IČ:</t>
  </si>
  <si>
    <t xml:space="preserve"> </t>
  </si>
  <si>
    <t>DIČ:</t>
  </si>
  <si>
    <t>Uchazeč:</t>
  </si>
  <si>
    <t>Vyplň údaj</t>
  </si>
  <si>
    <t>Projektant:</t>
  </si>
  <si>
    <t>True</t>
  </si>
  <si>
    <t>Zpracovatel:</t>
  </si>
  <si>
    <t>František Mrázek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</si>
  <si>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</si>
  <si>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</si>
  <si>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</si>
  <si>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</si>
  <si>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</si>
  <si>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</si>
  <si>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</si>
  <si>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</si>
  <si>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</si>
  <si>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</si>
  <si>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</si>
  <si>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</si>
  <si>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</si>
  <si>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</si>
  <si>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</si>
  <si>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</si>
  <si>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</si>
  <si>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</si>
  <si>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</si>
  <si>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</si>
  <si>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</si>
  <si>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</si>
  <si>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</si>
  <si>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</si>
  <si>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</si>
  <si>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</si>
  <si>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</si>
  <si>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</si>
  <si>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</si>
  <si>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</si>
  <si>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</si>
  <si>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</si>
  <si>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</si>
  <si>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</si>
  <si>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</si>
  <si>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</si>
  <si>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</si>
  <si>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</si>
  <si>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</si>
  <si>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</si>
  <si>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</si>
  <si>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Silnice III/27212</t>
  </si>
  <si>
    <t>Komunikace na pozemku p.č.1726 k.ú. Milovice a silnicí č.III/27212</t>
  </si>
  <si>
    <t>STA</t>
  </si>
  <si>
    <t>1</t>
  </si>
  <si>
    <t>{777e7120-a581-43be-b13e-6110972071ab}</t>
  </si>
  <si>
    <t>2</t>
  </si>
  <si>
    <t>Výtluk 1</t>
  </si>
  <si>
    <t>Oprava výtluku č.1</t>
  </si>
  <si>
    <t>{e112b510-ee9d-4bc1-8647-bedef8f74a7e}</t>
  </si>
  <si>
    <t>Výtluk 2</t>
  </si>
  <si>
    <t>Oprava výtluku č.2</t>
  </si>
  <si>
    <t>{41a584b7-fe21-4627-b9ec-66b8de03e1e9}</t>
  </si>
  <si>
    <t>Výtluk 3</t>
  </si>
  <si>
    <t>Oprava výtluku č.3</t>
  </si>
  <si>
    <t>{49e2e1dc-cc4f-4edc-9e2a-79a3c7ba9f50}</t>
  </si>
  <si>
    <t>Výtluk 4</t>
  </si>
  <si>
    <t>Oprava výtluku č.4</t>
  </si>
  <si>
    <t>{206eafa3-50d0-4365-93a6-fd03f50aaece}</t>
  </si>
  <si>
    <t>Výtluk 5</t>
  </si>
  <si>
    <t>Oprava výtluku č.5</t>
  </si>
  <si>
    <t>{cd74dfa4-e736-492d-8407-7d4fd4c65eed}</t>
  </si>
  <si>
    <t>VRN</t>
  </si>
  <si>
    <t>Vedlejší rozpočtové náklady</t>
  </si>
  <si>
    <t>{6b3b36cf-1010-4cbe-b796-ea84268455e6}</t>
  </si>
  <si>
    <t>KRYCÍ LIST SOUPISU PRACÍ</t>
  </si>
  <si>
    <t>Objekt:</t>
  </si>
  <si>
    <t>Silnice III/27212 - Komunikace na pozemku p.č.1726 k.ú. Milovice a silnicí č.III/27212</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</si>
  <si>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</si>
  <si>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</si>
  <si>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</si>
  <si>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</si>
  <si>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</si>
  <si>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</si>
  <si>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</si>
  <si>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</si>
  <si>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</si>
  <si>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</si>
  <si>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</si>
  <si>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</si>
  <si>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</si>
  <si>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</si>
  <si>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</si>
  <si>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</si>
  <si>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</si>
  <si>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</si>
  <si>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</si>
  <si>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</si>
  <si>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</si>
  <si>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</si>
  <si>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</si>
  <si>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</si>
  <si>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</si>
  <si>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</si>
  <si>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</si>
  <si>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</si>
  <si>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</si>
  <si>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113106185</t>
  </si>
  <si>
    <t>Rozebrání dlažeb a dílců vozovek a ploch s přemístěním hmot na skládku na vzdálenost do 3 m nebo s naložením na dopravní prostředek, s jakoukoliv výplní spár strojně plochy jednotlivě do 50 m2 z drobných kostek nebo odseků s ložem z kameniva</t>
  </si>
  <si>
    <t>m2</t>
  </si>
  <si>
    <t>CS ÚRS 2019 01</t>
  </si>
  <si>
    <t>4</t>
  </si>
  <si>
    <t>2131433600</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</si>
  <si>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</si>
  <si>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</si>
  <si>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</si>
  <si>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720</t>
  </si>
  <si>
    <t>Součet</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</si>
  <si>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</si>
  <si>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</si>
  <si>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552029362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</si>
  <si>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</si>
  <si>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822</t>
  </si>
  <si>
    <t>3</t>
  </si>
  <si>
    <t>113108442</t>
  </si>
  <si>
    <t>Rozrytí vrstvy krytu nebo podkladu z kameniva bez zhutnění, bez vyrovnání rozrytého materiálu, pro jakékoliv tloušťky se živičným pojivem</t>
  </si>
  <si>
    <t>1374947647</t>
  </si>
  <si>
    <t xml:space="preserve">Poznámka k souboru cen:
1. V ceně -8441 nejsou započteny náklady na příp. nutné doplnění kamenivem, které se oceňuje cenami souboru cen 566 . 0-11 Úprava dosavadního krytu z kameniva drceného jako podklad pro nový kryt.
</t>
  </si>
  <si>
    <t>113154114</t>
  </si>
  <si>
    <t>Frézování živičného podkladu nebo krytu s naložením na dopravní prostředek plochy do 500 m2 bez překážek v trase pruhu šířky do 0,5 m, tloušťky vrstvy 100 mm</t>
  </si>
  <si>
    <t>1540945903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</si>
  <si>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</si>
  <si>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102</t>
  </si>
  <si>
    <t>5</t>
  </si>
  <si>
    <t>132301101</t>
  </si>
  <si>
    <t>Hloubení zapažených i nezapažených rýh šířky do 600 mm s urovnáním dna do předepsaného profilu a spádu v hornině tř. 4 do 100 m3</t>
  </si>
  <si>
    <t>m3</t>
  </si>
  <si>
    <t>1917341056</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</si>
  <si>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</si>
  <si>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52*0,3*0,3</t>
  </si>
  <si>
    <t>6</t>
  </si>
  <si>
    <t>162701105</t>
  </si>
  <si>
    <t>Vodorovné přemístění výkopku nebo sypaniny po suchu na obvyklém dopravním prostředku, bez naložení výkopku, avšak se složením bez rozhrnutí z horniny tř. 1 až 4 na vzdálenost přes 9 000 do 10 000 m</t>
  </si>
  <si>
    <t>-1154963801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</si>
  <si>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</si>
  <si>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238,38/1,8</t>
  </si>
  <si>
    <t>7</t>
  </si>
  <si>
    <t>167101101</t>
  </si>
  <si>
    <t>Nakládání, skládání a překládání neulehlého výkopku nebo sypaniny nakládání, množství do 100 m3, z hornin tř. 1 až 4</t>
  </si>
  <si>
    <t>-281675715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</si>
  <si>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</si>
  <si>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8</t>
  </si>
  <si>
    <t>171201201</t>
  </si>
  <si>
    <t>Uložení sypaniny na skládky</t>
  </si>
  <si>
    <t>1071153552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</si>
  <si>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</si>
  <si>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9</t>
  </si>
  <si>
    <t>171201211</t>
  </si>
  <si>
    <t>Poplatek za uložení stavebního odpadu na skládce (skládkovné) zeminy a kameniva zatříděného do Katalogu odpadů pod kódem 170 504</t>
  </si>
  <si>
    <t>t</t>
  </si>
  <si>
    <t>1888287606</t>
  </si>
  <si>
    <t xml:space="preserve">Poznámka k souboru cen:
1. Ceny uvedené v souboru cen lze po dohodě upravit podle místních podmínek.
</t>
  </si>
  <si>
    <t>52*0,3*0,3*1,8</t>
  </si>
  <si>
    <t>238,38</t>
  </si>
  <si>
    <t>10</t>
  </si>
  <si>
    <t>182101101</t>
  </si>
  <si>
    <t>Svahování trvalých svahů do projektovaných profilů s potřebným přemístěním výkopku při svahování v zářezech v hornině tř. 1 až 4</t>
  </si>
  <si>
    <t>1187108690</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</si>
  <si>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</si>
  <si>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90</t>
  </si>
  <si>
    <t>Zakládání</t>
  </si>
  <si>
    <t>11</t>
  </si>
  <si>
    <t>215901101</t>
  </si>
  <si>
    <t>Zhutnění podloží pod násypy z rostlé horniny tř. 1 až 4 z hornin soudružných do 92 % PS a nesoudržných sypkých relativní ulehlosti I(d) do 0,8</t>
  </si>
  <si>
    <t>-562578337</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</si>
  <si>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</si>
  <si>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Komunikace pozemní</t>
  </si>
  <si>
    <t>12</t>
  </si>
  <si>
    <t>564661111</t>
  </si>
  <si>
    <t>Podklad z kameniva hrubého drceného vel. 63-125 mm, s rozprostřením a zhutněním, po zhutnění tl. 200 mm</t>
  </si>
  <si>
    <t>-1441551751</t>
  </si>
  <si>
    <t>13</t>
  </si>
  <si>
    <t>564730111</t>
  </si>
  <si>
    <t>Podklad nebo kryt z kameniva hrubého drceného vel. 16-32 mm s rozprostřením a zhutněním, po zhutnění tl. 100 mm</t>
  </si>
  <si>
    <t>640479923</t>
  </si>
  <si>
    <t>14</t>
  </si>
  <si>
    <t>564760011</t>
  </si>
  <si>
    <t>Podklad nebo kryt z kameniva hrubého drceného vel. 8-16 mm s rozprostřením a zhutněním, po zhutnění tl. 200 mm</t>
  </si>
  <si>
    <t>-918481283</t>
  </si>
  <si>
    <t>52*0,6</t>
  </si>
  <si>
    <t>569951133</t>
  </si>
  <si>
    <t>Zpevnění krajnic nebo komunikací pro pěší s rozprostřením a zhutněním, po zhutnění asfaltovým recyklátem tl. 150 mm</t>
  </si>
  <si>
    <t>501868191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</si>
  <si>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</si>
  <si>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180</t>
  </si>
  <si>
    <t>16</t>
  </si>
  <si>
    <t>577134141</t>
  </si>
  <si>
    <t>Asfaltový beton vrstva obrusná ACO 11 (ABS) s rozprostřením a se zhutněním z modifikovaného asfaltu v pruhu šířky přes 3 m tl. 40 mm</t>
  </si>
  <si>
    <t>-1752906024</t>
  </si>
  <si>
    <t xml:space="preserve">Poznámka k souboru cen:
1. ČSN EN 13108-1 připouští pro ACO 11 pouze tl. 35 až 50 mm.
</t>
  </si>
  <si>
    <t>17</t>
  </si>
  <si>
    <t>577165141</t>
  </si>
  <si>
    <t>Asfaltový beton vrstva obrusná ACO 16 (ABH) s rozprostřením a zhutněním z modifikovaného asfaltu, po zhutnění v pruhu šířky přes 3 m tl. 70 mm</t>
  </si>
  <si>
    <t>2061064979</t>
  </si>
  <si>
    <t xml:space="preserve">Poznámka k souboru cen:
1. ČSN EN 13108-1 připouští pro ACO 16 pouze tl. 45 až 60 mm.
</t>
  </si>
  <si>
    <t>Ostatní konstrukce a práce, bourání</t>
  </si>
  <si>
    <t>18</t>
  </si>
  <si>
    <t>916131113</t>
  </si>
  <si>
    <t>Osazení silničního obrubníku betonového se zřízením lože, s vyplněním a zatřením spár cementovou maltou ležatého s boční opěrou z betonu prostého, do lože z betonu prostého</t>
  </si>
  <si>
    <t>m</t>
  </si>
  <si>
    <t>-1590219539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</si>
  <si>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</si>
  <si>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52</t>
  </si>
  <si>
    <t>19</t>
  </si>
  <si>
    <t>M</t>
  </si>
  <si>
    <t>59217034</t>
  </si>
  <si>
    <t>obrubník betonový silniční 1000x150x300mm</t>
  </si>
  <si>
    <t>1843191130</t>
  </si>
  <si>
    <t>20</t>
  </si>
  <si>
    <t>919122132</t>
  </si>
  <si>
    <t>Utěsnění dilatačních spár zálivkou za tepla v cementobetonovém nebo živičném krytu včetně adhezního nátěru s těsnicím profilem pod zálivkou, pro komůrky šířky 20 mm, hloubky 40 mm</t>
  </si>
  <si>
    <t>214719696</t>
  </si>
  <si>
    <t xml:space="preserve">Poznámka k souboru cen:
1. V cenách jsou započteny i náklady na vyčištění spár před těsněním a zalitím a náklady na impregnaci, těsnění a zalití spár včetně dodání hmot.
</t>
  </si>
  <si>
    <t>919735113</t>
  </si>
  <si>
    <t>Řezání stávajícího živičného krytu nebo podkladu hloubky přes 100 do 150 mm</t>
  </si>
  <si>
    <t>-363553013</t>
  </si>
  <si>
    <t xml:space="preserve">Poznámka k souboru cen:
1. V cenách jsou započteny i náklady na spotřebu vody.
</t>
  </si>
  <si>
    <t>22</t>
  </si>
  <si>
    <t>938902322</t>
  </si>
  <si>
    <t>Čištění rigolů komunikací s odstraněním travnatého porostu nebo nánosu s naložením na dopravní prostředek nebo s přemístěním na hromady na vzdálenost do 20 m ručně při tl. nánosu přes 50 do 100 mm</t>
  </si>
  <si>
    <t>504917386</t>
  </si>
  <si>
    <t xml:space="preserve">Poznámka k souboru cen:
1. V cenách nejsou započteny náklady na vodorovnou dopravu odstraněného materiálu, která se oceňuje cenami souboru cen 997 22-15 Vodorovná doprava suti.
</t>
  </si>
  <si>
    <t>23</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</si>
  <si>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</si>
  <si>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</si>
  <si>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-44138106</t>
  </si>
  <si>
    <t>997</t>
  </si>
  <si>
    <t>Přesun sutě</t>
  </si>
  <si>
    <t>24</t>
  </si>
  <si>
    <t>997223845</t>
  </si>
  <si>
    <t>Poplatek za uložení stavebního odpadu na skládce (skládkovné) asfaltového bez obsahu dehtu zatříděného do Katalogu odpadů pod kódem 170 302</t>
  </si>
  <si>
    <t>-1207455762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</si>
  <si>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</si>
  <si>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26,112</t>
  </si>
  <si>
    <t>998</t>
  </si>
  <si>
    <t>Přesun hmot</t>
  </si>
  <si>
    <t>25</t>
  </si>
  <si>
    <t>998223011</t>
  </si>
  <si>
    <t>Přesun hmot pro pozemní komunikace s krytem dlážděným dopravní vzdálenost do 200 m jakékoliv délky objektu</t>
  </si>
  <si>
    <t>-1707355275</t>
  </si>
  <si>
    <t>230,74</t>
  </si>
  <si>
    <t>26</t>
  </si>
  <si>
    <t>998223091</t>
  </si>
  <si>
    <t>Přesun hmot pro pozemní komunikace s krytem dlážděným Příplatek k ceně za zvětšený přesun přes vymezenou největší dopravní vzdálenost do 1000 m</t>
  </si>
  <si>
    <t>-457584086</t>
  </si>
  <si>
    <t>27</t>
  </si>
  <si>
    <t>998225111</t>
  </si>
  <si>
    <t>Přesun hmot pro komunikace s krytem z kameniva, monolitickým betonovým nebo živičným dopravní vzdálenost do 200 m jakékoliv délky objektu</t>
  </si>
  <si>
    <t>1974979768</t>
  </si>
  <si>
    <t xml:space="preserve">Poznámka k souboru cen:
1. Ceny lze použít i pro plochy letišť s krytem monolitickým betonovým nebo živičným.
</t>
  </si>
  <si>
    <t>28</t>
  </si>
  <si>
    <t>998225191</t>
  </si>
  <si>
    <t>Přesun hmot pro komunikace s krytem z kameniva, monolitickým betonovým nebo živičným Příplatek k ceně za zvětšený přesun přes vymezenou největší dopravní vzdálenost do 1000 m</t>
  </si>
  <si>
    <t>-1795713932</t>
  </si>
  <si>
    <t>Výtluk 1 - Oprava výtluku č.1</t>
  </si>
  <si>
    <t>113106191</t>
  </si>
  <si>
    <t>Rozebrání dlažeb a dílců vozovek a ploch s přemístěním hmot na skládku na vzdálenost do 3 m nebo s naložením na dopravní prostředek, s jakoukoliv výplní spár strojně ze silničních dílců jakýchkoliv rozměrů, s ložem z kameniva nebo živice se spárami zalitými živicí</t>
  </si>
  <si>
    <t>992039352</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</si>
  <si>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</si>
  <si>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</si>
  <si>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-349692340</t>
  </si>
  <si>
    <t>126</t>
  </si>
  <si>
    <t>113155114</t>
  </si>
  <si>
    <t>Frézování betonového podkladu nebo krytu s naložením na dopravní prostředek plochy do 500 m2 bez překážek v trase pruhu šířky do 0,5 m, tloušťky vrstvy 100 mm</t>
  </si>
  <si>
    <t>2108991338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</si>
  <si>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betonového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</si>
  <si>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46*0,3*0,3</t>
  </si>
  <si>
    <t>11,52/1,8</t>
  </si>
  <si>
    <t>46*0,3*0,3*1,8</t>
  </si>
  <si>
    <t>11,52</t>
  </si>
  <si>
    <t>46*0,6</t>
  </si>
  <si>
    <t>564811111</t>
  </si>
  <si>
    <t>Podklad ze štěrkodrti ŠD s rozprostřením a zhutněním, po zhutnění tl. 50 mm</t>
  </si>
  <si>
    <t>-482832514</t>
  </si>
  <si>
    <t>591211111</t>
  </si>
  <si>
    <t>Kladení dlažby z kostek s provedením lože do tl. 50 mm, s vyplněním spár, s dvojím beraněním a se smetením přebytečného materiálu na krajnici drobných z kamene, do lože z kameniva těženého</t>
  </si>
  <si>
    <t>491122986</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</si>
  <si>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</si>
  <si>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58381007</t>
  </si>
  <si>
    <t>kostka dlažební žula drobná 8/10</t>
  </si>
  <si>
    <t>-325833873</t>
  </si>
  <si>
    <t>26+25</t>
  </si>
  <si>
    <t>51*1,02 'Přepočtené koeficientem množství</t>
  </si>
  <si>
    <t>46</t>
  </si>
  <si>
    <t>997013801</t>
  </si>
  <si>
    <t>Poplatek za uložení stavebního odpadu na skládce (skládkovné) z prostého betonu zatříděného do Katalogu odpadů pod kódem 170 101</t>
  </si>
  <si>
    <t>1858021400</t>
  </si>
  <si>
    <t>103,71</t>
  </si>
  <si>
    <t>6,4</t>
  </si>
  <si>
    <t>Výtluk 2 - Oprava výtluku č.2</t>
  </si>
  <si>
    <t>113105111</t>
  </si>
  <si>
    <t>Rozebrání dlažeb z lomového kamene s přemístěním hmot na skládku na vzdálenost do 3 m nebo s naložením na dopravní prostředek, kladených na sucho</t>
  </si>
  <si>
    <t>1791984333</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</si>
  <si>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</si>
  <si>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12*0,3*0,3</t>
  </si>
  <si>
    <t>12*0,3*0,3*1,8</t>
  </si>
  <si>
    <t>12*0,6</t>
  </si>
  <si>
    <t>20*1,02 'Přepočtené koeficientem množství</t>
  </si>
  <si>
    <t>1420231520</t>
  </si>
  <si>
    <t>997223855</t>
  </si>
  <si>
    <t>709312667</t>
  </si>
  <si>
    <t>3,024</t>
  </si>
  <si>
    <t>Výtluk 3 - Oprava výtluku č.3</t>
  </si>
  <si>
    <t>759091865</t>
  </si>
  <si>
    <t>25,14/1,8</t>
  </si>
  <si>
    <t>-1374096965</t>
  </si>
  <si>
    <t>-135754707</t>
  </si>
  <si>
    <t>-1043211331</t>
  </si>
  <si>
    <t>25,14</t>
  </si>
  <si>
    <t>21*1,02 'Přepočtené koeficientem množství</t>
  </si>
  <si>
    <t>1,536</t>
  </si>
  <si>
    <t>Výtluk 4 - Oprava výtluku č.4</t>
  </si>
  <si>
    <t>113106161</t>
  </si>
  <si>
    <t>Rozebrání dlažeb a dílců vozovek a ploch s přemístěním hmot na skládku na vzdálenost do 3 m nebo s naložením na dopravní prostředek, s jakoukoliv výplní spár ručně z drobných kostek nebo odseků s ložem z kameniva</t>
  </si>
  <si>
    <t>1697588513</t>
  </si>
  <si>
    <t>27,5</t>
  </si>
  <si>
    <t>13*0,3*0,3</t>
  </si>
  <si>
    <t>24,75/1,8</t>
  </si>
  <si>
    <t>13*0,3*0,3*1,8</t>
  </si>
  <si>
    <t>24,75</t>
  </si>
  <si>
    <t>13*0,6</t>
  </si>
  <si>
    <t>7,04</t>
  </si>
  <si>
    <t>Výtluk 5 - Oprava výtluku č.5</t>
  </si>
  <si>
    <t>37,5</t>
  </si>
  <si>
    <t>17*0,3*0,3</t>
  </si>
  <si>
    <t>21,75/1,8</t>
  </si>
  <si>
    <t>17*0,3*0,3*1,8</t>
  </si>
  <si>
    <t>21,75</t>
  </si>
  <si>
    <t>17*0,6</t>
  </si>
  <si>
    <t>37,5*1,02 'Přepočtené koeficientem množství</t>
  </si>
  <si>
    <t>3,84</t>
  </si>
  <si>
    <t>VRN - Vedlejší rozpočtové náklady</t>
  </si>
  <si>
    <t xml:space="preserve">    VRN3 - Zařízení staveniště</t>
  </si>
  <si>
    <t xml:space="preserve">    VRN6 - Územní vlivy</t>
  </si>
  <si>
    <t xml:space="preserve">    VRN7 - Provozní vlivy</t>
  </si>
  <si>
    <t>VRN3</t>
  </si>
  <si>
    <t>Zařízení staveniště</t>
  </si>
  <si>
    <t>032903000</t>
  </si>
  <si>
    <t>Náklady na provoz a údržbu vybavení staveniště</t>
  </si>
  <si>
    <t>%</t>
  </si>
  <si>
    <t>1024</t>
  </si>
  <si>
    <t>-1102153606</t>
  </si>
  <si>
    <t>VRN6</t>
  </si>
  <si>
    <t>Územní vlivy</t>
  </si>
  <si>
    <t>062304000</t>
  </si>
  <si>
    <t>Mimosteveništní doprava</t>
  </si>
  <si>
    <t>1340854391</t>
  </si>
  <si>
    <t>VRN7</t>
  </si>
  <si>
    <t>Provozní vlivy</t>
  </si>
  <si>
    <t>072103011</t>
  </si>
  <si>
    <t>Zajištění DIO komunikace II. a III. třídy - jednoduché el. vedení</t>
  </si>
  <si>
    <t>kpl</t>
  </si>
  <si>
    <t>470122513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</si>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</sst>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7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8"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167" fontId="21"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0" fontId="21" fillId="4" borderId="7" xfId="0" applyFont="1" applyFill="1" applyBorder="1" applyAlignment="1" applyProtection="1">
      <alignment horizontal="righ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left" vertical="top"/>
    </xf>
    <xf numFmtId="0" fontId="40" fillId="0" borderId="0" xfId="0" applyFont="1" applyBorder="1" applyAlignment="1">
      <alignment horizontal="left" vertical="center"/>
    </xf>
    <xf numFmtId="0" fontId="39" fillId="0" borderId="29" xfId="0" applyFont="1" applyBorder="1" applyAlignment="1">
      <alignment horizontal="left"/>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0" fillId="0" borderId="0" xfId="0" applyFont="1" applyBorder="1" applyAlignment="1">
      <alignment horizontal="left" vertical="center" wrapText="1"/>
    </xf>
    <xf numFmtId="49" fontId="40" fillId="0" borderId="0" xfId="0" applyNumberFormat="1" applyFont="1" applyBorder="1" applyAlignment="1">
      <alignment horizontal="left" vertical="center" wrapText="1"/>
    </xf>
    <xf numFmtId="0" fontId="39"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327"/>
      <c r="AS2" s="327"/>
      <c r="AT2" s="327"/>
      <c r="AU2" s="327"/>
      <c r="AV2" s="327"/>
      <c r="AW2" s="327"/>
      <c r="AX2" s="327"/>
      <c r="AY2" s="327"/>
      <c r="AZ2" s="327"/>
      <c r="BA2" s="327"/>
      <c r="BB2" s="327"/>
      <c r="BC2" s="327"/>
      <c r="BD2" s="327"/>
      <c r="BE2" s="327"/>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9" t="s">
        <v>14</v>
      </c>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21"/>
      <c r="AQ5" s="21"/>
      <c r="AR5" s="19"/>
      <c r="BE5" s="318" t="s">
        <v>15</v>
      </c>
      <c r="BS5" s="16" t="s">
        <v>6</v>
      </c>
    </row>
    <row r="6" spans="2:71" ht="36.95" customHeight="1">
      <c r="B6" s="20"/>
      <c r="C6" s="21"/>
      <c r="D6" s="27" t="s">
        <v>16</v>
      </c>
      <c r="E6" s="21"/>
      <c r="F6" s="21"/>
      <c r="G6" s="21"/>
      <c r="H6" s="21"/>
      <c r="I6" s="21"/>
      <c r="J6" s="21"/>
      <c r="K6" s="341" t="s">
        <v>17</v>
      </c>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21"/>
      <c r="AQ6" s="21"/>
      <c r="AR6" s="19"/>
      <c r="BE6" s="319"/>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19"/>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9"/>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9"/>
      <c r="BS9" s="16" t="s">
        <v>6</v>
      </c>
    </row>
    <row r="10" spans="2:7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19"/>
      <c r="BS10" s="16" t="s">
        <v>6</v>
      </c>
    </row>
    <row r="11" spans="2:7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19"/>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9"/>
      <c r="BS12" s="16" t="s">
        <v>6</v>
      </c>
    </row>
    <row r="13" spans="2:7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9"/>
      <c r="BS13" s="16" t="s">
        <v>6</v>
      </c>
    </row>
    <row r="14" spans="2:71" ht="12.75">
      <c r="B14" s="20"/>
      <c r="C14" s="21"/>
      <c r="D14" s="21"/>
      <c r="E14" s="342" t="s">
        <v>30</v>
      </c>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28" t="s">
        <v>28</v>
      </c>
      <c r="AL14" s="21"/>
      <c r="AM14" s="21"/>
      <c r="AN14" s="30" t="s">
        <v>30</v>
      </c>
      <c r="AO14" s="21"/>
      <c r="AP14" s="21"/>
      <c r="AQ14" s="21"/>
      <c r="AR14" s="19"/>
      <c r="BE14" s="319"/>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9"/>
      <c r="BS15" s="16" t="s">
        <v>4</v>
      </c>
    </row>
    <row r="16" spans="2:7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19"/>
      <c r="BS16" s="16" t="s">
        <v>4</v>
      </c>
    </row>
    <row r="17" spans="2:71" ht="18.4" customHeight="1">
      <c r="B17" s="20"/>
      <c r="C17" s="21"/>
      <c r="D17" s="21"/>
      <c r="E17" s="26" t="s">
        <v>27</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19"/>
      <c r="BS17" s="16" t="s">
        <v>32</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9"/>
      <c r="BS18" s="16" t="s">
        <v>6</v>
      </c>
    </row>
    <row r="19" spans="2:71" ht="12" customHeight="1">
      <c r="B19" s="20"/>
      <c r="C19" s="21"/>
      <c r="D19" s="28" t="s">
        <v>33</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19"/>
      <c r="BS19" s="16" t="s">
        <v>6</v>
      </c>
    </row>
    <row r="20" spans="2:71" ht="18.4"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19"/>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9"/>
    </row>
    <row r="22" spans="2:57" ht="12" customHeight="1">
      <c r="B22" s="20"/>
      <c r="C22" s="21"/>
      <c r="D22" s="28"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9"/>
    </row>
    <row r="23" spans="2:57" ht="51" customHeight="1">
      <c r="B23" s="20"/>
      <c r="C23" s="21"/>
      <c r="D23" s="21"/>
      <c r="E23" s="344" t="s">
        <v>36</v>
      </c>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21"/>
      <c r="AP23" s="21"/>
      <c r="AQ23" s="21"/>
      <c r="AR23" s="19"/>
      <c r="BE23" s="319"/>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9"/>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9"/>
    </row>
    <row r="26" spans="2:57" s="1" customFormat="1" ht="25.9" customHeight="1">
      <c r="B26" s="33"/>
      <c r="C26" s="34"/>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21">
        <f>ROUND(AG54,2)</f>
        <v>0</v>
      </c>
      <c r="AL26" s="322"/>
      <c r="AM26" s="322"/>
      <c r="AN26" s="322"/>
      <c r="AO26" s="322"/>
      <c r="AP26" s="34"/>
      <c r="AQ26" s="34"/>
      <c r="AR26" s="37"/>
      <c r="BE26" s="319"/>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19"/>
    </row>
    <row r="28" spans="2:57" s="1" customFormat="1" ht="12.75">
      <c r="B28" s="33"/>
      <c r="C28" s="34"/>
      <c r="D28" s="34"/>
      <c r="E28" s="34"/>
      <c r="F28" s="34"/>
      <c r="G28" s="34"/>
      <c r="H28" s="34"/>
      <c r="I28" s="34"/>
      <c r="J28" s="34"/>
      <c r="K28" s="34"/>
      <c r="L28" s="345" t="s">
        <v>38</v>
      </c>
      <c r="M28" s="345"/>
      <c r="N28" s="345"/>
      <c r="O28" s="345"/>
      <c r="P28" s="345"/>
      <c r="Q28" s="34"/>
      <c r="R28" s="34"/>
      <c r="S28" s="34"/>
      <c r="T28" s="34"/>
      <c r="U28" s="34"/>
      <c r="V28" s="34"/>
      <c r="W28" s="345" t="s">
        <v>39</v>
      </c>
      <c r="X28" s="345"/>
      <c r="Y28" s="345"/>
      <c r="Z28" s="345"/>
      <c r="AA28" s="345"/>
      <c r="AB28" s="345"/>
      <c r="AC28" s="345"/>
      <c r="AD28" s="345"/>
      <c r="AE28" s="345"/>
      <c r="AF28" s="34"/>
      <c r="AG28" s="34"/>
      <c r="AH28" s="34"/>
      <c r="AI28" s="34"/>
      <c r="AJ28" s="34"/>
      <c r="AK28" s="345" t="s">
        <v>40</v>
      </c>
      <c r="AL28" s="345"/>
      <c r="AM28" s="345"/>
      <c r="AN28" s="345"/>
      <c r="AO28" s="345"/>
      <c r="AP28" s="34"/>
      <c r="AQ28" s="34"/>
      <c r="AR28" s="37"/>
      <c r="BE28" s="319"/>
    </row>
    <row r="29" spans="2:57" s="2" customFormat="1" ht="14.45" customHeight="1">
      <c r="B29" s="38"/>
      <c r="C29" s="39"/>
      <c r="D29" s="28" t="s">
        <v>41</v>
      </c>
      <c r="E29" s="39"/>
      <c r="F29" s="28" t="s">
        <v>42</v>
      </c>
      <c r="G29" s="39"/>
      <c r="H29" s="39"/>
      <c r="I29" s="39"/>
      <c r="J29" s="39"/>
      <c r="K29" s="39"/>
      <c r="L29" s="346">
        <v>0.21</v>
      </c>
      <c r="M29" s="317"/>
      <c r="N29" s="317"/>
      <c r="O29" s="317"/>
      <c r="P29" s="317"/>
      <c r="Q29" s="39"/>
      <c r="R29" s="39"/>
      <c r="S29" s="39"/>
      <c r="T29" s="39"/>
      <c r="U29" s="39"/>
      <c r="V29" s="39"/>
      <c r="W29" s="316">
        <f>ROUND(AZ54,2)</f>
        <v>0</v>
      </c>
      <c r="X29" s="317"/>
      <c r="Y29" s="317"/>
      <c r="Z29" s="317"/>
      <c r="AA29" s="317"/>
      <c r="AB29" s="317"/>
      <c r="AC29" s="317"/>
      <c r="AD29" s="317"/>
      <c r="AE29" s="317"/>
      <c r="AF29" s="39"/>
      <c r="AG29" s="39"/>
      <c r="AH29" s="39"/>
      <c r="AI29" s="39"/>
      <c r="AJ29" s="39"/>
      <c r="AK29" s="316">
        <f>ROUND(AV54,2)</f>
        <v>0</v>
      </c>
      <c r="AL29" s="317"/>
      <c r="AM29" s="317"/>
      <c r="AN29" s="317"/>
      <c r="AO29" s="317"/>
      <c r="AP29" s="39"/>
      <c r="AQ29" s="39"/>
      <c r="AR29" s="40"/>
      <c r="BE29" s="320"/>
    </row>
    <row r="30" spans="2:57" s="2" customFormat="1" ht="14.45" customHeight="1">
      <c r="B30" s="38"/>
      <c r="C30" s="39"/>
      <c r="D30" s="39"/>
      <c r="E30" s="39"/>
      <c r="F30" s="28" t="s">
        <v>43</v>
      </c>
      <c r="G30" s="39"/>
      <c r="H30" s="39"/>
      <c r="I30" s="39"/>
      <c r="J30" s="39"/>
      <c r="K30" s="39"/>
      <c r="L30" s="346">
        <v>0.15</v>
      </c>
      <c r="M30" s="317"/>
      <c r="N30" s="317"/>
      <c r="O30" s="317"/>
      <c r="P30" s="317"/>
      <c r="Q30" s="39"/>
      <c r="R30" s="39"/>
      <c r="S30" s="39"/>
      <c r="T30" s="39"/>
      <c r="U30" s="39"/>
      <c r="V30" s="39"/>
      <c r="W30" s="316">
        <f>ROUND(BA54,2)</f>
        <v>0</v>
      </c>
      <c r="X30" s="317"/>
      <c r="Y30" s="317"/>
      <c r="Z30" s="317"/>
      <c r="AA30" s="317"/>
      <c r="AB30" s="317"/>
      <c r="AC30" s="317"/>
      <c r="AD30" s="317"/>
      <c r="AE30" s="317"/>
      <c r="AF30" s="39"/>
      <c r="AG30" s="39"/>
      <c r="AH30" s="39"/>
      <c r="AI30" s="39"/>
      <c r="AJ30" s="39"/>
      <c r="AK30" s="316">
        <f>ROUND(AW54,2)</f>
        <v>0</v>
      </c>
      <c r="AL30" s="317"/>
      <c r="AM30" s="317"/>
      <c r="AN30" s="317"/>
      <c r="AO30" s="317"/>
      <c r="AP30" s="39"/>
      <c r="AQ30" s="39"/>
      <c r="AR30" s="40"/>
      <c r="BE30" s="320"/>
    </row>
    <row r="31" spans="2:57" s="2" customFormat="1" ht="14.45" customHeight="1" hidden="1">
      <c r="B31" s="38"/>
      <c r="C31" s="39"/>
      <c r="D31" s="39"/>
      <c r="E31" s="39"/>
      <c r="F31" s="28" t="s">
        <v>44</v>
      </c>
      <c r="G31" s="39"/>
      <c r="H31" s="39"/>
      <c r="I31" s="39"/>
      <c r="J31" s="39"/>
      <c r="K31" s="39"/>
      <c r="L31" s="346">
        <v>0.21</v>
      </c>
      <c r="M31" s="317"/>
      <c r="N31" s="317"/>
      <c r="O31" s="317"/>
      <c r="P31" s="317"/>
      <c r="Q31" s="39"/>
      <c r="R31" s="39"/>
      <c r="S31" s="39"/>
      <c r="T31" s="39"/>
      <c r="U31" s="39"/>
      <c r="V31" s="39"/>
      <c r="W31" s="316">
        <f>ROUND(BB54,2)</f>
        <v>0</v>
      </c>
      <c r="X31" s="317"/>
      <c r="Y31" s="317"/>
      <c r="Z31" s="317"/>
      <c r="AA31" s="317"/>
      <c r="AB31" s="317"/>
      <c r="AC31" s="317"/>
      <c r="AD31" s="317"/>
      <c r="AE31" s="317"/>
      <c r="AF31" s="39"/>
      <c r="AG31" s="39"/>
      <c r="AH31" s="39"/>
      <c r="AI31" s="39"/>
      <c r="AJ31" s="39"/>
      <c r="AK31" s="316">
        <v>0</v>
      </c>
      <c r="AL31" s="317"/>
      <c r="AM31" s="317"/>
      <c r="AN31" s="317"/>
      <c r="AO31" s="317"/>
      <c r="AP31" s="39"/>
      <c r="AQ31" s="39"/>
      <c r="AR31" s="40"/>
      <c r="BE31" s="320"/>
    </row>
    <row r="32" spans="2:57" s="2" customFormat="1" ht="14.45" customHeight="1" hidden="1">
      <c r="B32" s="38"/>
      <c r="C32" s="39"/>
      <c r="D32" s="39"/>
      <c r="E32" s="39"/>
      <c r="F32" s="28" t="s">
        <v>45</v>
      </c>
      <c r="G32" s="39"/>
      <c r="H32" s="39"/>
      <c r="I32" s="39"/>
      <c r="J32" s="39"/>
      <c r="K32" s="39"/>
      <c r="L32" s="346">
        <v>0.15</v>
      </c>
      <c r="M32" s="317"/>
      <c r="N32" s="317"/>
      <c r="O32" s="317"/>
      <c r="P32" s="317"/>
      <c r="Q32" s="39"/>
      <c r="R32" s="39"/>
      <c r="S32" s="39"/>
      <c r="T32" s="39"/>
      <c r="U32" s="39"/>
      <c r="V32" s="39"/>
      <c r="W32" s="316">
        <f>ROUND(BC54,2)</f>
        <v>0</v>
      </c>
      <c r="X32" s="317"/>
      <c r="Y32" s="317"/>
      <c r="Z32" s="317"/>
      <c r="AA32" s="317"/>
      <c r="AB32" s="317"/>
      <c r="AC32" s="317"/>
      <c r="AD32" s="317"/>
      <c r="AE32" s="317"/>
      <c r="AF32" s="39"/>
      <c r="AG32" s="39"/>
      <c r="AH32" s="39"/>
      <c r="AI32" s="39"/>
      <c r="AJ32" s="39"/>
      <c r="AK32" s="316">
        <v>0</v>
      </c>
      <c r="AL32" s="317"/>
      <c r="AM32" s="317"/>
      <c r="AN32" s="317"/>
      <c r="AO32" s="317"/>
      <c r="AP32" s="39"/>
      <c r="AQ32" s="39"/>
      <c r="AR32" s="40"/>
      <c r="BE32" s="320"/>
    </row>
    <row r="33" spans="2:44" s="2" customFormat="1" ht="14.45" customHeight="1" hidden="1">
      <c r="B33" s="38"/>
      <c r="C33" s="39"/>
      <c r="D33" s="39"/>
      <c r="E33" s="39"/>
      <c r="F33" s="28" t="s">
        <v>46</v>
      </c>
      <c r="G33" s="39"/>
      <c r="H33" s="39"/>
      <c r="I33" s="39"/>
      <c r="J33" s="39"/>
      <c r="K33" s="39"/>
      <c r="L33" s="346">
        <v>0</v>
      </c>
      <c r="M33" s="317"/>
      <c r="N33" s="317"/>
      <c r="O33" s="317"/>
      <c r="P33" s="317"/>
      <c r="Q33" s="39"/>
      <c r="R33" s="39"/>
      <c r="S33" s="39"/>
      <c r="T33" s="39"/>
      <c r="U33" s="39"/>
      <c r="V33" s="39"/>
      <c r="W33" s="316">
        <f>ROUND(BD54,2)</f>
        <v>0</v>
      </c>
      <c r="X33" s="317"/>
      <c r="Y33" s="317"/>
      <c r="Z33" s="317"/>
      <c r="AA33" s="317"/>
      <c r="AB33" s="317"/>
      <c r="AC33" s="317"/>
      <c r="AD33" s="317"/>
      <c r="AE33" s="317"/>
      <c r="AF33" s="39"/>
      <c r="AG33" s="39"/>
      <c r="AH33" s="39"/>
      <c r="AI33" s="39"/>
      <c r="AJ33" s="39"/>
      <c r="AK33" s="316">
        <v>0</v>
      </c>
      <c r="AL33" s="317"/>
      <c r="AM33" s="317"/>
      <c r="AN33" s="317"/>
      <c r="AO33" s="317"/>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47</v>
      </c>
      <c r="E35" s="43"/>
      <c r="F35" s="43"/>
      <c r="G35" s="43"/>
      <c r="H35" s="43"/>
      <c r="I35" s="43"/>
      <c r="J35" s="43"/>
      <c r="K35" s="43"/>
      <c r="L35" s="43"/>
      <c r="M35" s="43"/>
      <c r="N35" s="43"/>
      <c r="O35" s="43"/>
      <c r="P35" s="43"/>
      <c r="Q35" s="43"/>
      <c r="R35" s="43"/>
      <c r="S35" s="43"/>
      <c r="T35" s="44" t="s">
        <v>48</v>
      </c>
      <c r="U35" s="43"/>
      <c r="V35" s="43"/>
      <c r="W35" s="43"/>
      <c r="X35" s="323" t="s">
        <v>49</v>
      </c>
      <c r="Y35" s="324"/>
      <c r="Z35" s="324"/>
      <c r="AA35" s="324"/>
      <c r="AB35" s="324"/>
      <c r="AC35" s="43"/>
      <c r="AD35" s="43"/>
      <c r="AE35" s="43"/>
      <c r="AF35" s="43"/>
      <c r="AG35" s="43"/>
      <c r="AH35" s="43"/>
      <c r="AI35" s="43"/>
      <c r="AJ35" s="43"/>
      <c r="AK35" s="325">
        <f>SUM(AK26:AK33)</f>
        <v>0</v>
      </c>
      <c r="AL35" s="324"/>
      <c r="AM35" s="324"/>
      <c r="AN35" s="324"/>
      <c r="AO35" s="326"/>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50</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3" customFormat="1" ht="12" customHeight="1">
      <c r="B44" s="49"/>
      <c r="C44" s="28" t="s">
        <v>13</v>
      </c>
      <c r="D44" s="50"/>
      <c r="E44" s="50"/>
      <c r="F44" s="50"/>
      <c r="G44" s="50"/>
      <c r="H44" s="50"/>
      <c r="I44" s="50"/>
      <c r="J44" s="50"/>
      <c r="K44" s="50"/>
      <c r="L44" s="50" t="str">
        <f>K5</f>
        <v>19052</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4" customFormat="1" ht="36.95" customHeight="1">
      <c r="B45" s="52"/>
      <c r="C45" s="53" t="s">
        <v>16</v>
      </c>
      <c r="D45" s="54"/>
      <c r="E45" s="54"/>
      <c r="F45" s="54"/>
      <c r="G45" s="54"/>
      <c r="H45" s="54"/>
      <c r="I45" s="54"/>
      <c r="J45" s="54"/>
      <c r="K45" s="54"/>
      <c r="L45" s="336" t="str">
        <f>K6</f>
        <v>Oprava komunikace Milovice</v>
      </c>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c r="AM45" s="337"/>
      <c r="AN45" s="337"/>
      <c r="AO45" s="337"/>
      <c r="AP45" s="54"/>
      <c r="AQ45" s="54"/>
      <c r="AR45" s="55"/>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6" t="str">
        <f>IF(K8="","",K8)</f>
        <v>Milovice</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38" t="str">
        <f>IF(AN8="","",AN8)</f>
        <v>20. 6. 2019</v>
      </c>
      <c r="AN47" s="338"/>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5.2" customHeight="1">
      <c r="B49" s="33"/>
      <c r="C49" s="28" t="s">
        <v>25</v>
      </c>
      <c r="D49" s="34"/>
      <c r="E49" s="34"/>
      <c r="F49" s="34"/>
      <c r="G49" s="34"/>
      <c r="H49" s="34"/>
      <c r="I49" s="34"/>
      <c r="J49" s="34"/>
      <c r="K49" s="34"/>
      <c r="L49" s="50" t="str">
        <f>IF(E11="","",E11)</f>
        <v xml:space="preserve"> </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334" t="str">
        <f>IF(E17="","",E17)</f>
        <v xml:space="preserve"> </v>
      </c>
      <c r="AN49" s="335"/>
      <c r="AO49" s="335"/>
      <c r="AP49" s="335"/>
      <c r="AQ49" s="34"/>
      <c r="AR49" s="37"/>
      <c r="AS49" s="328" t="s">
        <v>51</v>
      </c>
      <c r="AT49" s="329"/>
      <c r="AU49" s="58"/>
      <c r="AV49" s="58"/>
      <c r="AW49" s="58"/>
      <c r="AX49" s="58"/>
      <c r="AY49" s="58"/>
      <c r="AZ49" s="58"/>
      <c r="BA49" s="58"/>
      <c r="BB49" s="58"/>
      <c r="BC49" s="58"/>
      <c r="BD49" s="59"/>
    </row>
    <row r="50" spans="2:56" s="1" customFormat="1" ht="15.2" customHeight="1">
      <c r="B50" s="33"/>
      <c r="C50" s="28" t="s">
        <v>29</v>
      </c>
      <c r="D50" s="34"/>
      <c r="E50" s="34"/>
      <c r="F50" s="34"/>
      <c r="G50" s="34"/>
      <c r="H50" s="34"/>
      <c r="I50" s="34"/>
      <c r="J50" s="34"/>
      <c r="K50" s="34"/>
      <c r="L50" s="50"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33</v>
      </c>
      <c r="AJ50" s="34"/>
      <c r="AK50" s="34"/>
      <c r="AL50" s="34"/>
      <c r="AM50" s="334" t="str">
        <f>IF(E20="","",E20)</f>
        <v>František Mrázek</v>
      </c>
      <c r="AN50" s="335"/>
      <c r="AO50" s="335"/>
      <c r="AP50" s="335"/>
      <c r="AQ50" s="34"/>
      <c r="AR50" s="37"/>
      <c r="AS50" s="330"/>
      <c r="AT50" s="331"/>
      <c r="AU50" s="60"/>
      <c r="AV50" s="60"/>
      <c r="AW50" s="60"/>
      <c r="AX50" s="60"/>
      <c r="AY50" s="60"/>
      <c r="AZ50" s="60"/>
      <c r="BA50" s="60"/>
      <c r="BB50" s="60"/>
      <c r="BC50" s="60"/>
      <c r="BD50" s="61"/>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32"/>
      <c r="AT51" s="333"/>
      <c r="AU51" s="62"/>
      <c r="AV51" s="62"/>
      <c r="AW51" s="62"/>
      <c r="AX51" s="62"/>
      <c r="AY51" s="62"/>
      <c r="AZ51" s="62"/>
      <c r="BA51" s="62"/>
      <c r="BB51" s="62"/>
      <c r="BC51" s="62"/>
      <c r="BD51" s="63"/>
    </row>
    <row r="52" spans="2:56" s="1" customFormat="1" ht="29.25" customHeight="1">
      <c r="B52" s="33"/>
      <c r="C52" s="349" t="s">
        <v>52</v>
      </c>
      <c r="D52" s="350"/>
      <c r="E52" s="350"/>
      <c r="F52" s="350"/>
      <c r="G52" s="350"/>
      <c r="H52" s="64"/>
      <c r="I52" s="351" t="s">
        <v>53</v>
      </c>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3" t="s">
        <v>54</v>
      </c>
      <c r="AH52" s="350"/>
      <c r="AI52" s="350"/>
      <c r="AJ52" s="350"/>
      <c r="AK52" s="350"/>
      <c r="AL52" s="350"/>
      <c r="AM52" s="350"/>
      <c r="AN52" s="351" t="s">
        <v>55</v>
      </c>
      <c r="AO52" s="350"/>
      <c r="AP52" s="350"/>
      <c r="AQ52" s="65" t="s">
        <v>56</v>
      </c>
      <c r="AR52" s="37"/>
      <c r="AS52" s="66" t="s">
        <v>57</v>
      </c>
      <c r="AT52" s="67" t="s">
        <v>58</v>
      </c>
      <c r="AU52" s="67" t="s">
        <v>59</v>
      </c>
      <c r="AV52" s="67" t="s">
        <v>60</v>
      </c>
      <c r="AW52" s="67" t="s">
        <v>61</v>
      </c>
      <c r="AX52" s="67" t="s">
        <v>62</v>
      </c>
      <c r="AY52" s="67" t="s">
        <v>63</v>
      </c>
      <c r="AZ52" s="67" t="s">
        <v>64</v>
      </c>
      <c r="BA52" s="67" t="s">
        <v>65</v>
      </c>
      <c r="BB52" s="67" t="s">
        <v>66</v>
      </c>
      <c r="BC52" s="67" t="s">
        <v>67</v>
      </c>
      <c r="BD52" s="68" t="s">
        <v>68</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row>
    <row r="54" spans="2:90" s="5" customFormat="1" ht="32.45" customHeight="1">
      <c r="B54" s="72"/>
      <c r="C54" s="73" t="s">
        <v>69</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54">
        <f>ROUND(SUM(AG55:AG61),2)</f>
        <v>0</v>
      </c>
      <c r="AH54" s="354"/>
      <c r="AI54" s="354"/>
      <c r="AJ54" s="354"/>
      <c r="AK54" s="354"/>
      <c r="AL54" s="354"/>
      <c r="AM54" s="354"/>
      <c r="AN54" s="355">
        <f aca="true" t="shared" si="0" ref="AN54:AN61">SUM(AG54,AT54)</f>
        <v>0</v>
      </c>
      <c r="AO54" s="355"/>
      <c r="AP54" s="355"/>
      <c r="AQ54" s="76" t="s">
        <v>19</v>
      </c>
      <c r="AR54" s="77"/>
      <c r="AS54" s="78">
        <f>ROUND(SUM(AS55:AS61),2)</f>
        <v>0</v>
      </c>
      <c r="AT54" s="79">
        <f aca="true" t="shared" si="1" ref="AT54:AT61">ROUND(SUM(AV54:AW54),2)</f>
        <v>0</v>
      </c>
      <c r="AU54" s="80">
        <f>ROUND(SUM(AU55:AU61),5)</f>
        <v>0</v>
      </c>
      <c r="AV54" s="79">
        <f>ROUND(AZ54*L29,2)</f>
        <v>0</v>
      </c>
      <c r="AW54" s="79">
        <f>ROUND(BA54*L30,2)</f>
        <v>0</v>
      </c>
      <c r="AX54" s="79">
        <f>ROUND(BB54*L29,2)</f>
        <v>0</v>
      </c>
      <c r="AY54" s="79">
        <f>ROUND(BC54*L30,2)</f>
        <v>0</v>
      </c>
      <c r="AZ54" s="79">
        <f>ROUND(SUM(AZ55:AZ61),2)</f>
        <v>0</v>
      </c>
      <c r="BA54" s="79">
        <f>ROUND(SUM(BA55:BA61),2)</f>
        <v>0</v>
      </c>
      <c r="BB54" s="79">
        <f>ROUND(SUM(BB55:BB61),2)</f>
        <v>0</v>
      </c>
      <c r="BC54" s="79">
        <f>ROUND(SUM(BC55:BC61),2)</f>
        <v>0</v>
      </c>
      <c r="BD54" s="81">
        <f>ROUND(SUM(BD55:BD61),2)</f>
        <v>0</v>
      </c>
      <c r="BS54" s="82" t="s">
        <v>70</v>
      </c>
      <c r="BT54" s="82" t="s">
        <v>71</v>
      </c>
      <c r="BU54" s="83" t="s">
        <v>72</v>
      </c>
      <c r="BV54" s="82" t="s">
        <v>73</v>
      </c>
      <c r="BW54" s="82" t="s">
        <v>5</v>
      </c>
      <c r="BX54" s="82" t="s">
        <v>74</v>
      </c>
      <c r="CL54" s="82" t="s">
        <v>19</v>
      </c>
    </row>
    <row r="55" spans="1:91" s="6" customFormat="1" ht="27" customHeight="1">
      <c r="A55" s="84" t="s">
        <v>75</v>
      </c>
      <c r="B55" s="85"/>
      <c r="C55" s="86"/>
      <c r="D55" s="352" t="s">
        <v>76</v>
      </c>
      <c r="E55" s="352"/>
      <c r="F55" s="352"/>
      <c r="G55" s="352"/>
      <c r="H55" s="352"/>
      <c r="I55" s="87"/>
      <c r="J55" s="352" t="s">
        <v>77</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47">
        <f>'Silnice III-27212 - Komun...'!J30</f>
        <v>0</v>
      </c>
      <c r="AH55" s="348"/>
      <c r="AI55" s="348"/>
      <c r="AJ55" s="348"/>
      <c r="AK55" s="348"/>
      <c r="AL55" s="348"/>
      <c r="AM55" s="348"/>
      <c r="AN55" s="347">
        <f t="shared" si="0"/>
        <v>0</v>
      </c>
      <c r="AO55" s="348"/>
      <c r="AP55" s="348"/>
      <c r="AQ55" s="88" t="s">
        <v>78</v>
      </c>
      <c r="AR55" s="89"/>
      <c r="AS55" s="90">
        <v>0</v>
      </c>
      <c r="AT55" s="91">
        <f t="shared" si="1"/>
        <v>0</v>
      </c>
      <c r="AU55" s="92">
        <f>'Silnice III-27212 - Komun...'!P86</f>
        <v>0</v>
      </c>
      <c r="AV55" s="91">
        <f>'Silnice III-27212 - Komun...'!J33</f>
        <v>0</v>
      </c>
      <c r="AW55" s="91">
        <f>'Silnice III-27212 - Komun...'!J34</f>
        <v>0</v>
      </c>
      <c r="AX55" s="91">
        <f>'Silnice III-27212 - Komun...'!J35</f>
        <v>0</v>
      </c>
      <c r="AY55" s="91">
        <f>'Silnice III-27212 - Komun...'!J36</f>
        <v>0</v>
      </c>
      <c r="AZ55" s="91">
        <f>'Silnice III-27212 - Komun...'!F33</f>
        <v>0</v>
      </c>
      <c r="BA55" s="91">
        <f>'Silnice III-27212 - Komun...'!F34</f>
        <v>0</v>
      </c>
      <c r="BB55" s="91">
        <f>'Silnice III-27212 - Komun...'!F35</f>
        <v>0</v>
      </c>
      <c r="BC55" s="91">
        <f>'Silnice III-27212 - Komun...'!F36</f>
        <v>0</v>
      </c>
      <c r="BD55" s="93">
        <f>'Silnice III-27212 - Komun...'!F37</f>
        <v>0</v>
      </c>
      <c r="BT55" s="94" t="s">
        <v>79</v>
      </c>
      <c r="BV55" s="94" t="s">
        <v>73</v>
      </c>
      <c r="BW55" s="94" t="s">
        <v>80</v>
      </c>
      <c r="BX55" s="94" t="s">
        <v>5</v>
      </c>
      <c r="CL55" s="94" t="s">
        <v>19</v>
      </c>
      <c r="CM55" s="94" t="s">
        <v>81</v>
      </c>
    </row>
    <row r="56" spans="1:91" s="6" customFormat="1" ht="16.5" customHeight="1">
      <c r="A56" s="84" t="s">
        <v>75</v>
      </c>
      <c r="B56" s="85"/>
      <c r="C56" s="86"/>
      <c r="D56" s="352" t="s">
        <v>82</v>
      </c>
      <c r="E56" s="352"/>
      <c r="F56" s="352"/>
      <c r="G56" s="352"/>
      <c r="H56" s="352"/>
      <c r="I56" s="87"/>
      <c r="J56" s="352" t="s">
        <v>83</v>
      </c>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47">
        <f>'Výtluk 1 - Oprava výtluku...'!J30</f>
        <v>0</v>
      </c>
      <c r="AH56" s="348"/>
      <c r="AI56" s="348"/>
      <c r="AJ56" s="348"/>
      <c r="AK56" s="348"/>
      <c r="AL56" s="348"/>
      <c r="AM56" s="348"/>
      <c r="AN56" s="347">
        <f t="shared" si="0"/>
        <v>0</v>
      </c>
      <c r="AO56" s="348"/>
      <c r="AP56" s="348"/>
      <c r="AQ56" s="88" t="s">
        <v>78</v>
      </c>
      <c r="AR56" s="89"/>
      <c r="AS56" s="90">
        <v>0</v>
      </c>
      <c r="AT56" s="91">
        <f t="shared" si="1"/>
        <v>0</v>
      </c>
      <c r="AU56" s="92">
        <f>'Výtluk 1 - Oprava výtluku...'!P85</f>
        <v>0</v>
      </c>
      <c r="AV56" s="91">
        <f>'Výtluk 1 - Oprava výtluku...'!J33</f>
        <v>0</v>
      </c>
      <c r="AW56" s="91">
        <f>'Výtluk 1 - Oprava výtluku...'!J34</f>
        <v>0</v>
      </c>
      <c r="AX56" s="91">
        <f>'Výtluk 1 - Oprava výtluku...'!J35</f>
        <v>0</v>
      </c>
      <c r="AY56" s="91">
        <f>'Výtluk 1 - Oprava výtluku...'!J36</f>
        <v>0</v>
      </c>
      <c r="AZ56" s="91">
        <f>'Výtluk 1 - Oprava výtluku...'!F33</f>
        <v>0</v>
      </c>
      <c r="BA56" s="91">
        <f>'Výtluk 1 - Oprava výtluku...'!F34</f>
        <v>0</v>
      </c>
      <c r="BB56" s="91">
        <f>'Výtluk 1 - Oprava výtluku...'!F35</f>
        <v>0</v>
      </c>
      <c r="BC56" s="91">
        <f>'Výtluk 1 - Oprava výtluku...'!F36</f>
        <v>0</v>
      </c>
      <c r="BD56" s="93">
        <f>'Výtluk 1 - Oprava výtluku...'!F37</f>
        <v>0</v>
      </c>
      <c r="BT56" s="94" t="s">
        <v>79</v>
      </c>
      <c r="BV56" s="94" t="s">
        <v>73</v>
      </c>
      <c r="BW56" s="94" t="s">
        <v>84</v>
      </c>
      <c r="BX56" s="94" t="s">
        <v>5</v>
      </c>
      <c r="CL56" s="94" t="s">
        <v>19</v>
      </c>
      <c r="CM56" s="94" t="s">
        <v>81</v>
      </c>
    </row>
    <row r="57" spans="1:91" s="6" customFormat="1" ht="16.5" customHeight="1">
      <c r="A57" s="84" t="s">
        <v>75</v>
      </c>
      <c r="B57" s="85"/>
      <c r="C57" s="86"/>
      <c r="D57" s="352" t="s">
        <v>85</v>
      </c>
      <c r="E57" s="352"/>
      <c r="F57" s="352"/>
      <c r="G57" s="352"/>
      <c r="H57" s="352"/>
      <c r="I57" s="87"/>
      <c r="J57" s="352" t="s">
        <v>86</v>
      </c>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47">
        <f>'Výtluk 2 - Oprava výtluku...'!J30</f>
        <v>0</v>
      </c>
      <c r="AH57" s="348"/>
      <c r="AI57" s="348"/>
      <c r="AJ57" s="348"/>
      <c r="AK57" s="348"/>
      <c r="AL57" s="348"/>
      <c r="AM57" s="348"/>
      <c r="AN57" s="347">
        <f t="shared" si="0"/>
        <v>0</v>
      </c>
      <c r="AO57" s="348"/>
      <c r="AP57" s="348"/>
      <c r="AQ57" s="88" t="s">
        <v>78</v>
      </c>
      <c r="AR57" s="89"/>
      <c r="AS57" s="90">
        <v>0</v>
      </c>
      <c r="AT57" s="91">
        <f t="shared" si="1"/>
        <v>0</v>
      </c>
      <c r="AU57" s="92">
        <f>'Výtluk 2 - Oprava výtluku...'!P85</f>
        <v>0</v>
      </c>
      <c r="AV57" s="91">
        <f>'Výtluk 2 - Oprava výtluku...'!J33</f>
        <v>0</v>
      </c>
      <c r="AW57" s="91">
        <f>'Výtluk 2 - Oprava výtluku...'!J34</f>
        <v>0</v>
      </c>
      <c r="AX57" s="91">
        <f>'Výtluk 2 - Oprava výtluku...'!J35</f>
        <v>0</v>
      </c>
      <c r="AY57" s="91">
        <f>'Výtluk 2 - Oprava výtluku...'!J36</f>
        <v>0</v>
      </c>
      <c r="AZ57" s="91">
        <f>'Výtluk 2 - Oprava výtluku...'!F33</f>
        <v>0</v>
      </c>
      <c r="BA57" s="91">
        <f>'Výtluk 2 - Oprava výtluku...'!F34</f>
        <v>0</v>
      </c>
      <c r="BB57" s="91">
        <f>'Výtluk 2 - Oprava výtluku...'!F35</f>
        <v>0</v>
      </c>
      <c r="BC57" s="91">
        <f>'Výtluk 2 - Oprava výtluku...'!F36</f>
        <v>0</v>
      </c>
      <c r="BD57" s="93">
        <f>'Výtluk 2 - Oprava výtluku...'!F37</f>
        <v>0</v>
      </c>
      <c r="BT57" s="94" t="s">
        <v>79</v>
      </c>
      <c r="BV57" s="94" t="s">
        <v>73</v>
      </c>
      <c r="BW57" s="94" t="s">
        <v>87</v>
      </c>
      <c r="BX57" s="94" t="s">
        <v>5</v>
      </c>
      <c r="CL57" s="94" t="s">
        <v>19</v>
      </c>
      <c r="CM57" s="94" t="s">
        <v>81</v>
      </c>
    </row>
    <row r="58" spans="1:91" s="6" customFormat="1" ht="16.5" customHeight="1">
      <c r="A58" s="84" t="s">
        <v>75</v>
      </c>
      <c r="B58" s="85"/>
      <c r="C58" s="86"/>
      <c r="D58" s="352" t="s">
        <v>88</v>
      </c>
      <c r="E58" s="352"/>
      <c r="F58" s="352"/>
      <c r="G58" s="352"/>
      <c r="H58" s="352"/>
      <c r="I58" s="87"/>
      <c r="J58" s="352" t="s">
        <v>89</v>
      </c>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47">
        <f>'Výtluk 3 - Oprava výtluku...'!J30</f>
        <v>0</v>
      </c>
      <c r="AH58" s="348"/>
      <c r="AI58" s="348"/>
      <c r="AJ58" s="348"/>
      <c r="AK58" s="348"/>
      <c r="AL58" s="348"/>
      <c r="AM58" s="348"/>
      <c r="AN58" s="347">
        <f t="shared" si="0"/>
        <v>0</v>
      </c>
      <c r="AO58" s="348"/>
      <c r="AP58" s="348"/>
      <c r="AQ58" s="88" t="s">
        <v>78</v>
      </c>
      <c r="AR58" s="89"/>
      <c r="AS58" s="90">
        <v>0</v>
      </c>
      <c r="AT58" s="91">
        <f t="shared" si="1"/>
        <v>0</v>
      </c>
      <c r="AU58" s="92">
        <f>'Výtluk 3 - Oprava výtluku...'!P84</f>
        <v>0</v>
      </c>
      <c r="AV58" s="91">
        <f>'Výtluk 3 - Oprava výtluku...'!J33</f>
        <v>0</v>
      </c>
      <c r="AW58" s="91">
        <f>'Výtluk 3 - Oprava výtluku...'!J34</f>
        <v>0</v>
      </c>
      <c r="AX58" s="91">
        <f>'Výtluk 3 - Oprava výtluku...'!J35</f>
        <v>0</v>
      </c>
      <c r="AY58" s="91">
        <f>'Výtluk 3 - Oprava výtluku...'!J36</f>
        <v>0</v>
      </c>
      <c r="AZ58" s="91">
        <f>'Výtluk 3 - Oprava výtluku...'!F33</f>
        <v>0</v>
      </c>
      <c r="BA58" s="91">
        <f>'Výtluk 3 - Oprava výtluku...'!F34</f>
        <v>0</v>
      </c>
      <c r="BB58" s="91">
        <f>'Výtluk 3 - Oprava výtluku...'!F35</f>
        <v>0</v>
      </c>
      <c r="BC58" s="91">
        <f>'Výtluk 3 - Oprava výtluku...'!F36</f>
        <v>0</v>
      </c>
      <c r="BD58" s="93">
        <f>'Výtluk 3 - Oprava výtluku...'!F37</f>
        <v>0</v>
      </c>
      <c r="BT58" s="94" t="s">
        <v>79</v>
      </c>
      <c r="BV58" s="94" t="s">
        <v>73</v>
      </c>
      <c r="BW58" s="94" t="s">
        <v>90</v>
      </c>
      <c r="BX58" s="94" t="s">
        <v>5</v>
      </c>
      <c r="CL58" s="94" t="s">
        <v>19</v>
      </c>
      <c r="CM58" s="94" t="s">
        <v>81</v>
      </c>
    </row>
    <row r="59" spans="1:91" s="6" customFormat="1" ht="16.5" customHeight="1">
      <c r="A59" s="84" t="s">
        <v>75</v>
      </c>
      <c r="B59" s="85"/>
      <c r="C59" s="86"/>
      <c r="D59" s="352" t="s">
        <v>91</v>
      </c>
      <c r="E59" s="352"/>
      <c r="F59" s="352"/>
      <c r="G59" s="352"/>
      <c r="H59" s="352"/>
      <c r="I59" s="87"/>
      <c r="J59" s="352" t="s">
        <v>92</v>
      </c>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47">
        <f>'Výtluk 4 - Oprava výtluku...'!J30</f>
        <v>0</v>
      </c>
      <c r="AH59" s="348"/>
      <c r="AI59" s="348"/>
      <c r="AJ59" s="348"/>
      <c r="AK59" s="348"/>
      <c r="AL59" s="348"/>
      <c r="AM59" s="348"/>
      <c r="AN59" s="347">
        <f t="shared" si="0"/>
        <v>0</v>
      </c>
      <c r="AO59" s="348"/>
      <c r="AP59" s="348"/>
      <c r="AQ59" s="88" t="s">
        <v>78</v>
      </c>
      <c r="AR59" s="89"/>
      <c r="AS59" s="90">
        <v>0</v>
      </c>
      <c r="AT59" s="91">
        <f t="shared" si="1"/>
        <v>0</v>
      </c>
      <c r="AU59" s="92">
        <f>'Výtluk 4 - Oprava výtluku...'!P85</f>
        <v>0</v>
      </c>
      <c r="AV59" s="91">
        <f>'Výtluk 4 - Oprava výtluku...'!J33</f>
        <v>0</v>
      </c>
      <c r="AW59" s="91">
        <f>'Výtluk 4 - Oprava výtluku...'!J34</f>
        <v>0</v>
      </c>
      <c r="AX59" s="91">
        <f>'Výtluk 4 - Oprava výtluku...'!J35</f>
        <v>0</v>
      </c>
      <c r="AY59" s="91">
        <f>'Výtluk 4 - Oprava výtluku...'!J36</f>
        <v>0</v>
      </c>
      <c r="AZ59" s="91">
        <f>'Výtluk 4 - Oprava výtluku...'!F33</f>
        <v>0</v>
      </c>
      <c r="BA59" s="91">
        <f>'Výtluk 4 - Oprava výtluku...'!F34</f>
        <v>0</v>
      </c>
      <c r="BB59" s="91">
        <f>'Výtluk 4 - Oprava výtluku...'!F35</f>
        <v>0</v>
      </c>
      <c r="BC59" s="91">
        <f>'Výtluk 4 - Oprava výtluku...'!F36</f>
        <v>0</v>
      </c>
      <c r="BD59" s="93">
        <f>'Výtluk 4 - Oprava výtluku...'!F37</f>
        <v>0</v>
      </c>
      <c r="BT59" s="94" t="s">
        <v>79</v>
      </c>
      <c r="BV59" s="94" t="s">
        <v>73</v>
      </c>
      <c r="BW59" s="94" t="s">
        <v>93</v>
      </c>
      <c r="BX59" s="94" t="s">
        <v>5</v>
      </c>
      <c r="CL59" s="94" t="s">
        <v>19</v>
      </c>
      <c r="CM59" s="94" t="s">
        <v>81</v>
      </c>
    </row>
    <row r="60" spans="1:91" s="6" customFormat="1" ht="16.5" customHeight="1">
      <c r="A60" s="84" t="s">
        <v>75</v>
      </c>
      <c r="B60" s="85"/>
      <c r="C60" s="86"/>
      <c r="D60" s="352" t="s">
        <v>94</v>
      </c>
      <c r="E60" s="352"/>
      <c r="F60" s="352"/>
      <c r="G60" s="352"/>
      <c r="H60" s="352"/>
      <c r="I60" s="87"/>
      <c r="J60" s="352" t="s">
        <v>95</v>
      </c>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47">
        <f>'Výtluk 5 - Oprava výtluku...'!J30</f>
        <v>0</v>
      </c>
      <c r="AH60" s="348"/>
      <c r="AI60" s="348"/>
      <c r="AJ60" s="348"/>
      <c r="AK60" s="348"/>
      <c r="AL60" s="348"/>
      <c r="AM60" s="348"/>
      <c r="AN60" s="347">
        <f t="shared" si="0"/>
        <v>0</v>
      </c>
      <c r="AO60" s="348"/>
      <c r="AP60" s="348"/>
      <c r="AQ60" s="88" t="s">
        <v>78</v>
      </c>
      <c r="AR60" s="89"/>
      <c r="AS60" s="90">
        <v>0</v>
      </c>
      <c r="AT60" s="91">
        <f t="shared" si="1"/>
        <v>0</v>
      </c>
      <c r="AU60" s="92">
        <f>'Výtluk 5 - Oprava výtluku...'!P85</f>
        <v>0</v>
      </c>
      <c r="AV60" s="91">
        <f>'Výtluk 5 - Oprava výtluku...'!J33</f>
        <v>0</v>
      </c>
      <c r="AW60" s="91">
        <f>'Výtluk 5 - Oprava výtluku...'!J34</f>
        <v>0</v>
      </c>
      <c r="AX60" s="91">
        <f>'Výtluk 5 - Oprava výtluku...'!J35</f>
        <v>0</v>
      </c>
      <c r="AY60" s="91">
        <f>'Výtluk 5 - Oprava výtluku...'!J36</f>
        <v>0</v>
      </c>
      <c r="AZ60" s="91">
        <f>'Výtluk 5 - Oprava výtluku...'!F33</f>
        <v>0</v>
      </c>
      <c r="BA60" s="91">
        <f>'Výtluk 5 - Oprava výtluku...'!F34</f>
        <v>0</v>
      </c>
      <c r="BB60" s="91">
        <f>'Výtluk 5 - Oprava výtluku...'!F35</f>
        <v>0</v>
      </c>
      <c r="BC60" s="91">
        <f>'Výtluk 5 - Oprava výtluku...'!F36</f>
        <v>0</v>
      </c>
      <c r="BD60" s="93">
        <f>'Výtluk 5 - Oprava výtluku...'!F37</f>
        <v>0</v>
      </c>
      <c r="BT60" s="94" t="s">
        <v>79</v>
      </c>
      <c r="BV60" s="94" t="s">
        <v>73</v>
      </c>
      <c r="BW60" s="94" t="s">
        <v>96</v>
      </c>
      <c r="BX60" s="94" t="s">
        <v>5</v>
      </c>
      <c r="CL60" s="94" t="s">
        <v>19</v>
      </c>
      <c r="CM60" s="94" t="s">
        <v>81</v>
      </c>
    </row>
    <row r="61" spans="1:91" s="6" customFormat="1" ht="16.5" customHeight="1">
      <c r="A61" s="84" t="s">
        <v>75</v>
      </c>
      <c r="B61" s="85"/>
      <c r="C61" s="86"/>
      <c r="D61" s="352" t="s">
        <v>97</v>
      </c>
      <c r="E61" s="352"/>
      <c r="F61" s="352"/>
      <c r="G61" s="352"/>
      <c r="H61" s="352"/>
      <c r="I61" s="87"/>
      <c r="J61" s="352" t="s">
        <v>98</v>
      </c>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47">
        <f>'VRN - Vedlejší rozpočtové...'!J30</f>
        <v>0</v>
      </c>
      <c r="AH61" s="348"/>
      <c r="AI61" s="348"/>
      <c r="AJ61" s="348"/>
      <c r="AK61" s="348"/>
      <c r="AL61" s="348"/>
      <c r="AM61" s="348"/>
      <c r="AN61" s="347">
        <f t="shared" si="0"/>
        <v>0</v>
      </c>
      <c r="AO61" s="348"/>
      <c r="AP61" s="348"/>
      <c r="AQ61" s="88" t="s">
        <v>78</v>
      </c>
      <c r="AR61" s="89"/>
      <c r="AS61" s="95">
        <v>0</v>
      </c>
      <c r="AT61" s="96">
        <f t="shared" si="1"/>
        <v>0</v>
      </c>
      <c r="AU61" s="97">
        <f>'VRN - Vedlejší rozpočtové...'!P83</f>
        <v>0</v>
      </c>
      <c r="AV61" s="96">
        <f>'VRN - Vedlejší rozpočtové...'!J33</f>
        <v>0</v>
      </c>
      <c r="AW61" s="96">
        <f>'VRN - Vedlejší rozpočtové...'!J34</f>
        <v>0</v>
      </c>
      <c r="AX61" s="96">
        <f>'VRN - Vedlejší rozpočtové...'!J35</f>
        <v>0</v>
      </c>
      <c r="AY61" s="96">
        <f>'VRN - Vedlejší rozpočtové...'!J36</f>
        <v>0</v>
      </c>
      <c r="AZ61" s="96">
        <f>'VRN - Vedlejší rozpočtové...'!F33</f>
        <v>0</v>
      </c>
      <c r="BA61" s="96">
        <f>'VRN - Vedlejší rozpočtové...'!F34</f>
        <v>0</v>
      </c>
      <c r="BB61" s="96">
        <f>'VRN - Vedlejší rozpočtové...'!F35</f>
        <v>0</v>
      </c>
      <c r="BC61" s="96">
        <f>'VRN - Vedlejší rozpočtové...'!F36</f>
        <v>0</v>
      </c>
      <c r="BD61" s="98">
        <f>'VRN - Vedlejší rozpočtové...'!F37</f>
        <v>0</v>
      </c>
      <c r="BT61" s="94" t="s">
        <v>79</v>
      </c>
      <c r="BV61" s="94" t="s">
        <v>73</v>
      </c>
      <c r="BW61" s="94" t="s">
        <v>99</v>
      </c>
      <c r="BX61" s="94" t="s">
        <v>5</v>
      </c>
      <c r="CL61" s="94" t="s">
        <v>19</v>
      </c>
      <c r="CM61" s="94" t="s">
        <v>81</v>
      </c>
    </row>
    <row r="62" spans="2:44" s="1" customFormat="1" ht="30" customHeight="1">
      <c r="B62" s="33"/>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7"/>
    </row>
    <row r="63" spans="2:44" s="1" customFormat="1" ht="6.95" customHeight="1">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37"/>
    </row>
  </sheetData>
  <sheetProtection algorithmName="SHA-512" hashValue="XVmI2BbpEHWNNQqMLYvMYLgC7omsoiogC2kX5u4PBXMOt7aKoF5bZhOGr9yeVb4P5EdIsua3O+G8hQ3P2KlLoA==" saltValue="qCWNsGoXwgKe4IPFmpiyMOlfWpV1cSluhgXEPdeF4ou2QbnSN9WS6LxSRxqdttlKuFMKtuUhvBHeET+y1e4bPg==" spinCount="100000" sheet="1" objects="1" scenarios="1" formatColumns="0" formatRows="0"/>
  <mergeCells count="66">
    <mergeCell ref="D60:H60"/>
    <mergeCell ref="J60:AF60"/>
    <mergeCell ref="D61:H61"/>
    <mergeCell ref="J61:AF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D57:H57"/>
    <mergeCell ref="J57:AF57"/>
    <mergeCell ref="D58:H58"/>
    <mergeCell ref="J58:AF58"/>
    <mergeCell ref="D59:H59"/>
    <mergeCell ref="J59:AF59"/>
    <mergeCell ref="C52:G52"/>
    <mergeCell ref="I52:AF52"/>
    <mergeCell ref="D55:H55"/>
    <mergeCell ref="J55:AF55"/>
    <mergeCell ref="D56:H56"/>
    <mergeCell ref="J56:AF56"/>
    <mergeCell ref="L33:P33"/>
    <mergeCell ref="AN61:AP61"/>
    <mergeCell ref="AN58:AP58"/>
    <mergeCell ref="AN59:AP59"/>
    <mergeCell ref="AN60:AP60"/>
    <mergeCell ref="AG54:AM54"/>
    <mergeCell ref="AN54:AP54"/>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Silnice III-27212 - Komun...'!C2" display="/"/>
    <hyperlink ref="A56" location="'Výtluk 1 - Oprava výtluku...'!C2" display="/"/>
    <hyperlink ref="A57" location="'Výtluk 2 - Oprava výtluku...'!C2" display="/"/>
    <hyperlink ref="A58" location="'Výtluk 3 - Oprava výtluku...'!C2" display="/"/>
    <hyperlink ref="A59" location="'Výtluk 4 - Oprava výtluku...'!C2" display="/"/>
    <hyperlink ref="A60" location="'Výtluk 5 - Oprava výtluku...'!C2" display="/"/>
    <hyperlink ref="A61"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9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80</v>
      </c>
    </row>
    <row r="3" spans="2:46" ht="6.95" customHeight="1">
      <c r="B3" s="100"/>
      <c r="C3" s="101"/>
      <c r="D3" s="101"/>
      <c r="E3" s="101"/>
      <c r="F3" s="101"/>
      <c r="G3" s="101"/>
      <c r="H3" s="101"/>
      <c r="I3" s="102"/>
      <c r="J3" s="101"/>
      <c r="K3" s="101"/>
      <c r="L3" s="19"/>
      <c r="AT3" s="16" t="s">
        <v>81</v>
      </c>
    </row>
    <row r="4" spans="2:46" ht="24.95" customHeight="1">
      <c r="B4" s="19"/>
      <c r="D4" s="103" t="s">
        <v>100</v>
      </c>
      <c r="L4" s="19"/>
      <c r="M4" s="104" t="s">
        <v>10</v>
      </c>
      <c r="AT4" s="16" t="s">
        <v>4</v>
      </c>
    </row>
    <row r="5" spans="2:12" ht="6.95" customHeight="1">
      <c r="B5" s="19"/>
      <c r="L5" s="19"/>
    </row>
    <row r="6" spans="2:12" ht="12" customHeight="1">
      <c r="B6" s="19"/>
      <c r="D6" s="105" t="s">
        <v>16</v>
      </c>
      <c r="L6" s="19"/>
    </row>
    <row r="7" spans="2:12" ht="16.5" customHeight="1">
      <c r="B7" s="19"/>
      <c r="E7" s="356" t="str">
        <f>'Rekapitulace stavby'!K6</f>
        <v>Oprava komunikace Milovice</v>
      </c>
      <c r="F7" s="357"/>
      <c r="G7" s="357"/>
      <c r="H7" s="357"/>
      <c r="L7" s="19"/>
    </row>
    <row r="8" spans="2:12" s="1" customFormat="1" ht="12" customHeight="1">
      <c r="B8" s="37"/>
      <c r="D8" s="105" t="s">
        <v>101</v>
      </c>
      <c r="I8" s="106"/>
      <c r="L8" s="37"/>
    </row>
    <row r="9" spans="2:12" s="1" customFormat="1" ht="36.95" customHeight="1">
      <c r="B9" s="37"/>
      <c r="E9" s="358" t="s">
        <v>102</v>
      </c>
      <c r="F9" s="359"/>
      <c r="G9" s="359"/>
      <c r="H9" s="359"/>
      <c r="I9" s="106"/>
      <c r="L9" s="37"/>
    </row>
    <row r="10" spans="2:12" s="1" customFormat="1" ht="11.25">
      <c r="B10" s="37"/>
      <c r="I10" s="106"/>
      <c r="L10" s="37"/>
    </row>
    <row r="11" spans="2:12" s="1" customFormat="1" ht="12" customHeight="1">
      <c r="B11" s="37"/>
      <c r="D11" s="105" t="s">
        <v>18</v>
      </c>
      <c r="F11" s="107" t="s">
        <v>19</v>
      </c>
      <c r="I11" s="108" t="s">
        <v>20</v>
      </c>
      <c r="J11" s="107" t="s">
        <v>19</v>
      </c>
      <c r="L11" s="37"/>
    </row>
    <row r="12" spans="2:12" s="1" customFormat="1" ht="12" customHeight="1">
      <c r="B12" s="37"/>
      <c r="D12" s="105" t="s">
        <v>21</v>
      </c>
      <c r="F12" s="107" t="s">
        <v>22</v>
      </c>
      <c r="I12" s="108" t="s">
        <v>23</v>
      </c>
      <c r="J12" s="109" t="str">
        <f>'Rekapitulace stavby'!AN8</f>
        <v>20. 6. 2019</v>
      </c>
      <c r="L12" s="37"/>
    </row>
    <row r="13" spans="2:12" s="1" customFormat="1" ht="10.9" customHeight="1">
      <c r="B13" s="37"/>
      <c r="I13" s="106"/>
      <c r="L13" s="37"/>
    </row>
    <row r="14" spans="2:12" s="1" customFormat="1" ht="12" customHeight="1">
      <c r="B14" s="37"/>
      <c r="D14" s="105" t="s">
        <v>25</v>
      </c>
      <c r="I14" s="108" t="s">
        <v>26</v>
      </c>
      <c r="J14" s="107" t="str">
        <f>IF('Rekapitulace stavby'!AN10="","",'Rekapitulace stavby'!AN10)</f>
        <v/>
      </c>
      <c r="L14" s="37"/>
    </row>
    <row r="15" spans="2:12" s="1" customFormat="1" ht="18" customHeight="1">
      <c r="B15" s="37"/>
      <c r="E15" s="107" t="str">
        <f>IF('Rekapitulace stavby'!E11="","",'Rekapitulace stavby'!E11)</f>
        <v xml:space="preserve"> </v>
      </c>
      <c r="I15" s="108" t="s">
        <v>28</v>
      </c>
      <c r="J15" s="107" t="str">
        <f>IF('Rekapitulace stavby'!AN11="","",'Rekapitulace stavby'!AN11)</f>
        <v/>
      </c>
      <c r="L15" s="37"/>
    </row>
    <row r="16" spans="2:12" s="1" customFormat="1" ht="6.95" customHeight="1">
      <c r="B16" s="37"/>
      <c r="I16" s="106"/>
      <c r="L16" s="37"/>
    </row>
    <row r="17" spans="2:12" s="1" customFormat="1" ht="12" customHeight="1">
      <c r="B17" s="37"/>
      <c r="D17" s="105" t="s">
        <v>29</v>
      </c>
      <c r="I17" s="108" t="s">
        <v>26</v>
      </c>
      <c r="J17" s="29" t="str">
        <f>'Rekapitulace stavby'!AN13</f>
        <v>Vyplň údaj</v>
      </c>
      <c r="L17" s="37"/>
    </row>
    <row r="18" spans="2:12" s="1" customFormat="1" ht="18" customHeight="1">
      <c r="B18" s="37"/>
      <c r="E18" s="360" t="str">
        <f>'Rekapitulace stavby'!E14</f>
        <v>Vyplň údaj</v>
      </c>
      <c r="F18" s="361"/>
      <c r="G18" s="361"/>
      <c r="H18" s="361"/>
      <c r="I18" s="108" t="s">
        <v>28</v>
      </c>
      <c r="J18" s="29" t="str">
        <f>'Rekapitulace stavby'!AN14</f>
        <v>Vyplň údaj</v>
      </c>
      <c r="L18" s="37"/>
    </row>
    <row r="19" spans="2:12" s="1" customFormat="1" ht="6.95" customHeight="1">
      <c r="B19" s="37"/>
      <c r="I19" s="106"/>
      <c r="L19" s="37"/>
    </row>
    <row r="20" spans="2:12" s="1" customFormat="1" ht="12" customHeight="1">
      <c r="B20" s="37"/>
      <c r="D20" s="105" t="s">
        <v>31</v>
      </c>
      <c r="I20" s="108" t="s">
        <v>26</v>
      </c>
      <c r="J20" s="107" t="str">
        <f>IF('Rekapitulace stavby'!AN16="","",'Rekapitulace stavby'!AN16)</f>
        <v/>
      </c>
      <c r="L20" s="37"/>
    </row>
    <row r="21" spans="2:12" s="1" customFormat="1" ht="18" customHeight="1">
      <c r="B21" s="37"/>
      <c r="E21" s="107" t="str">
        <f>IF('Rekapitulace stavby'!E17="","",'Rekapitulace stavby'!E17)</f>
        <v xml:space="preserve"> </v>
      </c>
      <c r="I21" s="108" t="s">
        <v>28</v>
      </c>
      <c r="J21" s="107" t="str">
        <f>IF('Rekapitulace stavby'!AN17="","",'Rekapitulace stavby'!AN17)</f>
        <v/>
      </c>
      <c r="L21" s="37"/>
    </row>
    <row r="22" spans="2:12" s="1" customFormat="1" ht="6.95" customHeight="1">
      <c r="B22" s="37"/>
      <c r="I22" s="106"/>
      <c r="L22" s="37"/>
    </row>
    <row r="23" spans="2:12" s="1" customFormat="1" ht="12" customHeight="1">
      <c r="B23" s="37"/>
      <c r="D23" s="105" t="s">
        <v>33</v>
      </c>
      <c r="I23" s="108" t="s">
        <v>26</v>
      </c>
      <c r="J23" s="107" t="s">
        <v>19</v>
      </c>
      <c r="L23" s="37"/>
    </row>
    <row r="24" spans="2:12" s="1" customFormat="1" ht="18" customHeight="1">
      <c r="B24" s="37"/>
      <c r="E24" s="107" t="s">
        <v>34</v>
      </c>
      <c r="I24" s="108" t="s">
        <v>28</v>
      </c>
      <c r="J24" s="107" t="s">
        <v>19</v>
      </c>
      <c r="L24" s="37"/>
    </row>
    <row r="25" spans="2:12" s="1" customFormat="1" ht="6.95" customHeight="1">
      <c r="B25" s="37"/>
      <c r="I25" s="106"/>
      <c r="L25" s="37"/>
    </row>
    <row r="26" spans="2:12" s="1" customFormat="1" ht="12" customHeight="1">
      <c r="B26" s="37"/>
      <c r="D26" s="105" t="s">
        <v>35</v>
      </c>
      <c r="I26" s="106"/>
      <c r="L26" s="37"/>
    </row>
    <row r="27" spans="2:12" s="7" customFormat="1" ht="16.5" customHeight="1">
      <c r="B27" s="110"/>
      <c r="E27" s="362" t="s">
        <v>19</v>
      </c>
      <c r="F27" s="362"/>
      <c r="G27" s="362"/>
      <c r="H27" s="362"/>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37</v>
      </c>
      <c r="I30" s="106"/>
      <c r="J30" s="114">
        <f>ROUND(J86,2)</f>
        <v>0</v>
      </c>
      <c r="L30" s="37"/>
    </row>
    <row r="31" spans="2:12" s="1" customFormat="1" ht="6.95" customHeight="1">
      <c r="B31" s="37"/>
      <c r="D31" s="58"/>
      <c r="E31" s="58"/>
      <c r="F31" s="58"/>
      <c r="G31" s="58"/>
      <c r="H31" s="58"/>
      <c r="I31" s="112"/>
      <c r="J31" s="58"/>
      <c r="K31" s="58"/>
      <c r="L31" s="37"/>
    </row>
    <row r="32" spans="2:12" s="1" customFormat="1" ht="14.45" customHeight="1">
      <c r="B32" s="37"/>
      <c r="F32" s="115" t="s">
        <v>39</v>
      </c>
      <c r="I32" s="116" t="s">
        <v>38</v>
      </c>
      <c r="J32" s="115" t="s">
        <v>40</v>
      </c>
      <c r="L32" s="37"/>
    </row>
    <row r="33" spans="2:12" s="1" customFormat="1" ht="14.45" customHeight="1">
      <c r="B33" s="37"/>
      <c r="D33" s="117" t="s">
        <v>41</v>
      </c>
      <c r="E33" s="105" t="s">
        <v>42</v>
      </c>
      <c r="F33" s="118">
        <f>ROUND((SUM(BE86:BE198)),2)</f>
        <v>0</v>
      </c>
      <c r="I33" s="119">
        <v>0.21</v>
      </c>
      <c r="J33" s="118">
        <f>ROUND(((SUM(BE86:BE198))*I33),2)</f>
        <v>0</v>
      </c>
      <c r="L33" s="37"/>
    </row>
    <row r="34" spans="2:12" s="1" customFormat="1" ht="14.45" customHeight="1">
      <c r="B34" s="37"/>
      <c r="E34" s="105" t="s">
        <v>43</v>
      </c>
      <c r="F34" s="118">
        <f>ROUND((SUM(BF86:BF198)),2)</f>
        <v>0</v>
      </c>
      <c r="I34" s="119">
        <v>0.15</v>
      </c>
      <c r="J34" s="118">
        <f>ROUND(((SUM(BF86:BF198))*I34),2)</f>
        <v>0</v>
      </c>
      <c r="L34" s="37"/>
    </row>
    <row r="35" spans="2:12" s="1" customFormat="1" ht="14.45" customHeight="1" hidden="1">
      <c r="B35" s="37"/>
      <c r="E35" s="105" t="s">
        <v>44</v>
      </c>
      <c r="F35" s="118">
        <f>ROUND((SUM(BG86:BG198)),2)</f>
        <v>0</v>
      </c>
      <c r="I35" s="119">
        <v>0.21</v>
      </c>
      <c r="J35" s="118">
        <f>0</f>
        <v>0</v>
      </c>
      <c r="L35" s="37"/>
    </row>
    <row r="36" spans="2:12" s="1" customFormat="1" ht="14.45" customHeight="1" hidden="1">
      <c r="B36" s="37"/>
      <c r="E36" s="105" t="s">
        <v>45</v>
      </c>
      <c r="F36" s="118">
        <f>ROUND((SUM(BH86:BH198)),2)</f>
        <v>0</v>
      </c>
      <c r="I36" s="119">
        <v>0.15</v>
      </c>
      <c r="J36" s="118">
        <f>0</f>
        <v>0</v>
      </c>
      <c r="L36" s="37"/>
    </row>
    <row r="37" spans="2:12" s="1" customFormat="1" ht="14.45" customHeight="1" hidden="1">
      <c r="B37" s="37"/>
      <c r="E37" s="105" t="s">
        <v>46</v>
      </c>
      <c r="F37" s="118">
        <f>ROUND((SUM(BI86:BI198)),2)</f>
        <v>0</v>
      </c>
      <c r="I37" s="119">
        <v>0</v>
      </c>
      <c r="J37" s="118">
        <f>0</f>
        <v>0</v>
      </c>
      <c r="L37" s="37"/>
    </row>
    <row r="38" spans="2:12" s="1" customFormat="1" ht="6.95" customHeight="1">
      <c r="B38" s="37"/>
      <c r="I38" s="106"/>
      <c r="L38" s="37"/>
    </row>
    <row r="39" spans="2:12" s="1" customFormat="1" ht="25.35" customHeight="1">
      <c r="B39" s="37"/>
      <c r="C39" s="120"/>
      <c r="D39" s="121" t="s">
        <v>47</v>
      </c>
      <c r="E39" s="122"/>
      <c r="F39" s="122"/>
      <c r="G39" s="123" t="s">
        <v>48</v>
      </c>
      <c r="H39" s="124" t="s">
        <v>49</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103</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6.5" customHeight="1">
      <c r="B48" s="33"/>
      <c r="C48" s="34"/>
      <c r="D48" s="34"/>
      <c r="E48" s="363" t="str">
        <f>E7</f>
        <v>Oprava komunikace Milovice</v>
      </c>
      <c r="F48" s="364"/>
      <c r="G48" s="364"/>
      <c r="H48" s="364"/>
      <c r="I48" s="106"/>
      <c r="J48" s="34"/>
      <c r="K48" s="34"/>
      <c r="L48" s="37"/>
    </row>
    <row r="49" spans="2:12" s="1" customFormat="1" ht="12" customHeight="1">
      <c r="B49" s="33"/>
      <c r="C49" s="28" t="s">
        <v>101</v>
      </c>
      <c r="D49" s="34"/>
      <c r="E49" s="34"/>
      <c r="F49" s="34"/>
      <c r="G49" s="34"/>
      <c r="H49" s="34"/>
      <c r="I49" s="106"/>
      <c r="J49" s="34"/>
      <c r="K49" s="34"/>
      <c r="L49" s="37"/>
    </row>
    <row r="50" spans="2:12" s="1" customFormat="1" ht="16.5" customHeight="1">
      <c r="B50" s="33"/>
      <c r="C50" s="34"/>
      <c r="D50" s="34"/>
      <c r="E50" s="336" t="str">
        <f>E9</f>
        <v>Silnice III/27212 - Komunikace na pozemku p.č.1726 k.ú. Milovice a silnicí č.III/27212</v>
      </c>
      <c r="F50" s="365"/>
      <c r="G50" s="365"/>
      <c r="H50" s="365"/>
      <c r="I50" s="106"/>
      <c r="J50" s="34"/>
      <c r="K50" s="34"/>
      <c r="L50" s="37"/>
    </row>
    <row r="51" spans="2:12" s="1" customFormat="1" ht="6.95" customHeight="1">
      <c r="B51" s="33"/>
      <c r="C51" s="34"/>
      <c r="D51" s="34"/>
      <c r="E51" s="34"/>
      <c r="F51" s="34"/>
      <c r="G51" s="34"/>
      <c r="H51" s="34"/>
      <c r="I51" s="106"/>
      <c r="J51" s="34"/>
      <c r="K51" s="34"/>
      <c r="L51" s="37"/>
    </row>
    <row r="52" spans="2:12" s="1" customFormat="1" ht="12" customHeight="1">
      <c r="B52" s="33"/>
      <c r="C52" s="28" t="s">
        <v>21</v>
      </c>
      <c r="D52" s="34"/>
      <c r="E52" s="34"/>
      <c r="F52" s="26" t="str">
        <f>F12</f>
        <v>Milovice</v>
      </c>
      <c r="G52" s="34"/>
      <c r="H52" s="34"/>
      <c r="I52" s="108" t="s">
        <v>23</v>
      </c>
      <c r="J52" s="57" t="str">
        <f>IF(J12="","",J12)</f>
        <v>20. 6. 2019</v>
      </c>
      <c r="K52" s="34"/>
      <c r="L52" s="37"/>
    </row>
    <row r="53" spans="2:12" s="1" customFormat="1" ht="6.95" customHeight="1">
      <c r="B53" s="33"/>
      <c r="C53" s="34"/>
      <c r="D53" s="34"/>
      <c r="E53" s="34"/>
      <c r="F53" s="34"/>
      <c r="G53" s="34"/>
      <c r="H53" s="34"/>
      <c r="I53" s="106"/>
      <c r="J53" s="34"/>
      <c r="K53" s="34"/>
      <c r="L53" s="37"/>
    </row>
    <row r="54" spans="2:12" s="1" customFormat="1" ht="15.2" customHeight="1">
      <c r="B54" s="33"/>
      <c r="C54" s="28" t="s">
        <v>25</v>
      </c>
      <c r="D54" s="34"/>
      <c r="E54" s="34"/>
      <c r="F54" s="26" t="str">
        <f>E15</f>
        <v xml:space="preserve"> </v>
      </c>
      <c r="G54" s="34"/>
      <c r="H54" s="34"/>
      <c r="I54" s="108" t="s">
        <v>31</v>
      </c>
      <c r="J54" s="31" t="str">
        <f>E21</f>
        <v xml:space="preserve"> </v>
      </c>
      <c r="K54" s="34"/>
      <c r="L54" s="37"/>
    </row>
    <row r="55" spans="2:12" s="1" customFormat="1" ht="15.2" customHeight="1">
      <c r="B55" s="33"/>
      <c r="C55" s="28" t="s">
        <v>29</v>
      </c>
      <c r="D55" s="34"/>
      <c r="E55" s="34"/>
      <c r="F55" s="26" t="str">
        <f>IF(E18="","",E18)</f>
        <v>Vyplň údaj</v>
      </c>
      <c r="G55" s="34"/>
      <c r="H55" s="34"/>
      <c r="I55" s="108" t="s">
        <v>33</v>
      </c>
      <c r="J55" s="31" t="str">
        <f>E24</f>
        <v>František Mrázek</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104</v>
      </c>
      <c r="D57" s="135"/>
      <c r="E57" s="135"/>
      <c r="F57" s="135"/>
      <c r="G57" s="135"/>
      <c r="H57" s="135"/>
      <c r="I57" s="136"/>
      <c r="J57" s="137" t="s">
        <v>105</v>
      </c>
      <c r="K57" s="135"/>
      <c r="L57" s="37"/>
    </row>
    <row r="58" spans="2:12" s="1" customFormat="1" ht="10.35" customHeight="1">
      <c r="B58" s="33"/>
      <c r="C58" s="34"/>
      <c r="D58" s="34"/>
      <c r="E58" s="34"/>
      <c r="F58" s="34"/>
      <c r="G58" s="34"/>
      <c r="H58" s="34"/>
      <c r="I58" s="106"/>
      <c r="J58" s="34"/>
      <c r="K58" s="34"/>
      <c r="L58" s="37"/>
    </row>
    <row r="59" spans="2:47" s="1" customFormat="1" ht="22.9" customHeight="1">
      <c r="B59" s="33"/>
      <c r="C59" s="138" t="s">
        <v>69</v>
      </c>
      <c r="D59" s="34"/>
      <c r="E59" s="34"/>
      <c r="F59" s="34"/>
      <c r="G59" s="34"/>
      <c r="H59" s="34"/>
      <c r="I59" s="106"/>
      <c r="J59" s="75">
        <f>J86</f>
        <v>0</v>
      </c>
      <c r="K59" s="34"/>
      <c r="L59" s="37"/>
      <c r="AU59" s="16" t="s">
        <v>106</v>
      </c>
    </row>
    <row r="60" spans="2:12" s="8" customFormat="1" ht="24.95" customHeight="1">
      <c r="B60" s="139"/>
      <c r="C60" s="140"/>
      <c r="D60" s="141" t="s">
        <v>107</v>
      </c>
      <c r="E60" s="142"/>
      <c r="F60" s="142"/>
      <c r="G60" s="142"/>
      <c r="H60" s="142"/>
      <c r="I60" s="143"/>
      <c r="J60" s="144">
        <f>J87</f>
        <v>0</v>
      </c>
      <c r="K60" s="140"/>
      <c r="L60" s="145"/>
    </row>
    <row r="61" spans="2:12" s="9" customFormat="1" ht="19.9" customHeight="1">
      <c r="B61" s="146"/>
      <c r="C61" s="147"/>
      <c r="D61" s="148" t="s">
        <v>108</v>
      </c>
      <c r="E61" s="149"/>
      <c r="F61" s="149"/>
      <c r="G61" s="149"/>
      <c r="H61" s="149"/>
      <c r="I61" s="150"/>
      <c r="J61" s="151">
        <f>J88</f>
        <v>0</v>
      </c>
      <c r="K61" s="147"/>
      <c r="L61" s="152"/>
    </row>
    <row r="62" spans="2:12" s="9" customFormat="1" ht="19.9" customHeight="1">
      <c r="B62" s="146"/>
      <c r="C62" s="147"/>
      <c r="D62" s="148" t="s">
        <v>109</v>
      </c>
      <c r="E62" s="149"/>
      <c r="F62" s="149"/>
      <c r="G62" s="149"/>
      <c r="H62" s="149"/>
      <c r="I62" s="150"/>
      <c r="J62" s="151">
        <f>J132</f>
        <v>0</v>
      </c>
      <c r="K62" s="147"/>
      <c r="L62" s="152"/>
    </row>
    <row r="63" spans="2:12" s="9" customFormat="1" ht="19.9" customHeight="1">
      <c r="B63" s="146"/>
      <c r="C63" s="147"/>
      <c r="D63" s="148" t="s">
        <v>110</v>
      </c>
      <c r="E63" s="149"/>
      <c r="F63" s="149"/>
      <c r="G63" s="149"/>
      <c r="H63" s="149"/>
      <c r="I63" s="150"/>
      <c r="J63" s="151">
        <f>J137</f>
        <v>0</v>
      </c>
      <c r="K63" s="147"/>
      <c r="L63" s="152"/>
    </row>
    <row r="64" spans="2:12" s="9" customFormat="1" ht="19.9" customHeight="1">
      <c r="B64" s="146"/>
      <c r="C64" s="147"/>
      <c r="D64" s="148" t="s">
        <v>111</v>
      </c>
      <c r="E64" s="149"/>
      <c r="F64" s="149"/>
      <c r="G64" s="149"/>
      <c r="H64" s="149"/>
      <c r="I64" s="150"/>
      <c r="J64" s="151">
        <f>J159</f>
        <v>0</v>
      </c>
      <c r="K64" s="147"/>
      <c r="L64" s="152"/>
    </row>
    <row r="65" spans="2:12" s="9" customFormat="1" ht="19.9" customHeight="1">
      <c r="B65" s="146"/>
      <c r="C65" s="147"/>
      <c r="D65" s="148" t="s">
        <v>112</v>
      </c>
      <c r="E65" s="149"/>
      <c r="F65" s="149"/>
      <c r="G65" s="149"/>
      <c r="H65" s="149"/>
      <c r="I65" s="150"/>
      <c r="J65" s="151">
        <f>J183</f>
        <v>0</v>
      </c>
      <c r="K65" s="147"/>
      <c r="L65" s="152"/>
    </row>
    <row r="66" spans="2:12" s="9" customFormat="1" ht="19.9" customHeight="1">
      <c r="B66" s="146"/>
      <c r="C66" s="147"/>
      <c r="D66" s="148" t="s">
        <v>113</v>
      </c>
      <c r="E66" s="149"/>
      <c r="F66" s="149"/>
      <c r="G66" s="149"/>
      <c r="H66" s="149"/>
      <c r="I66" s="150"/>
      <c r="J66" s="151">
        <f>J188</f>
        <v>0</v>
      </c>
      <c r="K66" s="147"/>
      <c r="L66" s="152"/>
    </row>
    <row r="67" spans="2:12" s="1" customFormat="1" ht="21.75" customHeight="1">
      <c r="B67" s="33"/>
      <c r="C67" s="34"/>
      <c r="D67" s="34"/>
      <c r="E67" s="34"/>
      <c r="F67" s="34"/>
      <c r="G67" s="34"/>
      <c r="H67" s="34"/>
      <c r="I67" s="106"/>
      <c r="J67" s="34"/>
      <c r="K67" s="34"/>
      <c r="L67" s="37"/>
    </row>
    <row r="68" spans="2:12" s="1" customFormat="1" ht="6.95" customHeight="1">
      <c r="B68" s="45"/>
      <c r="C68" s="46"/>
      <c r="D68" s="46"/>
      <c r="E68" s="46"/>
      <c r="F68" s="46"/>
      <c r="G68" s="46"/>
      <c r="H68" s="46"/>
      <c r="I68" s="130"/>
      <c r="J68" s="46"/>
      <c r="K68" s="46"/>
      <c r="L68" s="37"/>
    </row>
    <row r="72" spans="2:12" s="1" customFormat="1" ht="6.95" customHeight="1">
      <c r="B72" s="47"/>
      <c r="C72" s="48"/>
      <c r="D72" s="48"/>
      <c r="E72" s="48"/>
      <c r="F72" s="48"/>
      <c r="G72" s="48"/>
      <c r="H72" s="48"/>
      <c r="I72" s="133"/>
      <c r="J72" s="48"/>
      <c r="K72" s="48"/>
      <c r="L72" s="37"/>
    </row>
    <row r="73" spans="2:12" s="1" customFormat="1" ht="24.95" customHeight="1">
      <c r="B73" s="33"/>
      <c r="C73" s="22" t="s">
        <v>114</v>
      </c>
      <c r="D73" s="34"/>
      <c r="E73" s="34"/>
      <c r="F73" s="34"/>
      <c r="G73" s="34"/>
      <c r="H73" s="34"/>
      <c r="I73" s="106"/>
      <c r="J73" s="34"/>
      <c r="K73" s="34"/>
      <c r="L73" s="37"/>
    </row>
    <row r="74" spans="2:12" s="1" customFormat="1" ht="6.95" customHeight="1">
      <c r="B74" s="33"/>
      <c r="C74" s="34"/>
      <c r="D74" s="34"/>
      <c r="E74" s="34"/>
      <c r="F74" s="34"/>
      <c r="G74" s="34"/>
      <c r="H74" s="34"/>
      <c r="I74" s="106"/>
      <c r="J74" s="34"/>
      <c r="K74" s="34"/>
      <c r="L74" s="37"/>
    </row>
    <row r="75" spans="2:12" s="1" customFormat="1" ht="12" customHeight="1">
      <c r="B75" s="33"/>
      <c r="C75" s="28" t="s">
        <v>16</v>
      </c>
      <c r="D75" s="34"/>
      <c r="E75" s="34"/>
      <c r="F75" s="34"/>
      <c r="G75" s="34"/>
      <c r="H75" s="34"/>
      <c r="I75" s="106"/>
      <c r="J75" s="34"/>
      <c r="K75" s="34"/>
      <c r="L75" s="37"/>
    </row>
    <row r="76" spans="2:12" s="1" customFormat="1" ht="16.5" customHeight="1">
      <c r="B76" s="33"/>
      <c r="C76" s="34"/>
      <c r="D76" s="34"/>
      <c r="E76" s="363" t="str">
        <f>E7</f>
        <v>Oprava komunikace Milovice</v>
      </c>
      <c r="F76" s="364"/>
      <c r="G76" s="364"/>
      <c r="H76" s="364"/>
      <c r="I76" s="106"/>
      <c r="J76" s="34"/>
      <c r="K76" s="34"/>
      <c r="L76" s="37"/>
    </row>
    <row r="77" spans="2:12" s="1" customFormat="1" ht="12" customHeight="1">
      <c r="B77" s="33"/>
      <c r="C77" s="28" t="s">
        <v>101</v>
      </c>
      <c r="D77" s="34"/>
      <c r="E77" s="34"/>
      <c r="F77" s="34"/>
      <c r="G77" s="34"/>
      <c r="H77" s="34"/>
      <c r="I77" s="106"/>
      <c r="J77" s="34"/>
      <c r="K77" s="34"/>
      <c r="L77" s="37"/>
    </row>
    <row r="78" spans="2:12" s="1" customFormat="1" ht="16.5" customHeight="1">
      <c r="B78" s="33"/>
      <c r="C78" s="34"/>
      <c r="D78" s="34"/>
      <c r="E78" s="336" t="str">
        <f>E9</f>
        <v>Silnice III/27212 - Komunikace na pozemku p.č.1726 k.ú. Milovice a silnicí č.III/27212</v>
      </c>
      <c r="F78" s="365"/>
      <c r="G78" s="365"/>
      <c r="H78" s="365"/>
      <c r="I78" s="106"/>
      <c r="J78" s="34"/>
      <c r="K78" s="34"/>
      <c r="L78" s="37"/>
    </row>
    <row r="79" spans="2:12" s="1" customFormat="1" ht="6.95" customHeight="1">
      <c r="B79" s="33"/>
      <c r="C79" s="34"/>
      <c r="D79" s="34"/>
      <c r="E79" s="34"/>
      <c r="F79" s="34"/>
      <c r="G79" s="34"/>
      <c r="H79" s="34"/>
      <c r="I79" s="106"/>
      <c r="J79" s="34"/>
      <c r="K79" s="34"/>
      <c r="L79" s="37"/>
    </row>
    <row r="80" spans="2:12" s="1" customFormat="1" ht="12" customHeight="1">
      <c r="B80" s="33"/>
      <c r="C80" s="28" t="s">
        <v>21</v>
      </c>
      <c r="D80" s="34"/>
      <c r="E80" s="34"/>
      <c r="F80" s="26" t="str">
        <f>F12</f>
        <v>Milovice</v>
      </c>
      <c r="G80" s="34"/>
      <c r="H80" s="34"/>
      <c r="I80" s="108" t="s">
        <v>23</v>
      </c>
      <c r="J80" s="57" t="str">
        <f>IF(J12="","",J12)</f>
        <v>20. 6. 2019</v>
      </c>
      <c r="K80" s="34"/>
      <c r="L80" s="37"/>
    </row>
    <row r="81" spans="2:12" s="1" customFormat="1" ht="6.95" customHeight="1">
      <c r="B81" s="33"/>
      <c r="C81" s="34"/>
      <c r="D81" s="34"/>
      <c r="E81" s="34"/>
      <c r="F81" s="34"/>
      <c r="G81" s="34"/>
      <c r="H81" s="34"/>
      <c r="I81" s="106"/>
      <c r="J81" s="34"/>
      <c r="K81" s="34"/>
      <c r="L81" s="37"/>
    </row>
    <row r="82" spans="2:12" s="1" customFormat="1" ht="15.2" customHeight="1">
      <c r="B82" s="33"/>
      <c r="C82" s="28" t="s">
        <v>25</v>
      </c>
      <c r="D82" s="34"/>
      <c r="E82" s="34"/>
      <c r="F82" s="26" t="str">
        <f>E15</f>
        <v xml:space="preserve"> </v>
      </c>
      <c r="G82" s="34"/>
      <c r="H82" s="34"/>
      <c r="I82" s="108" t="s">
        <v>31</v>
      </c>
      <c r="J82" s="31" t="str">
        <f>E21</f>
        <v xml:space="preserve"> </v>
      </c>
      <c r="K82" s="34"/>
      <c r="L82" s="37"/>
    </row>
    <row r="83" spans="2:12" s="1" customFormat="1" ht="15.2" customHeight="1">
      <c r="B83" s="33"/>
      <c r="C83" s="28" t="s">
        <v>29</v>
      </c>
      <c r="D83" s="34"/>
      <c r="E83" s="34"/>
      <c r="F83" s="26" t="str">
        <f>IF(E18="","",E18)</f>
        <v>Vyplň údaj</v>
      </c>
      <c r="G83" s="34"/>
      <c r="H83" s="34"/>
      <c r="I83" s="108" t="s">
        <v>33</v>
      </c>
      <c r="J83" s="31" t="str">
        <f>E24</f>
        <v>František Mrázek</v>
      </c>
      <c r="K83" s="34"/>
      <c r="L83" s="37"/>
    </row>
    <row r="84" spans="2:12" s="1" customFormat="1" ht="10.35" customHeight="1">
      <c r="B84" s="33"/>
      <c r="C84" s="34"/>
      <c r="D84" s="34"/>
      <c r="E84" s="34"/>
      <c r="F84" s="34"/>
      <c r="G84" s="34"/>
      <c r="H84" s="34"/>
      <c r="I84" s="106"/>
      <c r="J84" s="34"/>
      <c r="K84" s="34"/>
      <c r="L84" s="37"/>
    </row>
    <row r="85" spans="2:20" s="10" customFormat="1" ht="29.25" customHeight="1">
      <c r="B85" s="153"/>
      <c r="C85" s="154" t="s">
        <v>115</v>
      </c>
      <c r="D85" s="155" t="s">
        <v>56</v>
      </c>
      <c r="E85" s="155" t="s">
        <v>52</v>
      </c>
      <c r="F85" s="155" t="s">
        <v>53</v>
      </c>
      <c r="G85" s="155" t="s">
        <v>116</v>
      </c>
      <c r="H85" s="155" t="s">
        <v>117</v>
      </c>
      <c r="I85" s="156" t="s">
        <v>118</v>
      </c>
      <c r="J85" s="155" t="s">
        <v>105</v>
      </c>
      <c r="K85" s="157" t="s">
        <v>119</v>
      </c>
      <c r="L85" s="158"/>
      <c r="M85" s="66" t="s">
        <v>19</v>
      </c>
      <c r="N85" s="67" t="s">
        <v>41</v>
      </c>
      <c r="O85" s="67" t="s">
        <v>120</v>
      </c>
      <c r="P85" s="67" t="s">
        <v>121</v>
      </c>
      <c r="Q85" s="67" t="s">
        <v>122</v>
      </c>
      <c r="R85" s="67" t="s">
        <v>123</v>
      </c>
      <c r="S85" s="67" t="s">
        <v>124</v>
      </c>
      <c r="T85" s="68" t="s">
        <v>125</v>
      </c>
    </row>
    <row r="86" spans="2:63" s="1" customFormat="1" ht="22.9" customHeight="1">
      <c r="B86" s="33"/>
      <c r="C86" s="73" t="s">
        <v>126</v>
      </c>
      <c r="D86" s="34"/>
      <c r="E86" s="34"/>
      <c r="F86" s="34"/>
      <c r="G86" s="34"/>
      <c r="H86" s="34"/>
      <c r="I86" s="106"/>
      <c r="J86" s="159">
        <f>BK86</f>
        <v>0</v>
      </c>
      <c r="K86" s="34"/>
      <c r="L86" s="37"/>
      <c r="M86" s="69"/>
      <c r="N86" s="70"/>
      <c r="O86" s="70"/>
      <c r="P86" s="160">
        <f>P87</f>
        <v>0</v>
      </c>
      <c r="Q86" s="70"/>
      <c r="R86" s="160">
        <f>R87</f>
        <v>74.14876</v>
      </c>
      <c r="S86" s="70"/>
      <c r="T86" s="161">
        <f>T87</f>
        <v>547.992</v>
      </c>
      <c r="AT86" s="16" t="s">
        <v>70</v>
      </c>
      <c r="AU86" s="16" t="s">
        <v>106</v>
      </c>
      <c r="BK86" s="162">
        <f>BK87</f>
        <v>0</v>
      </c>
    </row>
    <row r="87" spans="2:63" s="11" customFormat="1" ht="25.9" customHeight="1">
      <c r="B87" s="163"/>
      <c r="C87" s="164"/>
      <c r="D87" s="165" t="s">
        <v>70</v>
      </c>
      <c r="E87" s="166" t="s">
        <v>127</v>
      </c>
      <c r="F87" s="166" t="s">
        <v>128</v>
      </c>
      <c r="G87" s="164"/>
      <c r="H87" s="164"/>
      <c r="I87" s="167"/>
      <c r="J87" s="168">
        <f>BK87</f>
        <v>0</v>
      </c>
      <c r="K87" s="164"/>
      <c r="L87" s="169"/>
      <c r="M87" s="170"/>
      <c r="N87" s="171"/>
      <c r="O87" s="171"/>
      <c r="P87" s="172">
        <f>P88+P132+P137+P159+P183+P188</f>
        <v>0</v>
      </c>
      <c r="Q87" s="171"/>
      <c r="R87" s="172">
        <f>R88+R132+R137+R159+R183+R188</f>
        <v>74.14876</v>
      </c>
      <c r="S87" s="171"/>
      <c r="T87" s="173">
        <f>T88+T132+T137+T159+T183+T188</f>
        <v>547.992</v>
      </c>
      <c r="AR87" s="174" t="s">
        <v>79</v>
      </c>
      <c r="AT87" s="175" t="s">
        <v>70</v>
      </c>
      <c r="AU87" s="175" t="s">
        <v>71</v>
      </c>
      <c r="AY87" s="174" t="s">
        <v>129</v>
      </c>
      <c r="BK87" s="176">
        <f>BK88+BK132+BK137+BK159+BK183+BK188</f>
        <v>0</v>
      </c>
    </row>
    <row r="88" spans="2:63" s="11" customFormat="1" ht="22.9" customHeight="1">
      <c r="B88" s="163"/>
      <c r="C88" s="164"/>
      <c r="D88" s="165" t="s">
        <v>70</v>
      </c>
      <c r="E88" s="177" t="s">
        <v>79</v>
      </c>
      <c r="F88" s="177" t="s">
        <v>130</v>
      </c>
      <c r="G88" s="164"/>
      <c r="H88" s="164"/>
      <c r="I88" s="167"/>
      <c r="J88" s="178">
        <f>BK88</f>
        <v>0</v>
      </c>
      <c r="K88" s="164"/>
      <c r="L88" s="169"/>
      <c r="M88" s="170"/>
      <c r="N88" s="171"/>
      <c r="O88" s="171"/>
      <c r="P88" s="172">
        <f>SUM(P89:P131)</f>
        <v>0</v>
      </c>
      <c r="Q88" s="171"/>
      <c r="R88" s="172">
        <f>SUM(R89:R131)</f>
        <v>0.00816</v>
      </c>
      <c r="S88" s="171"/>
      <c r="T88" s="173">
        <f>SUM(T89:T131)</f>
        <v>494.892</v>
      </c>
      <c r="AR88" s="174" t="s">
        <v>79</v>
      </c>
      <c r="AT88" s="175" t="s">
        <v>70</v>
      </c>
      <c r="AU88" s="175" t="s">
        <v>79</v>
      </c>
      <c r="AY88" s="174" t="s">
        <v>129</v>
      </c>
      <c r="BK88" s="176">
        <f>SUM(BK89:BK131)</f>
        <v>0</v>
      </c>
    </row>
    <row r="89" spans="2:65" s="1" customFormat="1" ht="36" customHeight="1">
      <c r="B89" s="33"/>
      <c r="C89" s="179" t="s">
        <v>79</v>
      </c>
      <c r="D89" s="179" t="s">
        <v>131</v>
      </c>
      <c r="E89" s="180" t="s">
        <v>132</v>
      </c>
      <c r="F89" s="181" t="s">
        <v>133</v>
      </c>
      <c r="G89" s="182" t="s">
        <v>134</v>
      </c>
      <c r="H89" s="183">
        <v>720</v>
      </c>
      <c r="I89" s="184"/>
      <c r="J89" s="185">
        <f>ROUND(I89*H89,2)</f>
        <v>0</v>
      </c>
      <c r="K89" s="181" t="s">
        <v>135</v>
      </c>
      <c r="L89" s="37"/>
      <c r="M89" s="186" t="s">
        <v>19</v>
      </c>
      <c r="N89" s="187" t="s">
        <v>42</v>
      </c>
      <c r="O89" s="62"/>
      <c r="P89" s="188">
        <f>O89*H89</f>
        <v>0</v>
      </c>
      <c r="Q89" s="188">
        <v>0</v>
      </c>
      <c r="R89" s="188">
        <f>Q89*H89</f>
        <v>0</v>
      </c>
      <c r="S89" s="188">
        <v>0.32</v>
      </c>
      <c r="T89" s="189">
        <f>S89*H89</f>
        <v>230.4</v>
      </c>
      <c r="AR89" s="190" t="s">
        <v>136</v>
      </c>
      <c r="AT89" s="190" t="s">
        <v>131</v>
      </c>
      <c r="AU89" s="190" t="s">
        <v>81</v>
      </c>
      <c r="AY89" s="16" t="s">
        <v>129</v>
      </c>
      <c r="BE89" s="191">
        <f>IF(N89="základní",J89,0)</f>
        <v>0</v>
      </c>
      <c r="BF89" s="191">
        <f>IF(N89="snížená",J89,0)</f>
        <v>0</v>
      </c>
      <c r="BG89" s="191">
        <f>IF(N89="zákl. přenesená",J89,0)</f>
        <v>0</v>
      </c>
      <c r="BH89" s="191">
        <f>IF(N89="sníž. přenesená",J89,0)</f>
        <v>0</v>
      </c>
      <c r="BI89" s="191">
        <f>IF(N89="nulová",J89,0)</f>
        <v>0</v>
      </c>
      <c r="BJ89" s="16" t="s">
        <v>79</v>
      </c>
      <c r="BK89" s="191">
        <f>ROUND(I89*H89,2)</f>
        <v>0</v>
      </c>
      <c r="BL89" s="16" t="s">
        <v>136</v>
      </c>
      <c r="BM89" s="190" t="s">
        <v>137</v>
      </c>
    </row>
    <row r="90" spans="2:47" s="1" customFormat="1" ht="117">
      <c r="B90" s="33"/>
      <c r="C90" s="34"/>
      <c r="D90" s="192" t="s">
        <v>138</v>
      </c>
      <c r="E90" s="34"/>
      <c r="F90" s="193" t="s">
        <v>139</v>
      </c>
      <c r="G90" s="34"/>
      <c r="H90" s="34"/>
      <c r="I90" s="106"/>
      <c r="J90" s="34"/>
      <c r="K90" s="34"/>
      <c r="L90" s="37"/>
      <c r="M90" s="194"/>
      <c r="N90" s="62"/>
      <c r="O90" s="62"/>
      <c r="P90" s="62"/>
      <c r="Q90" s="62"/>
      <c r="R90" s="62"/>
      <c r="S90" s="62"/>
      <c r="T90" s="63"/>
      <c r="AT90" s="16" t="s">
        <v>138</v>
      </c>
      <c r="AU90" s="16" t="s">
        <v>81</v>
      </c>
    </row>
    <row r="91" spans="2:51" s="12" customFormat="1" ht="11.25">
      <c r="B91" s="195"/>
      <c r="C91" s="196"/>
      <c r="D91" s="192" t="s">
        <v>140</v>
      </c>
      <c r="E91" s="197" t="s">
        <v>19</v>
      </c>
      <c r="F91" s="198" t="s">
        <v>141</v>
      </c>
      <c r="G91" s="196"/>
      <c r="H91" s="199">
        <v>720</v>
      </c>
      <c r="I91" s="200"/>
      <c r="J91" s="196"/>
      <c r="K91" s="196"/>
      <c r="L91" s="201"/>
      <c r="M91" s="202"/>
      <c r="N91" s="203"/>
      <c r="O91" s="203"/>
      <c r="P91" s="203"/>
      <c r="Q91" s="203"/>
      <c r="R91" s="203"/>
      <c r="S91" s="203"/>
      <c r="T91" s="204"/>
      <c r="AT91" s="205" t="s">
        <v>140</v>
      </c>
      <c r="AU91" s="205" t="s">
        <v>81</v>
      </c>
      <c r="AV91" s="12" t="s">
        <v>81</v>
      </c>
      <c r="AW91" s="12" t="s">
        <v>32</v>
      </c>
      <c r="AX91" s="12" t="s">
        <v>71</v>
      </c>
      <c r="AY91" s="205" t="s">
        <v>129</v>
      </c>
    </row>
    <row r="92" spans="2:51" s="13" customFormat="1" ht="11.25">
      <c r="B92" s="206"/>
      <c r="C92" s="207"/>
      <c r="D92" s="192" t="s">
        <v>140</v>
      </c>
      <c r="E92" s="208" t="s">
        <v>19</v>
      </c>
      <c r="F92" s="209" t="s">
        <v>142</v>
      </c>
      <c r="G92" s="207"/>
      <c r="H92" s="210">
        <v>720</v>
      </c>
      <c r="I92" s="211"/>
      <c r="J92" s="207"/>
      <c r="K92" s="207"/>
      <c r="L92" s="212"/>
      <c r="M92" s="213"/>
      <c r="N92" s="214"/>
      <c r="O92" s="214"/>
      <c r="P92" s="214"/>
      <c r="Q92" s="214"/>
      <c r="R92" s="214"/>
      <c r="S92" s="214"/>
      <c r="T92" s="215"/>
      <c r="AT92" s="216" t="s">
        <v>140</v>
      </c>
      <c r="AU92" s="216" t="s">
        <v>81</v>
      </c>
      <c r="AV92" s="13" t="s">
        <v>136</v>
      </c>
      <c r="AW92" s="13" t="s">
        <v>32</v>
      </c>
      <c r="AX92" s="13" t="s">
        <v>79</v>
      </c>
      <c r="AY92" s="216" t="s">
        <v>129</v>
      </c>
    </row>
    <row r="93" spans="2:65" s="1" customFormat="1" ht="36" customHeight="1">
      <c r="B93" s="33"/>
      <c r="C93" s="179" t="s">
        <v>81</v>
      </c>
      <c r="D93" s="179" t="s">
        <v>131</v>
      </c>
      <c r="E93" s="180" t="s">
        <v>143</v>
      </c>
      <c r="F93" s="181" t="s">
        <v>144</v>
      </c>
      <c r="G93" s="182" t="s">
        <v>134</v>
      </c>
      <c r="H93" s="183">
        <v>822</v>
      </c>
      <c r="I93" s="184"/>
      <c r="J93" s="185">
        <f>ROUND(I93*H93,2)</f>
        <v>0</v>
      </c>
      <c r="K93" s="181" t="s">
        <v>135</v>
      </c>
      <c r="L93" s="37"/>
      <c r="M93" s="186" t="s">
        <v>19</v>
      </c>
      <c r="N93" s="187" t="s">
        <v>42</v>
      </c>
      <c r="O93" s="62"/>
      <c r="P93" s="188">
        <f>O93*H93</f>
        <v>0</v>
      </c>
      <c r="Q93" s="188">
        <v>0</v>
      </c>
      <c r="R93" s="188">
        <f>Q93*H93</f>
        <v>0</v>
      </c>
      <c r="S93" s="188">
        <v>0.29</v>
      </c>
      <c r="T93" s="189">
        <f>S93*H93</f>
        <v>238.38</v>
      </c>
      <c r="AR93" s="190" t="s">
        <v>136</v>
      </c>
      <c r="AT93" s="190" t="s">
        <v>131</v>
      </c>
      <c r="AU93" s="190" t="s">
        <v>81</v>
      </c>
      <c r="AY93" s="16" t="s">
        <v>129</v>
      </c>
      <c r="BE93" s="191">
        <f>IF(N93="základní",J93,0)</f>
        <v>0</v>
      </c>
      <c r="BF93" s="191">
        <f>IF(N93="snížená",J93,0)</f>
        <v>0</v>
      </c>
      <c r="BG93" s="191">
        <f>IF(N93="zákl. přenesená",J93,0)</f>
        <v>0</v>
      </c>
      <c r="BH93" s="191">
        <f>IF(N93="sníž. přenesená",J93,0)</f>
        <v>0</v>
      </c>
      <c r="BI93" s="191">
        <f>IF(N93="nulová",J93,0)</f>
        <v>0</v>
      </c>
      <c r="BJ93" s="16" t="s">
        <v>79</v>
      </c>
      <c r="BK93" s="191">
        <f>ROUND(I93*H93,2)</f>
        <v>0</v>
      </c>
      <c r="BL93" s="16" t="s">
        <v>136</v>
      </c>
      <c r="BM93" s="190" t="s">
        <v>145</v>
      </c>
    </row>
    <row r="94" spans="2:47" s="1" customFormat="1" ht="175.5">
      <c r="B94" s="33"/>
      <c r="C94" s="34"/>
      <c r="D94" s="192" t="s">
        <v>138</v>
      </c>
      <c r="E94" s="34"/>
      <c r="F94" s="193" t="s">
        <v>146</v>
      </c>
      <c r="G94" s="34"/>
      <c r="H94" s="34"/>
      <c r="I94" s="106"/>
      <c r="J94" s="34"/>
      <c r="K94" s="34"/>
      <c r="L94" s="37"/>
      <c r="M94" s="194"/>
      <c r="N94" s="62"/>
      <c r="O94" s="62"/>
      <c r="P94" s="62"/>
      <c r="Q94" s="62"/>
      <c r="R94" s="62"/>
      <c r="S94" s="62"/>
      <c r="T94" s="63"/>
      <c r="AT94" s="16" t="s">
        <v>138</v>
      </c>
      <c r="AU94" s="16" t="s">
        <v>81</v>
      </c>
    </row>
    <row r="95" spans="2:51" s="12" customFormat="1" ht="11.25">
      <c r="B95" s="195"/>
      <c r="C95" s="196"/>
      <c r="D95" s="192" t="s">
        <v>140</v>
      </c>
      <c r="E95" s="197" t="s">
        <v>19</v>
      </c>
      <c r="F95" s="198" t="s">
        <v>147</v>
      </c>
      <c r="G95" s="196"/>
      <c r="H95" s="199">
        <v>822</v>
      </c>
      <c r="I95" s="200"/>
      <c r="J95" s="196"/>
      <c r="K95" s="196"/>
      <c r="L95" s="201"/>
      <c r="M95" s="202"/>
      <c r="N95" s="203"/>
      <c r="O95" s="203"/>
      <c r="P95" s="203"/>
      <c r="Q95" s="203"/>
      <c r="R95" s="203"/>
      <c r="S95" s="203"/>
      <c r="T95" s="204"/>
      <c r="AT95" s="205" t="s">
        <v>140</v>
      </c>
      <c r="AU95" s="205" t="s">
        <v>81</v>
      </c>
      <c r="AV95" s="12" t="s">
        <v>81</v>
      </c>
      <c r="AW95" s="12" t="s">
        <v>32</v>
      </c>
      <c r="AX95" s="12" t="s">
        <v>71</v>
      </c>
      <c r="AY95" s="205" t="s">
        <v>129</v>
      </c>
    </row>
    <row r="96" spans="2:51" s="13" customFormat="1" ht="11.25">
      <c r="B96" s="206"/>
      <c r="C96" s="207"/>
      <c r="D96" s="192" t="s">
        <v>140</v>
      </c>
      <c r="E96" s="208" t="s">
        <v>19</v>
      </c>
      <c r="F96" s="209" t="s">
        <v>142</v>
      </c>
      <c r="G96" s="207"/>
      <c r="H96" s="210">
        <v>822</v>
      </c>
      <c r="I96" s="211"/>
      <c r="J96" s="207"/>
      <c r="K96" s="207"/>
      <c r="L96" s="212"/>
      <c r="M96" s="213"/>
      <c r="N96" s="214"/>
      <c r="O96" s="214"/>
      <c r="P96" s="214"/>
      <c r="Q96" s="214"/>
      <c r="R96" s="214"/>
      <c r="S96" s="214"/>
      <c r="T96" s="215"/>
      <c r="AT96" s="216" t="s">
        <v>140</v>
      </c>
      <c r="AU96" s="216" t="s">
        <v>81</v>
      </c>
      <c r="AV96" s="13" t="s">
        <v>136</v>
      </c>
      <c r="AW96" s="13" t="s">
        <v>32</v>
      </c>
      <c r="AX96" s="13" t="s">
        <v>79</v>
      </c>
      <c r="AY96" s="216" t="s">
        <v>129</v>
      </c>
    </row>
    <row r="97" spans="2:65" s="1" customFormat="1" ht="24" customHeight="1">
      <c r="B97" s="33"/>
      <c r="C97" s="179" t="s">
        <v>148</v>
      </c>
      <c r="D97" s="179" t="s">
        <v>131</v>
      </c>
      <c r="E97" s="180" t="s">
        <v>149</v>
      </c>
      <c r="F97" s="181" t="s">
        <v>150</v>
      </c>
      <c r="G97" s="182" t="s">
        <v>134</v>
      </c>
      <c r="H97" s="183">
        <v>822</v>
      </c>
      <c r="I97" s="184"/>
      <c r="J97" s="185">
        <f>ROUND(I97*H97,2)</f>
        <v>0</v>
      </c>
      <c r="K97" s="181" t="s">
        <v>135</v>
      </c>
      <c r="L97" s="37"/>
      <c r="M97" s="186" t="s">
        <v>19</v>
      </c>
      <c r="N97" s="187" t="s">
        <v>42</v>
      </c>
      <c r="O97" s="62"/>
      <c r="P97" s="188">
        <f>O97*H97</f>
        <v>0</v>
      </c>
      <c r="Q97" s="188">
        <v>0</v>
      </c>
      <c r="R97" s="188">
        <f>Q97*H97</f>
        <v>0</v>
      </c>
      <c r="S97" s="188">
        <v>0</v>
      </c>
      <c r="T97" s="189">
        <f>S97*H97</f>
        <v>0</v>
      </c>
      <c r="AR97" s="190" t="s">
        <v>136</v>
      </c>
      <c r="AT97" s="190" t="s">
        <v>131</v>
      </c>
      <c r="AU97" s="190" t="s">
        <v>81</v>
      </c>
      <c r="AY97" s="16" t="s">
        <v>129</v>
      </c>
      <c r="BE97" s="191">
        <f>IF(N97="základní",J97,0)</f>
        <v>0</v>
      </c>
      <c r="BF97" s="191">
        <f>IF(N97="snížená",J97,0)</f>
        <v>0</v>
      </c>
      <c r="BG97" s="191">
        <f>IF(N97="zákl. přenesená",J97,0)</f>
        <v>0</v>
      </c>
      <c r="BH97" s="191">
        <f>IF(N97="sníž. přenesená",J97,0)</f>
        <v>0</v>
      </c>
      <c r="BI97" s="191">
        <f>IF(N97="nulová",J97,0)</f>
        <v>0</v>
      </c>
      <c r="BJ97" s="16" t="s">
        <v>79</v>
      </c>
      <c r="BK97" s="191">
        <f>ROUND(I97*H97,2)</f>
        <v>0</v>
      </c>
      <c r="BL97" s="16" t="s">
        <v>136</v>
      </c>
      <c r="BM97" s="190" t="s">
        <v>151</v>
      </c>
    </row>
    <row r="98" spans="2:47" s="1" customFormat="1" ht="39">
      <c r="B98" s="33"/>
      <c r="C98" s="34"/>
      <c r="D98" s="192" t="s">
        <v>138</v>
      </c>
      <c r="E98" s="34"/>
      <c r="F98" s="193" t="s">
        <v>152</v>
      </c>
      <c r="G98" s="34"/>
      <c r="H98" s="34"/>
      <c r="I98" s="106"/>
      <c r="J98" s="34"/>
      <c r="K98" s="34"/>
      <c r="L98" s="37"/>
      <c r="M98" s="194"/>
      <c r="N98" s="62"/>
      <c r="O98" s="62"/>
      <c r="P98" s="62"/>
      <c r="Q98" s="62"/>
      <c r="R98" s="62"/>
      <c r="S98" s="62"/>
      <c r="T98" s="63"/>
      <c r="AT98" s="16" t="s">
        <v>138</v>
      </c>
      <c r="AU98" s="16" t="s">
        <v>81</v>
      </c>
    </row>
    <row r="99" spans="2:51" s="12" customFormat="1" ht="11.25">
      <c r="B99" s="195"/>
      <c r="C99" s="196"/>
      <c r="D99" s="192" t="s">
        <v>140</v>
      </c>
      <c r="E99" s="197" t="s">
        <v>19</v>
      </c>
      <c r="F99" s="198" t="s">
        <v>147</v>
      </c>
      <c r="G99" s="196"/>
      <c r="H99" s="199">
        <v>822</v>
      </c>
      <c r="I99" s="200"/>
      <c r="J99" s="196"/>
      <c r="K99" s="196"/>
      <c r="L99" s="201"/>
      <c r="M99" s="202"/>
      <c r="N99" s="203"/>
      <c r="O99" s="203"/>
      <c r="P99" s="203"/>
      <c r="Q99" s="203"/>
      <c r="R99" s="203"/>
      <c r="S99" s="203"/>
      <c r="T99" s="204"/>
      <c r="AT99" s="205" t="s">
        <v>140</v>
      </c>
      <c r="AU99" s="205" t="s">
        <v>81</v>
      </c>
      <c r="AV99" s="12" t="s">
        <v>81</v>
      </c>
      <c r="AW99" s="12" t="s">
        <v>32</v>
      </c>
      <c r="AX99" s="12" t="s">
        <v>71</v>
      </c>
      <c r="AY99" s="205" t="s">
        <v>129</v>
      </c>
    </row>
    <row r="100" spans="2:51" s="13" customFormat="1" ht="11.25">
      <c r="B100" s="206"/>
      <c r="C100" s="207"/>
      <c r="D100" s="192" t="s">
        <v>140</v>
      </c>
      <c r="E100" s="208" t="s">
        <v>19</v>
      </c>
      <c r="F100" s="209" t="s">
        <v>142</v>
      </c>
      <c r="G100" s="207"/>
      <c r="H100" s="210">
        <v>822</v>
      </c>
      <c r="I100" s="211"/>
      <c r="J100" s="207"/>
      <c r="K100" s="207"/>
      <c r="L100" s="212"/>
      <c r="M100" s="213"/>
      <c r="N100" s="214"/>
      <c r="O100" s="214"/>
      <c r="P100" s="214"/>
      <c r="Q100" s="214"/>
      <c r="R100" s="214"/>
      <c r="S100" s="214"/>
      <c r="T100" s="215"/>
      <c r="AT100" s="216" t="s">
        <v>140</v>
      </c>
      <c r="AU100" s="216" t="s">
        <v>81</v>
      </c>
      <c r="AV100" s="13" t="s">
        <v>136</v>
      </c>
      <c r="AW100" s="13" t="s">
        <v>32</v>
      </c>
      <c r="AX100" s="13" t="s">
        <v>79</v>
      </c>
      <c r="AY100" s="216" t="s">
        <v>129</v>
      </c>
    </row>
    <row r="101" spans="2:65" s="1" customFormat="1" ht="24" customHeight="1">
      <c r="B101" s="33"/>
      <c r="C101" s="179" t="s">
        <v>136</v>
      </c>
      <c r="D101" s="179" t="s">
        <v>131</v>
      </c>
      <c r="E101" s="180" t="s">
        <v>153</v>
      </c>
      <c r="F101" s="181" t="s">
        <v>154</v>
      </c>
      <c r="G101" s="182" t="s">
        <v>134</v>
      </c>
      <c r="H101" s="183">
        <v>102</v>
      </c>
      <c r="I101" s="184"/>
      <c r="J101" s="185">
        <f>ROUND(I101*H101,2)</f>
        <v>0</v>
      </c>
      <c r="K101" s="181" t="s">
        <v>135</v>
      </c>
      <c r="L101" s="37"/>
      <c r="M101" s="186" t="s">
        <v>19</v>
      </c>
      <c r="N101" s="187" t="s">
        <v>42</v>
      </c>
      <c r="O101" s="62"/>
      <c r="P101" s="188">
        <f>O101*H101</f>
        <v>0</v>
      </c>
      <c r="Q101" s="188">
        <v>8E-05</v>
      </c>
      <c r="R101" s="188">
        <f>Q101*H101</f>
        <v>0.00816</v>
      </c>
      <c r="S101" s="188">
        <v>0.256</v>
      </c>
      <c r="T101" s="189">
        <f>S101*H101</f>
        <v>26.112000000000002</v>
      </c>
      <c r="AR101" s="190" t="s">
        <v>136</v>
      </c>
      <c r="AT101" s="190" t="s">
        <v>131</v>
      </c>
      <c r="AU101" s="190" t="s">
        <v>81</v>
      </c>
      <c r="AY101" s="16" t="s">
        <v>129</v>
      </c>
      <c r="BE101" s="191">
        <f>IF(N101="základní",J101,0)</f>
        <v>0</v>
      </c>
      <c r="BF101" s="191">
        <f>IF(N101="snížená",J101,0)</f>
        <v>0</v>
      </c>
      <c r="BG101" s="191">
        <f>IF(N101="zákl. přenesená",J101,0)</f>
        <v>0</v>
      </c>
      <c r="BH101" s="191">
        <f>IF(N101="sníž. přenesená",J101,0)</f>
        <v>0</v>
      </c>
      <c r="BI101" s="191">
        <f>IF(N101="nulová",J101,0)</f>
        <v>0</v>
      </c>
      <c r="BJ101" s="16" t="s">
        <v>79</v>
      </c>
      <c r="BK101" s="191">
        <f>ROUND(I101*H101,2)</f>
        <v>0</v>
      </c>
      <c r="BL101" s="16" t="s">
        <v>136</v>
      </c>
      <c r="BM101" s="190" t="s">
        <v>155</v>
      </c>
    </row>
    <row r="102" spans="2:47" s="1" customFormat="1" ht="195">
      <c r="B102" s="33"/>
      <c r="C102" s="34"/>
      <c r="D102" s="192" t="s">
        <v>138</v>
      </c>
      <c r="E102" s="34"/>
      <c r="F102" s="193" t="s">
        <v>156</v>
      </c>
      <c r="G102" s="34"/>
      <c r="H102" s="34"/>
      <c r="I102" s="106"/>
      <c r="J102" s="34"/>
      <c r="K102" s="34"/>
      <c r="L102" s="37"/>
      <c r="M102" s="194"/>
      <c r="N102" s="62"/>
      <c r="O102" s="62"/>
      <c r="P102" s="62"/>
      <c r="Q102" s="62"/>
      <c r="R102" s="62"/>
      <c r="S102" s="62"/>
      <c r="T102" s="63"/>
      <c r="AT102" s="16" t="s">
        <v>138</v>
      </c>
      <c r="AU102" s="16" t="s">
        <v>81</v>
      </c>
    </row>
    <row r="103" spans="2:51" s="12" customFormat="1" ht="11.25">
      <c r="B103" s="195"/>
      <c r="C103" s="196"/>
      <c r="D103" s="192" t="s">
        <v>140</v>
      </c>
      <c r="E103" s="197" t="s">
        <v>19</v>
      </c>
      <c r="F103" s="198" t="s">
        <v>157</v>
      </c>
      <c r="G103" s="196"/>
      <c r="H103" s="199">
        <v>102</v>
      </c>
      <c r="I103" s="200"/>
      <c r="J103" s="196"/>
      <c r="K103" s="196"/>
      <c r="L103" s="201"/>
      <c r="M103" s="202"/>
      <c r="N103" s="203"/>
      <c r="O103" s="203"/>
      <c r="P103" s="203"/>
      <c r="Q103" s="203"/>
      <c r="R103" s="203"/>
      <c r="S103" s="203"/>
      <c r="T103" s="204"/>
      <c r="AT103" s="205" t="s">
        <v>140</v>
      </c>
      <c r="AU103" s="205" t="s">
        <v>81</v>
      </c>
      <c r="AV103" s="12" t="s">
        <v>81</v>
      </c>
      <c r="AW103" s="12" t="s">
        <v>32</v>
      </c>
      <c r="AX103" s="12" t="s">
        <v>71</v>
      </c>
      <c r="AY103" s="205" t="s">
        <v>129</v>
      </c>
    </row>
    <row r="104" spans="2:51" s="13" customFormat="1" ht="11.25">
      <c r="B104" s="206"/>
      <c r="C104" s="207"/>
      <c r="D104" s="192" t="s">
        <v>140</v>
      </c>
      <c r="E104" s="208" t="s">
        <v>19</v>
      </c>
      <c r="F104" s="209" t="s">
        <v>142</v>
      </c>
      <c r="G104" s="207"/>
      <c r="H104" s="210">
        <v>102</v>
      </c>
      <c r="I104" s="211"/>
      <c r="J104" s="207"/>
      <c r="K104" s="207"/>
      <c r="L104" s="212"/>
      <c r="M104" s="213"/>
      <c r="N104" s="214"/>
      <c r="O104" s="214"/>
      <c r="P104" s="214"/>
      <c r="Q104" s="214"/>
      <c r="R104" s="214"/>
      <c r="S104" s="214"/>
      <c r="T104" s="215"/>
      <c r="AT104" s="216" t="s">
        <v>140</v>
      </c>
      <c r="AU104" s="216" t="s">
        <v>81</v>
      </c>
      <c r="AV104" s="13" t="s">
        <v>136</v>
      </c>
      <c r="AW104" s="13" t="s">
        <v>32</v>
      </c>
      <c r="AX104" s="13" t="s">
        <v>79</v>
      </c>
      <c r="AY104" s="216" t="s">
        <v>129</v>
      </c>
    </row>
    <row r="105" spans="2:65" s="1" customFormat="1" ht="24" customHeight="1">
      <c r="B105" s="33"/>
      <c r="C105" s="179" t="s">
        <v>158</v>
      </c>
      <c r="D105" s="179" t="s">
        <v>131</v>
      </c>
      <c r="E105" s="180" t="s">
        <v>159</v>
      </c>
      <c r="F105" s="181" t="s">
        <v>160</v>
      </c>
      <c r="G105" s="182" t="s">
        <v>161</v>
      </c>
      <c r="H105" s="183">
        <v>4.68</v>
      </c>
      <c r="I105" s="184"/>
      <c r="J105" s="185">
        <f>ROUND(I105*H105,2)</f>
        <v>0</v>
      </c>
      <c r="K105" s="181" t="s">
        <v>135</v>
      </c>
      <c r="L105" s="37"/>
      <c r="M105" s="186" t="s">
        <v>19</v>
      </c>
      <c r="N105" s="187" t="s">
        <v>42</v>
      </c>
      <c r="O105" s="62"/>
      <c r="P105" s="188">
        <f>O105*H105</f>
        <v>0</v>
      </c>
      <c r="Q105" s="188">
        <v>0</v>
      </c>
      <c r="R105" s="188">
        <f>Q105*H105</f>
        <v>0</v>
      </c>
      <c r="S105" s="188">
        <v>0</v>
      </c>
      <c r="T105" s="189">
        <f>S105*H105</f>
        <v>0</v>
      </c>
      <c r="AR105" s="190" t="s">
        <v>136</v>
      </c>
      <c r="AT105" s="190" t="s">
        <v>131</v>
      </c>
      <c r="AU105" s="190" t="s">
        <v>81</v>
      </c>
      <c r="AY105" s="16" t="s">
        <v>129</v>
      </c>
      <c r="BE105" s="191">
        <f>IF(N105="základní",J105,0)</f>
        <v>0</v>
      </c>
      <c r="BF105" s="191">
        <f>IF(N105="snížená",J105,0)</f>
        <v>0</v>
      </c>
      <c r="BG105" s="191">
        <f>IF(N105="zákl. přenesená",J105,0)</f>
        <v>0</v>
      </c>
      <c r="BH105" s="191">
        <f>IF(N105="sníž. přenesená",J105,0)</f>
        <v>0</v>
      </c>
      <c r="BI105" s="191">
        <f>IF(N105="nulová",J105,0)</f>
        <v>0</v>
      </c>
      <c r="BJ105" s="16" t="s">
        <v>79</v>
      </c>
      <c r="BK105" s="191">
        <f>ROUND(I105*H105,2)</f>
        <v>0</v>
      </c>
      <c r="BL105" s="16" t="s">
        <v>136</v>
      </c>
      <c r="BM105" s="190" t="s">
        <v>162</v>
      </c>
    </row>
    <row r="106" spans="2:47" s="1" customFormat="1" ht="97.5">
      <c r="B106" s="33"/>
      <c r="C106" s="34"/>
      <c r="D106" s="192" t="s">
        <v>138</v>
      </c>
      <c r="E106" s="34"/>
      <c r="F106" s="193" t="s">
        <v>163</v>
      </c>
      <c r="G106" s="34"/>
      <c r="H106" s="34"/>
      <c r="I106" s="106"/>
      <c r="J106" s="34"/>
      <c r="K106" s="34"/>
      <c r="L106" s="37"/>
      <c r="M106" s="194"/>
      <c r="N106" s="62"/>
      <c r="O106" s="62"/>
      <c r="P106" s="62"/>
      <c r="Q106" s="62"/>
      <c r="R106" s="62"/>
      <c r="S106" s="62"/>
      <c r="T106" s="63"/>
      <c r="AT106" s="16" t="s">
        <v>138</v>
      </c>
      <c r="AU106" s="16" t="s">
        <v>81</v>
      </c>
    </row>
    <row r="107" spans="2:51" s="12" customFormat="1" ht="11.25">
      <c r="B107" s="195"/>
      <c r="C107" s="196"/>
      <c r="D107" s="192" t="s">
        <v>140</v>
      </c>
      <c r="E107" s="197" t="s">
        <v>19</v>
      </c>
      <c r="F107" s="198" t="s">
        <v>164</v>
      </c>
      <c r="G107" s="196"/>
      <c r="H107" s="199">
        <v>4.68</v>
      </c>
      <c r="I107" s="200"/>
      <c r="J107" s="196"/>
      <c r="K107" s="196"/>
      <c r="L107" s="201"/>
      <c r="M107" s="202"/>
      <c r="N107" s="203"/>
      <c r="O107" s="203"/>
      <c r="P107" s="203"/>
      <c r="Q107" s="203"/>
      <c r="R107" s="203"/>
      <c r="S107" s="203"/>
      <c r="T107" s="204"/>
      <c r="AT107" s="205" t="s">
        <v>140</v>
      </c>
      <c r="AU107" s="205" t="s">
        <v>81</v>
      </c>
      <c r="AV107" s="12" t="s">
        <v>81</v>
      </c>
      <c r="AW107" s="12" t="s">
        <v>32</v>
      </c>
      <c r="AX107" s="12" t="s">
        <v>71</v>
      </c>
      <c r="AY107" s="205" t="s">
        <v>129</v>
      </c>
    </row>
    <row r="108" spans="2:51" s="13" customFormat="1" ht="11.25">
      <c r="B108" s="206"/>
      <c r="C108" s="207"/>
      <c r="D108" s="192" t="s">
        <v>140</v>
      </c>
      <c r="E108" s="208" t="s">
        <v>19</v>
      </c>
      <c r="F108" s="209" t="s">
        <v>142</v>
      </c>
      <c r="G108" s="207"/>
      <c r="H108" s="210">
        <v>4.68</v>
      </c>
      <c r="I108" s="211"/>
      <c r="J108" s="207"/>
      <c r="K108" s="207"/>
      <c r="L108" s="212"/>
      <c r="M108" s="213"/>
      <c r="N108" s="214"/>
      <c r="O108" s="214"/>
      <c r="P108" s="214"/>
      <c r="Q108" s="214"/>
      <c r="R108" s="214"/>
      <c r="S108" s="214"/>
      <c r="T108" s="215"/>
      <c r="AT108" s="216" t="s">
        <v>140</v>
      </c>
      <c r="AU108" s="216" t="s">
        <v>81</v>
      </c>
      <c r="AV108" s="13" t="s">
        <v>136</v>
      </c>
      <c r="AW108" s="13" t="s">
        <v>32</v>
      </c>
      <c r="AX108" s="13" t="s">
        <v>79</v>
      </c>
      <c r="AY108" s="216" t="s">
        <v>129</v>
      </c>
    </row>
    <row r="109" spans="2:65" s="1" customFormat="1" ht="24" customHeight="1">
      <c r="B109" s="33"/>
      <c r="C109" s="179" t="s">
        <v>165</v>
      </c>
      <c r="D109" s="179" t="s">
        <v>131</v>
      </c>
      <c r="E109" s="180" t="s">
        <v>166</v>
      </c>
      <c r="F109" s="181" t="s">
        <v>167</v>
      </c>
      <c r="G109" s="182" t="s">
        <v>161</v>
      </c>
      <c r="H109" s="183">
        <v>137.113</v>
      </c>
      <c r="I109" s="184"/>
      <c r="J109" s="185">
        <f>ROUND(I109*H109,2)</f>
        <v>0</v>
      </c>
      <c r="K109" s="181" t="s">
        <v>135</v>
      </c>
      <c r="L109" s="37"/>
      <c r="M109" s="186" t="s">
        <v>19</v>
      </c>
      <c r="N109" s="187" t="s">
        <v>42</v>
      </c>
      <c r="O109" s="62"/>
      <c r="P109" s="188">
        <f>O109*H109</f>
        <v>0</v>
      </c>
      <c r="Q109" s="188">
        <v>0</v>
      </c>
      <c r="R109" s="188">
        <f>Q109*H109</f>
        <v>0</v>
      </c>
      <c r="S109" s="188">
        <v>0</v>
      </c>
      <c r="T109" s="189">
        <f>S109*H109</f>
        <v>0</v>
      </c>
      <c r="AR109" s="190" t="s">
        <v>136</v>
      </c>
      <c r="AT109" s="190" t="s">
        <v>131</v>
      </c>
      <c r="AU109" s="190" t="s">
        <v>81</v>
      </c>
      <c r="AY109" s="16" t="s">
        <v>129</v>
      </c>
      <c r="BE109" s="191">
        <f>IF(N109="základní",J109,0)</f>
        <v>0</v>
      </c>
      <c r="BF109" s="191">
        <f>IF(N109="snížená",J109,0)</f>
        <v>0</v>
      </c>
      <c r="BG109" s="191">
        <f>IF(N109="zákl. přenesená",J109,0)</f>
        <v>0</v>
      </c>
      <c r="BH109" s="191">
        <f>IF(N109="sníž. přenesená",J109,0)</f>
        <v>0</v>
      </c>
      <c r="BI109" s="191">
        <f>IF(N109="nulová",J109,0)</f>
        <v>0</v>
      </c>
      <c r="BJ109" s="16" t="s">
        <v>79</v>
      </c>
      <c r="BK109" s="191">
        <f>ROUND(I109*H109,2)</f>
        <v>0</v>
      </c>
      <c r="BL109" s="16" t="s">
        <v>136</v>
      </c>
      <c r="BM109" s="190" t="s">
        <v>168</v>
      </c>
    </row>
    <row r="110" spans="2:47" s="1" customFormat="1" ht="136.5">
      <c r="B110" s="33"/>
      <c r="C110" s="34"/>
      <c r="D110" s="192" t="s">
        <v>138</v>
      </c>
      <c r="E110" s="34"/>
      <c r="F110" s="193" t="s">
        <v>169</v>
      </c>
      <c r="G110" s="34"/>
      <c r="H110" s="34"/>
      <c r="I110" s="106"/>
      <c r="J110" s="34"/>
      <c r="K110" s="34"/>
      <c r="L110" s="37"/>
      <c r="M110" s="194"/>
      <c r="N110" s="62"/>
      <c r="O110" s="62"/>
      <c r="P110" s="62"/>
      <c r="Q110" s="62"/>
      <c r="R110" s="62"/>
      <c r="S110" s="62"/>
      <c r="T110" s="63"/>
      <c r="AT110" s="16" t="s">
        <v>138</v>
      </c>
      <c r="AU110" s="16" t="s">
        <v>81</v>
      </c>
    </row>
    <row r="111" spans="2:51" s="12" customFormat="1" ht="11.25">
      <c r="B111" s="195"/>
      <c r="C111" s="196"/>
      <c r="D111" s="192" t="s">
        <v>140</v>
      </c>
      <c r="E111" s="197" t="s">
        <v>19</v>
      </c>
      <c r="F111" s="198" t="s">
        <v>164</v>
      </c>
      <c r="G111" s="196"/>
      <c r="H111" s="199">
        <v>4.68</v>
      </c>
      <c r="I111" s="200"/>
      <c r="J111" s="196"/>
      <c r="K111" s="196"/>
      <c r="L111" s="201"/>
      <c r="M111" s="202"/>
      <c r="N111" s="203"/>
      <c r="O111" s="203"/>
      <c r="P111" s="203"/>
      <c r="Q111" s="203"/>
      <c r="R111" s="203"/>
      <c r="S111" s="203"/>
      <c r="T111" s="204"/>
      <c r="AT111" s="205" t="s">
        <v>140</v>
      </c>
      <c r="AU111" s="205" t="s">
        <v>81</v>
      </c>
      <c r="AV111" s="12" t="s">
        <v>81</v>
      </c>
      <c r="AW111" s="12" t="s">
        <v>32</v>
      </c>
      <c r="AX111" s="12" t="s">
        <v>71</v>
      </c>
      <c r="AY111" s="205" t="s">
        <v>129</v>
      </c>
    </row>
    <row r="112" spans="2:51" s="12" customFormat="1" ht="11.25">
      <c r="B112" s="195"/>
      <c r="C112" s="196"/>
      <c r="D112" s="192" t="s">
        <v>140</v>
      </c>
      <c r="E112" s="197" t="s">
        <v>19</v>
      </c>
      <c r="F112" s="198" t="s">
        <v>170</v>
      </c>
      <c r="G112" s="196"/>
      <c r="H112" s="199">
        <v>132.433</v>
      </c>
      <c r="I112" s="200"/>
      <c r="J112" s="196"/>
      <c r="K112" s="196"/>
      <c r="L112" s="201"/>
      <c r="M112" s="202"/>
      <c r="N112" s="203"/>
      <c r="O112" s="203"/>
      <c r="P112" s="203"/>
      <c r="Q112" s="203"/>
      <c r="R112" s="203"/>
      <c r="S112" s="203"/>
      <c r="T112" s="204"/>
      <c r="AT112" s="205" t="s">
        <v>140</v>
      </c>
      <c r="AU112" s="205" t="s">
        <v>81</v>
      </c>
      <c r="AV112" s="12" t="s">
        <v>81</v>
      </c>
      <c r="AW112" s="12" t="s">
        <v>32</v>
      </c>
      <c r="AX112" s="12" t="s">
        <v>71</v>
      </c>
      <c r="AY112" s="205" t="s">
        <v>129</v>
      </c>
    </row>
    <row r="113" spans="2:51" s="13" customFormat="1" ht="11.25">
      <c r="B113" s="206"/>
      <c r="C113" s="207"/>
      <c r="D113" s="192" t="s">
        <v>140</v>
      </c>
      <c r="E113" s="208" t="s">
        <v>19</v>
      </c>
      <c r="F113" s="209" t="s">
        <v>142</v>
      </c>
      <c r="G113" s="207"/>
      <c r="H113" s="210">
        <v>137.113</v>
      </c>
      <c r="I113" s="211"/>
      <c r="J113" s="207"/>
      <c r="K113" s="207"/>
      <c r="L113" s="212"/>
      <c r="M113" s="213"/>
      <c r="N113" s="214"/>
      <c r="O113" s="214"/>
      <c r="P113" s="214"/>
      <c r="Q113" s="214"/>
      <c r="R113" s="214"/>
      <c r="S113" s="214"/>
      <c r="T113" s="215"/>
      <c r="AT113" s="216" t="s">
        <v>140</v>
      </c>
      <c r="AU113" s="216" t="s">
        <v>81</v>
      </c>
      <c r="AV113" s="13" t="s">
        <v>136</v>
      </c>
      <c r="AW113" s="13" t="s">
        <v>32</v>
      </c>
      <c r="AX113" s="13" t="s">
        <v>79</v>
      </c>
      <c r="AY113" s="216" t="s">
        <v>129</v>
      </c>
    </row>
    <row r="114" spans="2:65" s="1" customFormat="1" ht="24" customHeight="1">
      <c r="B114" s="33"/>
      <c r="C114" s="179" t="s">
        <v>171</v>
      </c>
      <c r="D114" s="179" t="s">
        <v>131</v>
      </c>
      <c r="E114" s="180" t="s">
        <v>172</v>
      </c>
      <c r="F114" s="181" t="s">
        <v>173</v>
      </c>
      <c r="G114" s="182" t="s">
        <v>161</v>
      </c>
      <c r="H114" s="183">
        <v>137.113</v>
      </c>
      <c r="I114" s="184"/>
      <c r="J114" s="185">
        <f>ROUND(I114*H114,2)</f>
        <v>0</v>
      </c>
      <c r="K114" s="181" t="s">
        <v>135</v>
      </c>
      <c r="L114" s="37"/>
      <c r="M114" s="186" t="s">
        <v>19</v>
      </c>
      <c r="N114" s="187" t="s">
        <v>42</v>
      </c>
      <c r="O114" s="62"/>
      <c r="P114" s="188">
        <f>O114*H114</f>
        <v>0</v>
      </c>
      <c r="Q114" s="188">
        <v>0</v>
      </c>
      <c r="R114" s="188">
        <f>Q114*H114</f>
        <v>0</v>
      </c>
      <c r="S114" s="188">
        <v>0</v>
      </c>
      <c r="T114" s="189">
        <f>S114*H114</f>
        <v>0</v>
      </c>
      <c r="AR114" s="190" t="s">
        <v>136</v>
      </c>
      <c r="AT114" s="190" t="s">
        <v>131</v>
      </c>
      <c r="AU114" s="190" t="s">
        <v>81</v>
      </c>
      <c r="AY114" s="16" t="s">
        <v>129</v>
      </c>
      <c r="BE114" s="191">
        <f>IF(N114="základní",J114,0)</f>
        <v>0</v>
      </c>
      <c r="BF114" s="191">
        <f>IF(N114="snížená",J114,0)</f>
        <v>0</v>
      </c>
      <c r="BG114" s="191">
        <f>IF(N114="zákl. přenesená",J114,0)</f>
        <v>0</v>
      </c>
      <c r="BH114" s="191">
        <f>IF(N114="sníž. přenesená",J114,0)</f>
        <v>0</v>
      </c>
      <c r="BI114" s="191">
        <f>IF(N114="nulová",J114,0)</f>
        <v>0</v>
      </c>
      <c r="BJ114" s="16" t="s">
        <v>79</v>
      </c>
      <c r="BK114" s="191">
        <f>ROUND(I114*H114,2)</f>
        <v>0</v>
      </c>
      <c r="BL114" s="16" t="s">
        <v>136</v>
      </c>
      <c r="BM114" s="190" t="s">
        <v>174</v>
      </c>
    </row>
    <row r="115" spans="2:47" s="1" customFormat="1" ht="107.25">
      <c r="B115" s="33"/>
      <c r="C115" s="34"/>
      <c r="D115" s="192" t="s">
        <v>138</v>
      </c>
      <c r="E115" s="34"/>
      <c r="F115" s="193" t="s">
        <v>175</v>
      </c>
      <c r="G115" s="34"/>
      <c r="H115" s="34"/>
      <c r="I115" s="106"/>
      <c r="J115" s="34"/>
      <c r="K115" s="34"/>
      <c r="L115" s="37"/>
      <c r="M115" s="194"/>
      <c r="N115" s="62"/>
      <c r="O115" s="62"/>
      <c r="P115" s="62"/>
      <c r="Q115" s="62"/>
      <c r="R115" s="62"/>
      <c r="S115" s="62"/>
      <c r="T115" s="63"/>
      <c r="AT115" s="16" t="s">
        <v>138</v>
      </c>
      <c r="AU115" s="16" t="s">
        <v>81</v>
      </c>
    </row>
    <row r="116" spans="2:51" s="12" customFormat="1" ht="11.25">
      <c r="B116" s="195"/>
      <c r="C116" s="196"/>
      <c r="D116" s="192" t="s">
        <v>140</v>
      </c>
      <c r="E116" s="197" t="s">
        <v>19</v>
      </c>
      <c r="F116" s="198" t="s">
        <v>164</v>
      </c>
      <c r="G116" s="196"/>
      <c r="H116" s="199">
        <v>4.68</v>
      </c>
      <c r="I116" s="200"/>
      <c r="J116" s="196"/>
      <c r="K116" s="196"/>
      <c r="L116" s="201"/>
      <c r="M116" s="202"/>
      <c r="N116" s="203"/>
      <c r="O116" s="203"/>
      <c r="P116" s="203"/>
      <c r="Q116" s="203"/>
      <c r="R116" s="203"/>
      <c r="S116" s="203"/>
      <c r="T116" s="204"/>
      <c r="AT116" s="205" t="s">
        <v>140</v>
      </c>
      <c r="AU116" s="205" t="s">
        <v>81</v>
      </c>
      <c r="AV116" s="12" t="s">
        <v>81</v>
      </c>
      <c r="AW116" s="12" t="s">
        <v>32</v>
      </c>
      <c r="AX116" s="12" t="s">
        <v>71</v>
      </c>
      <c r="AY116" s="205" t="s">
        <v>129</v>
      </c>
    </row>
    <row r="117" spans="2:51" s="12" customFormat="1" ht="11.25">
      <c r="B117" s="195"/>
      <c r="C117" s="196"/>
      <c r="D117" s="192" t="s">
        <v>140</v>
      </c>
      <c r="E117" s="197" t="s">
        <v>19</v>
      </c>
      <c r="F117" s="198" t="s">
        <v>170</v>
      </c>
      <c r="G117" s="196"/>
      <c r="H117" s="199">
        <v>132.433</v>
      </c>
      <c r="I117" s="200"/>
      <c r="J117" s="196"/>
      <c r="K117" s="196"/>
      <c r="L117" s="201"/>
      <c r="M117" s="202"/>
      <c r="N117" s="203"/>
      <c r="O117" s="203"/>
      <c r="P117" s="203"/>
      <c r="Q117" s="203"/>
      <c r="R117" s="203"/>
      <c r="S117" s="203"/>
      <c r="T117" s="204"/>
      <c r="AT117" s="205" t="s">
        <v>140</v>
      </c>
      <c r="AU117" s="205" t="s">
        <v>81</v>
      </c>
      <c r="AV117" s="12" t="s">
        <v>81</v>
      </c>
      <c r="AW117" s="12" t="s">
        <v>32</v>
      </c>
      <c r="AX117" s="12" t="s">
        <v>71</v>
      </c>
      <c r="AY117" s="205" t="s">
        <v>129</v>
      </c>
    </row>
    <row r="118" spans="2:51" s="13" customFormat="1" ht="11.25">
      <c r="B118" s="206"/>
      <c r="C118" s="207"/>
      <c r="D118" s="192" t="s">
        <v>140</v>
      </c>
      <c r="E118" s="208" t="s">
        <v>19</v>
      </c>
      <c r="F118" s="209" t="s">
        <v>142</v>
      </c>
      <c r="G118" s="207"/>
      <c r="H118" s="210">
        <v>137.113</v>
      </c>
      <c r="I118" s="211"/>
      <c r="J118" s="207"/>
      <c r="K118" s="207"/>
      <c r="L118" s="212"/>
      <c r="M118" s="213"/>
      <c r="N118" s="214"/>
      <c r="O118" s="214"/>
      <c r="P118" s="214"/>
      <c r="Q118" s="214"/>
      <c r="R118" s="214"/>
      <c r="S118" s="214"/>
      <c r="T118" s="215"/>
      <c r="AT118" s="216" t="s">
        <v>140</v>
      </c>
      <c r="AU118" s="216" t="s">
        <v>81</v>
      </c>
      <c r="AV118" s="13" t="s">
        <v>136</v>
      </c>
      <c r="AW118" s="13" t="s">
        <v>32</v>
      </c>
      <c r="AX118" s="13" t="s">
        <v>79</v>
      </c>
      <c r="AY118" s="216" t="s">
        <v>129</v>
      </c>
    </row>
    <row r="119" spans="2:65" s="1" customFormat="1" ht="16.5" customHeight="1">
      <c r="B119" s="33"/>
      <c r="C119" s="179" t="s">
        <v>176</v>
      </c>
      <c r="D119" s="179" t="s">
        <v>131</v>
      </c>
      <c r="E119" s="180" t="s">
        <v>177</v>
      </c>
      <c r="F119" s="181" t="s">
        <v>178</v>
      </c>
      <c r="G119" s="182" t="s">
        <v>161</v>
      </c>
      <c r="H119" s="183">
        <v>137.113</v>
      </c>
      <c r="I119" s="184"/>
      <c r="J119" s="185">
        <f>ROUND(I119*H119,2)</f>
        <v>0</v>
      </c>
      <c r="K119" s="181" t="s">
        <v>135</v>
      </c>
      <c r="L119" s="37"/>
      <c r="M119" s="186" t="s">
        <v>19</v>
      </c>
      <c r="N119" s="187" t="s">
        <v>42</v>
      </c>
      <c r="O119" s="62"/>
      <c r="P119" s="188">
        <f>O119*H119</f>
        <v>0</v>
      </c>
      <c r="Q119" s="188">
        <v>0</v>
      </c>
      <c r="R119" s="188">
        <f>Q119*H119</f>
        <v>0</v>
      </c>
      <c r="S119" s="188">
        <v>0</v>
      </c>
      <c r="T119" s="189">
        <f>S119*H119</f>
        <v>0</v>
      </c>
      <c r="AR119" s="190" t="s">
        <v>136</v>
      </c>
      <c r="AT119" s="190" t="s">
        <v>131</v>
      </c>
      <c r="AU119" s="190" t="s">
        <v>81</v>
      </c>
      <c r="AY119" s="16" t="s">
        <v>129</v>
      </c>
      <c r="BE119" s="191">
        <f>IF(N119="základní",J119,0)</f>
        <v>0</v>
      </c>
      <c r="BF119" s="191">
        <f>IF(N119="snížená",J119,0)</f>
        <v>0</v>
      </c>
      <c r="BG119" s="191">
        <f>IF(N119="zákl. přenesená",J119,0)</f>
        <v>0</v>
      </c>
      <c r="BH119" s="191">
        <f>IF(N119="sníž. přenesená",J119,0)</f>
        <v>0</v>
      </c>
      <c r="BI119" s="191">
        <f>IF(N119="nulová",J119,0)</f>
        <v>0</v>
      </c>
      <c r="BJ119" s="16" t="s">
        <v>79</v>
      </c>
      <c r="BK119" s="191">
        <f>ROUND(I119*H119,2)</f>
        <v>0</v>
      </c>
      <c r="BL119" s="16" t="s">
        <v>136</v>
      </c>
      <c r="BM119" s="190" t="s">
        <v>179</v>
      </c>
    </row>
    <row r="120" spans="2:47" s="1" customFormat="1" ht="214.5">
      <c r="B120" s="33"/>
      <c r="C120" s="34"/>
      <c r="D120" s="192" t="s">
        <v>138</v>
      </c>
      <c r="E120" s="34"/>
      <c r="F120" s="193" t="s">
        <v>180</v>
      </c>
      <c r="G120" s="34"/>
      <c r="H120" s="34"/>
      <c r="I120" s="106"/>
      <c r="J120" s="34"/>
      <c r="K120" s="34"/>
      <c r="L120" s="37"/>
      <c r="M120" s="194"/>
      <c r="N120" s="62"/>
      <c r="O120" s="62"/>
      <c r="P120" s="62"/>
      <c r="Q120" s="62"/>
      <c r="R120" s="62"/>
      <c r="S120" s="62"/>
      <c r="T120" s="63"/>
      <c r="AT120" s="16" t="s">
        <v>138</v>
      </c>
      <c r="AU120" s="16" t="s">
        <v>81</v>
      </c>
    </row>
    <row r="121" spans="2:51" s="12" customFormat="1" ht="11.25">
      <c r="B121" s="195"/>
      <c r="C121" s="196"/>
      <c r="D121" s="192" t="s">
        <v>140</v>
      </c>
      <c r="E121" s="197" t="s">
        <v>19</v>
      </c>
      <c r="F121" s="198" t="s">
        <v>164</v>
      </c>
      <c r="G121" s="196"/>
      <c r="H121" s="199">
        <v>4.68</v>
      </c>
      <c r="I121" s="200"/>
      <c r="J121" s="196"/>
      <c r="K121" s="196"/>
      <c r="L121" s="201"/>
      <c r="M121" s="202"/>
      <c r="N121" s="203"/>
      <c r="O121" s="203"/>
      <c r="P121" s="203"/>
      <c r="Q121" s="203"/>
      <c r="R121" s="203"/>
      <c r="S121" s="203"/>
      <c r="T121" s="204"/>
      <c r="AT121" s="205" t="s">
        <v>140</v>
      </c>
      <c r="AU121" s="205" t="s">
        <v>81</v>
      </c>
      <c r="AV121" s="12" t="s">
        <v>81</v>
      </c>
      <c r="AW121" s="12" t="s">
        <v>32</v>
      </c>
      <c r="AX121" s="12" t="s">
        <v>71</v>
      </c>
      <c r="AY121" s="205" t="s">
        <v>129</v>
      </c>
    </row>
    <row r="122" spans="2:51" s="12" customFormat="1" ht="11.25">
      <c r="B122" s="195"/>
      <c r="C122" s="196"/>
      <c r="D122" s="192" t="s">
        <v>140</v>
      </c>
      <c r="E122" s="197" t="s">
        <v>19</v>
      </c>
      <c r="F122" s="198" t="s">
        <v>170</v>
      </c>
      <c r="G122" s="196"/>
      <c r="H122" s="199">
        <v>132.433</v>
      </c>
      <c r="I122" s="200"/>
      <c r="J122" s="196"/>
      <c r="K122" s="196"/>
      <c r="L122" s="201"/>
      <c r="M122" s="202"/>
      <c r="N122" s="203"/>
      <c r="O122" s="203"/>
      <c r="P122" s="203"/>
      <c r="Q122" s="203"/>
      <c r="R122" s="203"/>
      <c r="S122" s="203"/>
      <c r="T122" s="204"/>
      <c r="AT122" s="205" t="s">
        <v>140</v>
      </c>
      <c r="AU122" s="205" t="s">
        <v>81</v>
      </c>
      <c r="AV122" s="12" t="s">
        <v>81</v>
      </c>
      <c r="AW122" s="12" t="s">
        <v>32</v>
      </c>
      <c r="AX122" s="12" t="s">
        <v>71</v>
      </c>
      <c r="AY122" s="205" t="s">
        <v>129</v>
      </c>
    </row>
    <row r="123" spans="2:51" s="13" customFormat="1" ht="11.25">
      <c r="B123" s="206"/>
      <c r="C123" s="207"/>
      <c r="D123" s="192" t="s">
        <v>140</v>
      </c>
      <c r="E123" s="208" t="s">
        <v>19</v>
      </c>
      <c r="F123" s="209" t="s">
        <v>142</v>
      </c>
      <c r="G123" s="207"/>
      <c r="H123" s="210">
        <v>137.113</v>
      </c>
      <c r="I123" s="211"/>
      <c r="J123" s="207"/>
      <c r="K123" s="207"/>
      <c r="L123" s="212"/>
      <c r="M123" s="213"/>
      <c r="N123" s="214"/>
      <c r="O123" s="214"/>
      <c r="P123" s="214"/>
      <c r="Q123" s="214"/>
      <c r="R123" s="214"/>
      <c r="S123" s="214"/>
      <c r="T123" s="215"/>
      <c r="AT123" s="216" t="s">
        <v>140</v>
      </c>
      <c r="AU123" s="216" t="s">
        <v>81</v>
      </c>
      <c r="AV123" s="13" t="s">
        <v>136</v>
      </c>
      <c r="AW123" s="13" t="s">
        <v>32</v>
      </c>
      <c r="AX123" s="13" t="s">
        <v>79</v>
      </c>
      <c r="AY123" s="216" t="s">
        <v>129</v>
      </c>
    </row>
    <row r="124" spans="2:65" s="1" customFormat="1" ht="24" customHeight="1">
      <c r="B124" s="33"/>
      <c r="C124" s="179" t="s">
        <v>181</v>
      </c>
      <c r="D124" s="179" t="s">
        <v>131</v>
      </c>
      <c r="E124" s="180" t="s">
        <v>182</v>
      </c>
      <c r="F124" s="181" t="s">
        <v>183</v>
      </c>
      <c r="G124" s="182" t="s">
        <v>184</v>
      </c>
      <c r="H124" s="183">
        <v>246.804</v>
      </c>
      <c r="I124" s="184"/>
      <c r="J124" s="185">
        <f>ROUND(I124*H124,2)</f>
        <v>0</v>
      </c>
      <c r="K124" s="181" t="s">
        <v>135</v>
      </c>
      <c r="L124" s="37"/>
      <c r="M124" s="186" t="s">
        <v>19</v>
      </c>
      <c r="N124" s="187" t="s">
        <v>42</v>
      </c>
      <c r="O124" s="62"/>
      <c r="P124" s="188">
        <f>O124*H124</f>
        <v>0</v>
      </c>
      <c r="Q124" s="188">
        <v>0</v>
      </c>
      <c r="R124" s="188">
        <f>Q124*H124</f>
        <v>0</v>
      </c>
      <c r="S124" s="188">
        <v>0</v>
      </c>
      <c r="T124" s="189">
        <f>S124*H124</f>
        <v>0</v>
      </c>
      <c r="AR124" s="190" t="s">
        <v>136</v>
      </c>
      <c r="AT124" s="190" t="s">
        <v>131</v>
      </c>
      <c r="AU124" s="190" t="s">
        <v>81</v>
      </c>
      <c r="AY124" s="16" t="s">
        <v>129</v>
      </c>
      <c r="BE124" s="191">
        <f>IF(N124="základní",J124,0)</f>
        <v>0</v>
      </c>
      <c r="BF124" s="191">
        <f>IF(N124="snížená",J124,0)</f>
        <v>0</v>
      </c>
      <c r="BG124" s="191">
        <f>IF(N124="zákl. přenesená",J124,0)</f>
        <v>0</v>
      </c>
      <c r="BH124" s="191">
        <f>IF(N124="sníž. přenesená",J124,0)</f>
        <v>0</v>
      </c>
      <c r="BI124" s="191">
        <f>IF(N124="nulová",J124,0)</f>
        <v>0</v>
      </c>
      <c r="BJ124" s="16" t="s">
        <v>79</v>
      </c>
      <c r="BK124" s="191">
        <f>ROUND(I124*H124,2)</f>
        <v>0</v>
      </c>
      <c r="BL124" s="16" t="s">
        <v>136</v>
      </c>
      <c r="BM124" s="190" t="s">
        <v>185</v>
      </c>
    </row>
    <row r="125" spans="2:47" s="1" customFormat="1" ht="29.25">
      <c r="B125" s="33"/>
      <c r="C125" s="34"/>
      <c r="D125" s="192" t="s">
        <v>138</v>
      </c>
      <c r="E125" s="34"/>
      <c r="F125" s="193" t="s">
        <v>186</v>
      </c>
      <c r="G125" s="34"/>
      <c r="H125" s="34"/>
      <c r="I125" s="106"/>
      <c r="J125" s="34"/>
      <c r="K125" s="34"/>
      <c r="L125" s="37"/>
      <c r="M125" s="194"/>
      <c r="N125" s="62"/>
      <c r="O125" s="62"/>
      <c r="P125" s="62"/>
      <c r="Q125" s="62"/>
      <c r="R125" s="62"/>
      <c r="S125" s="62"/>
      <c r="T125" s="63"/>
      <c r="AT125" s="16" t="s">
        <v>138</v>
      </c>
      <c r="AU125" s="16" t="s">
        <v>81</v>
      </c>
    </row>
    <row r="126" spans="2:51" s="12" customFormat="1" ht="11.25">
      <c r="B126" s="195"/>
      <c r="C126" s="196"/>
      <c r="D126" s="192" t="s">
        <v>140</v>
      </c>
      <c r="E126" s="197" t="s">
        <v>19</v>
      </c>
      <c r="F126" s="198" t="s">
        <v>187</v>
      </c>
      <c r="G126" s="196"/>
      <c r="H126" s="199">
        <v>8.424</v>
      </c>
      <c r="I126" s="200"/>
      <c r="J126" s="196"/>
      <c r="K126" s="196"/>
      <c r="L126" s="201"/>
      <c r="M126" s="202"/>
      <c r="N126" s="203"/>
      <c r="O126" s="203"/>
      <c r="P126" s="203"/>
      <c r="Q126" s="203"/>
      <c r="R126" s="203"/>
      <c r="S126" s="203"/>
      <c r="T126" s="204"/>
      <c r="AT126" s="205" t="s">
        <v>140</v>
      </c>
      <c r="AU126" s="205" t="s">
        <v>81</v>
      </c>
      <c r="AV126" s="12" t="s">
        <v>81</v>
      </c>
      <c r="AW126" s="12" t="s">
        <v>32</v>
      </c>
      <c r="AX126" s="12" t="s">
        <v>71</v>
      </c>
      <c r="AY126" s="205" t="s">
        <v>129</v>
      </c>
    </row>
    <row r="127" spans="2:51" s="12" customFormat="1" ht="11.25">
      <c r="B127" s="195"/>
      <c r="C127" s="196"/>
      <c r="D127" s="192" t="s">
        <v>140</v>
      </c>
      <c r="E127" s="197" t="s">
        <v>19</v>
      </c>
      <c r="F127" s="198" t="s">
        <v>188</v>
      </c>
      <c r="G127" s="196"/>
      <c r="H127" s="199">
        <v>238.38</v>
      </c>
      <c r="I127" s="200"/>
      <c r="J127" s="196"/>
      <c r="K127" s="196"/>
      <c r="L127" s="201"/>
      <c r="M127" s="202"/>
      <c r="N127" s="203"/>
      <c r="O127" s="203"/>
      <c r="P127" s="203"/>
      <c r="Q127" s="203"/>
      <c r="R127" s="203"/>
      <c r="S127" s="203"/>
      <c r="T127" s="204"/>
      <c r="AT127" s="205" t="s">
        <v>140</v>
      </c>
      <c r="AU127" s="205" t="s">
        <v>81</v>
      </c>
      <c r="AV127" s="12" t="s">
        <v>81</v>
      </c>
      <c r="AW127" s="12" t="s">
        <v>32</v>
      </c>
      <c r="AX127" s="12" t="s">
        <v>71</v>
      </c>
      <c r="AY127" s="205" t="s">
        <v>129</v>
      </c>
    </row>
    <row r="128" spans="2:51" s="13" customFormat="1" ht="11.25">
      <c r="B128" s="206"/>
      <c r="C128" s="207"/>
      <c r="D128" s="192" t="s">
        <v>140</v>
      </c>
      <c r="E128" s="208" t="s">
        <v>19</v>
      </c>
      <c r="F128" s="209" t="s">
        <v>142</v>
      </c>
      <c r="G128" s="207"/>
      <c r="H128" s="210">
        <v>246.804</v>
      </c>
      <c r="I128" s="211"/>
      <c r="J128" s="207"/>
      <c r="K128" s="207"/>
      <c r="L128" s="212"/>
      <c r="M128" s="213"/>
      <c r="N128" s="214"/>
      <c r="O128" s="214"/>
      <c r="P128" s="214"/>
      <c r="Q128" s="214"/>
      <c r="R128" s="214"/>
      <c r="S128" s="214"/>
      <c r="T128" s="215"/>
      <c r="AT128" s="216" t="s">
        <v>140</v>
      </c>
      <c r="AU128" s="216" t="s">
        <v>81</v>
      </c>
      <c r="AV128" s="13" t="s">
        <v>136</v>
      </c>
      <c r="AW128" s="13" t="s">
        <v>32</v>
      </c>
      <c r="AX128" s="13" t="s">
        <v>79</v>
      </c>
      <c r="AY128" s="216" t="s">
        <v>129</v>
      </c>
    </row>
    <row r="129" spans="2:65" s="1" customFormat="1" ht="24" customHeight="1">
      <c r="B129" s="33"/>
      <c r="C129" s="179" t="s">
        <v>189</v>
      </c>
      <c r="D129" s="179" t="s">
        <v>131</v>
      </c>
      <c r="E129" s="180" t="s">
        <v>190</v>
      </c>
      <c r="F129" s="181" t="s">
        <v>191</v>
      </c>
      <c r="G129" s="182" t="s">
        <v>134</v>
      </c>
      <c r="H129" s="183">
        <v>90</v>
      </c>
      <c r="I129" s="184"/>
      <c r="J129" s="185">
        <f>ROUND(I129*H129,2)</f>
        <v>0</v>
      </c>
      <c r="K129" s="181" t="s">
        <v>135</v>
      </c>
      <c r="L129" s="37"/>
      <c r="M129" s="186" t="s">
        <v>19</v>
      </c>
      <c r="N129" s="187" t="s">
        <v>42</v>
      </c>
      <c r="O129" s="62"/>
      <c r="P129" s="188">
        <f>O129*H129</f>
        <v>0</v>
      </c>
      <c r="Q129" s="188">
        <v>0</v>
      </c>
      <c r="R129" s="188">
        <f>Q129*H129</f>
        <v>0</v>
      </c>
      <c r="S129" s="188">
        <v>0</v>
      </c>
      <c r="T129" s="189">
        <f>S129*H129</f>
        <v>0</v>
      </c>
      <c r="AR129" s="190" t="s">
        <v>136</v>
      </c>
      <c r="AT129" s="190" t="s">
        <v>131</v>
      </c>
      <c r="AU129" s="190" t="s">
        <v>81</v>
      </c>
      <c r="AY129" s="16" t="s">
        <v>129</v>
      </c>
      <c r="BE129" s="191">
        <f>IF(N129="základní",J129,0)</f>
        <v>0</v>
      </c>
      <c r="BF129" s="191">
        <f>IF(N129="snížená",J129,0)</f>
        <v>0</v>
      </c>
      <c r="BG129" s="191">
        <f>IF(N129="zákl. přenesená",J129,0)</f>
        <v>0</v>
      </c>
      <c r="BH129" s="191">
        <f>IF(N129="sníž. přenesená",J129,0)</f>
        <v>0</v>
      </c>
      <c r="BI129" s="191">
        <f>IF(N129="nulová",J129,0)</f>
        <v>0</v>
      </c>
      <c r="BJ129" s="16" t="s">
        <v>79</v>
      </c>
      <c r="BK129" s="191">
        <f>ROUND(I129*H129,2)</f>
        <v>0</v>
      </c>
      <c r="BL129" s="16" t="s">
        <v>136</v>
      </c>
      <c r="BM129" s="190" t="s">
        <v>192</v>
      </c>
    </row>
    <row r="130" spans="2:47" s="1" customFormat="1" ht="87.75">
      <c r="B130" s="33"/>
      <c r="C130" s="34"/>
      <c r="D130" s="192" t="s">
        <v>138</v>
      </c>
      <c r="E130" s="34"/>
      <c r="F130" s="193" t="s">
        <v>193</v>
      </c>
      <c r="G130" s="34"/>
      <c r="H130" s="34"/>
      <c r="I130" s="106"/>
      <c r="J130" s="34"/>
      <c r="K130" s="34"/>
      <c r="L130" s="37"/>
      <c r="M130" s="194"/>
      <c r="N130" s="62"/>
      <c r="O130" s="62"/>
      <c r="P130" s="62"/>
      <c r="Q130" s="62"/>
      <c r="R130" s="62"/>
      <c r="S130" s="62"/>
      <c r="T130" s="63"/>
      <c r="AT130" s="16" t="s">
        <v>138</v>
      </c>
      <c r="AU130" s="16" t="s">
        <v>81</v>
      </c>
    </row>
    <row r="131" spans="2:51" s="12" customFormat="1" ht="11.25">
      <c r="B131" s="195"/>
      <c r="C131" s="196"/>
      <c r="D131" s="192" t="s">
        <v>140</v>
      </c>
      <c r="E131" s="197" t="s">
        <v>19</v>
      </c>
      <c r="F131" s="198" t="s">
        <v>194</v>
      </c>
      <c r="G131" s="196"/>
      <c r="H131" s="199">
        <v>90</v>
      </c>
      <c r="I131" s="200"/>
      <c r="J131" s="196"/>
      <c r="K131" s="196"/>
      <c r="L131" s="201"/>
      <c r="M131" s="202"/>
      <c r="N131" s="203"/>
      <c r="O131" s="203"/>
      <c r="P131" s="203"/>
      <c r="Q131" s="203"/>
      <c r="R131" s="203"/>
      <c r="S131" s="203"/>
      <c r="T131" s="204"/>
      <c r="AT131" s="205" t="s">
        <v>140</v>
      </c>
      <c r="AU131" s="205" t="s">
        <v>81</v>
      </c>
      <c r="AV131" s="12" t="s">
        <v>81</v>
      </c>
      <c r="AW131" s="12" t="s">
        <v>32</v>
      </c>
      <c r="AX131" s="12" t="s">
        <v>79</v>
      </c>
      <c r="AY131" s="205" t="s">
        <v>129</v>
      </c>
    </row>
    <row r="132" spans="2:63" s="11" customFormat="1" ht="22.9" customHeight="1">
      <c r="B132" s="163"/>
      <c r="C132" s="164"/>
      <c r="D132" s="165" t="s">
        <v>70</v>
      </c>
      <c r="E132" s="177" t="s">
        <v>81</v>
      </c>
      <c r="F132" s="177" t="s">
        <v>195</v>
      </c>
      <c r="G132" s="164"/>
      <c r="H132" s="164"/>
      <c r="I132" s="167"/>
      <c r="J132" s="178">
        <f>BK132</f>
        <v>0</v>
      </c>
      <c r="K132" s="164"/>
      <c r="L132" s="169"/>
      <c r="M132" s="170"/>
      <c r="N132" s="171"/>
      <c r="O132" s="171"/>
      <c r="P132" s="172">
        <f>SUM(P133:P136)</f>
        <v>0</v>
      </c>
      <c r="Q132" s="171"/>
      <c r="R132" s="172">
        <f>SUM(R133:R136)</f>
        <v>0</v>
      </c>
      <c r="S132" s="171"/>
      <c r="T132" s="173">
        <f>SUM(T133:T136)</f>
        <v>0</v>
      </c>
      <c r="AR132" s="174" t="s">
        <v>79</v>
      </c>
      <c r="AT132" s="175" t="s">
        <v>70</v>
      </c>
      <c r="AU132" s="175" t="s">
        <v>79</v>
      </c>
      <c r="AY132" s="174" t="s">
        <v>129</v>
      </c>
      <c r="BK132" s="176">
        <f>SUM(BK133:BK136)</f>
        <v>0</v>
      </c>
    </row>
    <row r="133" spans="2:65" s="1" customFormat="1" ht="24" customHeight="1">
      <c r="B133" s="33"/>
      <c r="C133" s="179" t="s">
        <v>196</v>
      </c>
      <c r="D133" s="179" t="s">
        <v>131</v>
      </c>
      <c r="E133" s="180" t="s">
        <v>197</v>
      </c>
      <c r="F133" s="181" t="s">
        <v>198</v>
      </c>
      <c r="G133" s="182" t="s">
        <v>134</v>
      </c>
      <c r="H133" s="183">
        <v>822</v>
      </c>
      <c r="I133" s="184"/>
      <c r="J133" s="185">
        <f>ROUND(I133*H133,2)</f>
        <v>0</v>
      </c>
      <c r="K133" s="181" t="s">
        <v>135</v>
      </c>
      <c r="L133" s="37"/>
      <c r="M133" s="186" t="s">
        <v>19</v>
      </c>
      <c r="N133" s="187" t="s">
        <v>42</v>
      </c>
      <c r="O133" s="62"/>
      <c r="P133" s="188">
        <f>O133*H133</f>
        <v>0</v>
      </c>
      <c r="Q133" s="188">
        <v>0</v>
      </c>
      <c r="R133" s="188">
        <f>Q133*H133</f>
        <v>0</v>
      </c>
      <c r="S133" s="188">
        <v>0</v>
      </c>
      <c r="T133" s="189">
        <f>S133*H133</f>
        <v>0</v>
      </c>
      <c r="AR133" s="190" t="s">
        <v>136</v>
      </c>
      <c r="AT133" s="190" t="s">
        <v>131</v>
      </c>
      <c r="AU133" s="190" t="s">
        <v>81</v>
      </c>
      <c r="AY133" s="16" t="s">
        <v>129</v>
      </c>
      <c r="BE133" s="191">
        <f>IF(N133="základní",J133,0)</f>
        <v>0</v>
      </c>
      <c r="BF133" s="191">
        <f>IF(N133="snížená",J133,0)</f>
        <v>0</v>
      </c>
      <c r="BG133" s="191">
        <f>IF(N133="zákl. přenesená",J133,0)</f>
        <v>0</v>
      </c>
      <c r="BH133" s="191">
        <f>IF(N133="sníž. přenesená",J133,0)</f>
        <v>0</v>
      </c>
      <c r="BI133" s="191">
        <f>IF(N133="nulová",J133,0)</f>
        <v>0</v>
      </c>
      <c r="BJ133" s="16" t="s">
        <v>79</v>
      </c>
      <c r="BK133" s="191">
        <f>ROUND(I133*H133,2)</f>
        <v>0</v>
      </c>
      <c r="BL133" s="16" t="s">
        <v>136</v>
      </c>
      <c r="BM133" s="190" t="s">
        <v>199</v>
      </c>
    </row>
    <row r="134" spans="2:47" s="1" customFormat="1" ht="58.5">
      <c r="B134" s="33"/>
      <c r="C134" s="34"/>
      <c r="D134" s="192" t="s">
        <v>138</v>
      </c>
      <c r="E134" s="34"/>
      <c r="F134" s="193" t="s">
        <v>200</v>
      </c>
      <c r="G134" s="34"/>
      <c r="H134" s="34"/>
      <c r="I134" s="106"/>
      <c r="J134" s="34"/>
      <c r="K134" s="34"/>
      <c r="L134" s="37"/>
      <c r="M134" s="194"/>
      <c r="N134" s="62"/>
      <c r="O134" s="62"/>
      <c r="P134" s="62"/>
      <c r="Q134" s="62"/>
      <c r="R134" s="62"/>
      <c r="S134" s="62"/>
      <c r="T134" s="63"/>
      <c r="AT134" s="16" t="s">
        <v>138</v>
      </c>
      <c r="AU134" s="16" t="s">
        <v>81</v>
      </c>
    </row>
    <row r="135" spans="2:51" s="12" customFormat="1" ht="11.25">
      <c r="B135" s="195"/>
      <c r="C135" s="196"/>
      <c r="D135" s="192" t="s">
        <v>140</v>
      </c>
      <c r="E135" s="197" t="s">
        <v>19</v>
      </c>
      <c r="F135" s="198" t="s">
        <v>147</v>
      </c>
      <c r="G135" s="196"/>
      <c r="H135" s="199">
        <v>822</v>
      </c>
      <c r="I135" s="200"/>
      <c r="J135" s="196"/>
      <c r="K135" s="196"/>
      <c r="L135" s="201"/>
      <c r="M135" s="202"/>
      <c r="N135" s="203"/>
      <c r="O135" s="203"/>
      <c r="P135" s="203"/>
      <c r="Q135" s="203"/>
      <c r="R135" s="203"/>
      <c r="S135" s="203"/>
      <c r="T135" s="204"/>
      <c r="AT135" s="205" t="s">
        <v>140</v>
      </c>
      <c r="AU135" s="205" t="s">
        <v>81</v>
      </c>
      <c r="AV135" s="12" t="s">
        <v>81</v>
      </c>
      <c r="AW135" s="12" t="s">
        <v>32</v>
      </c>
      <c r="AX135" s="12" t="s">
        <v>71</v>
      </c>
      <c r="AY135" s="205" t="s">
        <v>129</v>
      </c>
    </row>
    <row r="136" spans="2:51" s="13" customFormat="1" ht="11.25">
      <c r="B136" s="206"/>
      <c r="C136" s="207"/>
      <c r="D136" s="192" t="s">
        <v>140</v>
      </c>
      <c r="E136" s="208" t="s">
        <v>19</v>
      </c>
      <c r="F136" s="209" t="s">
        <v>142</v>
      </c>
      <c r="G136" s="207"/>
      <c r="H136" s="210">
        <v>822</v>
      </c>
      <c r="I136" s="211"/>
      <c r="J136" s="207"/>
      <c r="K136" s="207"/>
      <c r="L136" s="212"/>
      <c r="M136" s="213"/>
      <c r="N136" s="214"/>
      <c r="O136" s="214"/>
      <c r="P136" s="214"/>
      <c r="Q136" s="214"/>
      <c r="R136" s="214"/>
      <c r="S136" s="214"/>
      <c r="T136" s="215"/>
      <c r="AT136" s="216" t="s">
        <v>140</v>
      </c>
      <c r="AU136" s="216" t="s">
        <v>81</v>
      </c>
      <c r="AV136" s="13" t="s">
        <v>136</v>
      </c>
      <c r="AW136" s="13" t="s">
        <v>32</v>
      </c>
      <c r="AX136" s="13" t="s">
        <v>79</v>
      </c>
      <c r="AY136" s="216" t="s">
        <v>129</v>
      </c>
    </row>
    <row r="137" spans="2:63" s="11" customFormat="1" ht="22.9" customHeight="1">
      <c r="B137" s="163"/>
      <c r="C137" s="164"/>
      <c r="D137" s="165" t="s">
        <v>70</v>
      </c>
      <c r="E137" s="177" t="s">
        <v>158</v>
      </c>
      <c r="F137" s="177" t="s">
        <v>201</v>
      </c>
      <c r="G137" s="164"/>
      <c r="H137" s="164"/>
      <c r="I137" s="167"/>
      <c r="J137" s="178">
        <f>BK137</f>
        <v>0</v>
      </c>
      <c r="K137" s="164"/>
      <c r="L137" s="169"/>
      <c r="M137" s="170"/>
      <c r="N137" s="171"/>
      <c r="O137" s="171"/>
      <c r="P137" s="172">
        <f>SUM(P138:P158)</f>
        <v>0</v>
      </c>
      <c r="Q137" s="171"/>
      <c r="R137" s="172">
        <f>SUM(R138:R158)</f>
        <v>58.32</v>
      </c>
      <c r="S137" s="171"/>
      <c r="T137" s="173">
        <f>SUM(T138:T158)</f>
        <v>0</v>
      </c>
      <c r="AR137" s="174" t="s">
        <v>79</v>
      </c>
      <c r="AT137" s="175" t="s">
        <v>70</v>
      </c>
      <c r="AU137" s="175" t="s">
        <v>79</v>
      </c>
      <c r="AY137" s="174" t="s">
        <v>129</v>
      </c>
      <c r="BK137" s="176">
        <f>SUM(BK138:BK158)</f>
        <v>0</v>
      </c>
    </row>
    <row r="138" spans="2:65" s="1" customFormat="1" ht="16.5" customHeight="1">
      <c r="B138" s="33"/>
      <c r="C138" s="179" t="s">
        <v>202</v>
      </c>
      <c r="D138" s="179" t="s">
        <v>131</v>
      </c>
      <c r="E138" s="180" t="s">
        <v>203</v>
      </c>
      <c r="F138" s="181" t="s">
        <v>204</v>
      </c>
      <c r="G138" s="182" t="s">
        <v>134</v>
      </c>
      <c r="H138" s="183">
        <v>822</v>
      </c>
      <c r="I138" s="184"/>
      <c r="J138" s="185">
        <f>ROUND(I138*H138,2)</f>
        <v>0</v>
      </c>
      <c r="K138" s="181" t="s">
        <v>135</v>
      </c>
      <c r="L138" s="37"/>
      <c r="M138" s="186" t="s">
        <v>19</v>
      </c>
      <c r="N138" s="187" t="s">
        <v>42</v>
      </c>
      <c r="O138" s="62"/>
      <c r="P138" s="188">
        <f>O138*H138</f>
        <v>0</v>
      </c>
      <c r="Q138" s="188">
        <v>0</v>
      </c>
      <c r="R138" s="188">
        <f>Q138*H138</f>
        <v>0</v>
      </c>
      <c r="S138" s="188">
        <v>0</v>
      </c>
      <c r="T138" s="189">
        <f>S138*H138</f>
        <v>0</v>
      </c>
      <c r="AR138" s="190" t="s">
        <v>136</v>
      </c>
      <c r="AT138" s="190" t="s">
        <v>131</v>
      </c>
      <c r="AU138" s="190" t="s">
        <v>81</v>
      </c>
      <c r="AY138" s="16" t="s">
        <v>129</v>
      </c>
      <c r="BE138" s="191">
        <f>IF(N138="základní",J138,0)</f>
        <v>0</v>
      </c>
      <c r="BF138" s="191">
        <f>IF(N138="snížená",J138,0)</f>
        <v>0</v>
      </c>
      <c r="BG138" s="191">
        <f>IF(N138="zákl. přenesená",J138,0)</f>
        <v>0</v>
      </c>
      <c r="BH138" s="191">
        <f>IF(N138="sníž. přenesená",J138,0)</f>
        <v>0</v>
      </c>
      <c r="BI138" s="191">
        <f>IF(N138="nulová",J138,0)</f>
        <v>0</v>
      </c>
      <c r="BJ138" s="16" t="s">
        <v>79</v>
      </c>
      <c r="BK138" s="191">
        <f>ROUND(I138*H138,2)</f>
        <v>0</v>
      </c>
      <c r="BL138" s="16" t="s">
        <v>136</v>
      </c>
      <c r="BM138" s="190" t="s">
        <v>205</v>
      </c>
    </row>
    <row r="139" spans="2:51" s="12" customFormat="1" ht="11.25">
      <c r="B139" s="195"/>
      <c r="C139" s="196"/>
      <c r="D139" s="192" t="s">
        <v>140</v>
      </c>
      <c r="E139" s="197" t="s">
        <v>19</v>
      </c>
      <c r="F139" s="198" t="s">
        <v>147</v>
      </c>
      <c r="G139" s="196"/>
      <c r="H139" s="199">
        <v>822</v>
      </c>
      <c r="I139" s="200"/>
      <c r="J139" s="196"/>
      <c r="K139" s="196"/>
      <c r="L139" s="201"/>
      <c r="M139" s="202"/>
      <c r="N139" s="203"/>
      <c r="O139" s="203"/>
      <c r="P139" s="203"/>
      <c r="Q139" s="203"/>
      <c r="R139" s="203"/>
      <c r="S139" s="203"/>
      <c r="T139" s="204"/>
      <c r="AT139" s="205" t="s">
        <v>140</v>
      </c>
      <c r="AU139" s="205" t="s">
        <v>81</v>
      </c>
      <c r="AV139" s="12" t="s">
        <v>81</v>
      </c>
      <c r="AW139" s="12" t="s">
        <v>32</v>
      </c>
      <c r="AX139" s="12" t="s">
        <v>71</v>
      </c>
      <c r="AY139" s="205" t="s">
        <v>129</v>
      </c>
    </row>
    <row r="140" spans="2:51" s="13" customFormat="1" ht="11.25">
      <c r="B140" s="206"/>
      <c r="C140" s="207"/>
      <c r="D140" s="192" t="s">
        <v>140</v>
      </c>
      <c r="E140" s="208" t="s">
        <v>19</v>
      </c>
      <c r="F140" s="209" t="s">
        <v>142</v>
      </c>
      <c r="G140" s="207"/>
      <c r="H140" s="210">
        <v>822</v>
      </c>
      <c r="I140" s="211"/>
      <c r="J140" s="207"/>
      <c r="K140" s="207"/>
      <c r="L140" s="212"/>
      <c r="M140" s="213"/>
      <c r="N140" s="214"/>
      <c r="O140" s="214"/>
      <c r="P140" s="214"/>
      <c r="Q140" s="214"/>
      <c r="R140" s="214"/>
      <c r="S140" s="214"/>
      <c r="T140" s="215"/>
      <c r="AT140" s="216" t="s">
        <v>140</v>
      </c>
      <c r="AU140" s="216" t="s">
        <v>81</v>
      </c>
      <c r="AV140" s="13" t="s">
        <v>136</v>
      </c>
      <c r="AW140" s="13" t="s">
        <v>32</v>
      </c>
      <c r="AX140" s="13" t="s">
        <v>79</v>
      </c>
      <c r="AY140" s="216" t="s">
        <v>129</v>
      </c>
    </row>
    <row r="141" spans="2:65" s="1" customFormat="1" ht="24" customHeight="1">
      <c r="B141" s="33"/>
      <c r="C141" s="179" t="s">
        <v>206</v>
      </c>
      <c r="D141" s="179" t="s">
        <v>131</v>
      </c>
      <c r="E141" s="180" t="s">
        <v>207</v>
      </c>
      <c r="F141" s="181" t="s">
        <v>208</v>
      </c>
      <c r="G141" s="182" t="s">
        <v>134</v>
      </c>
      <c r="H141" s="183">
        <v>822</v>
      </c>
      <c r="I141" s="184"/>
      <c r="J141" s="185">
        <f>ROUND(I141*H141,2)</f>
        <v>0</v>
      </c>
      <c r="K141" s="181" t="s">
        <v>135</v>
      </c>
      <c r="L141" s="37"/>
      <c r="M141" s="186" t="s">
        <v>19</v>
      </c>
      <c r="N141" s="187" t="s">
        <v>42</v>
      </c>
      <c r="O141" s="62"/>
      <c r="P141" s="188">
        <f>O141*H141</f>
        <v>0</v>
      </c>
      <c r="Q141" s="188">
        <v>0</v>
      </c>
      <c r="R141" s="188">
        <f>Q141*H141</f>
        <v>0</v>
      </c>
      <c r="S141" s="188">
        <v>0</v>
      </c>
      <c r="T141" s="189">
        <f>S141*H141</f>
        <v>0</v>
      </c>
      <c r="AR141" s="190" t="s">
        <v>136</v>
      </c>
      <c r="AT141" s="190" t="s">
        <v>131</v>
      </c>
      <c r="AU141" s="190" t="s">
        <v>81</v>
      </c>
      <c r="AY141" s="16" t="s">
        <v>129</v>
      </c>
      <c r="BE141" s="191">
        <f>IF(N141="základní",J141,0)</f>
        <v>0</v>
      </c>
      <c r="BF141" s="191">
        <f>IF(N141="snížená",J141,0)</f>
        <v>0</v>
      </c>
      <c r="BG141" s="191">
        <f>IF(N141="zákl. přenesená",J141,0)</f>
        <v>0</v>
      </c>
      <c r="BH141" s="191">
        <f>IF(N141="sníž. přenesená",J141,0)</f>
        <v>0</v>
      </c>
      <c r="BI141" s="191">
        <f>IF(N141="nulová",J141,0)</f>
        <v>0</v>
      </c>
      <c r="BJ141" s="16" t="s">
        <v>79</v>
      </c>
      <c r="BK141" s="191">
        <f>ROUND(I141*H141,2)</f>
        <v>0</v>
      </c>
      <c r="BL141" s="16" t="s">
        <v>136</v>
      </c>
      <c r="BM141" s="190" t="s">
        <v>209</v>
      </c>
    </row>
    <row r="142" spans="2:51" s="12" customFormat="1" ht="11.25">
      <c r="B142" s="195"/>
      <c r="C142" s="196"/>
      <c r="D142" s="192" t="s">
        <v>140</v>
      </c>
      <c r="E142" s="197" t="s">
        <v>19</v>
      </c>
      <c r="F142" s="198" t="s">
        <v>147</v>
      </c>
      <c r="G142" s="196"/>
      <c r="H142" s="199">
        <v>822</v>
      </c>
      <c r="I142" s="200"/>
      <c r="J142" s="196"/>
      <c r="K142" s="196"/>
      <c r="L142" s="201"/>
      <c r="M142" s="202"/>
      <c r="N142" s="203"/>
      <c r="O142" s="203"/>
      <c r="P142" s="203"/>
      <c r="Q142" s="203"/>
      <c r="R142" s="203"/>
      <c r="S142" s="203"/>
      <c r="T142" s="204"/>
      <c r="AT142" s="205" t="s">
        <v>140</v>
      </c>
      <c r="AU142" s="205" t="s">
        <v>81</v>
      </c>
      <c r="AV142" s="12" t="s">
        <v>81</v>
      </c>
      <c r="AW142" s="12" t="s">
        <v>32</v>
      </c>
      <c r="AX142" s="12" t="s">
        <v>71</v>
      </c>
      <c r="AY142" s="205" t="s">
        <v>129</v>
      </c>
    </row>
    <row r="143" spans="2:51" s="13" customFormat="1" ht="11.25">
      <c r="B143" s="206"/>
      <c r="C143" s="207"/>
      <c r="D143" s="192" t="s">
        <v>140</v>
      </c>
      <c r="E143" s="208" t="s">
        <v>19</v>
      </c>
      <c r="F143" s="209" t="s">
        <v>142</v>
      </c>
      <c r="G143" s="207"/>
      <c r="H143" s="210">
        <v>822</v>
      </c>
      <c r="I143" s="211"/>
      <c r="J143" s="207"/>
      <c r="K143" s="207"/>
      <c r="L143" s="212"/>
      <c r="M143" s="213"/>
      <c r="N143" s="214"/>
      <c r="O143" s="214"/>
      <c r="P143" s="214"/>
      <c r="Q143" s="214"/>
      <c r="R143" s="214"/>
      <c r="S143" s="214"/>
      <c r="T143" s="215"/>
      <c r="AT143" s="216" t="s">
        <v>140</v>
      </c>
      <c r="AU143" s="216" t="s">
        <v>81</v>
      </c>
      <c r="AV143" s="13" t="s">
        <v>136</v>
      </c>
      <c r="AW143" s="13" t="s">
        <v>32</v>
      </c>
      <c r="AX143" s="13" t="s">
        <v>79</v>
      </c>
      <c r="AY143" s="216" t="s">
        <v>129</v>
      </c>
    </row>
    <row r="144" spans="2:65" s="1" customFormat="1" ht="24" customHeight="1">
      <c r="B144" s="33"/>
      <c r="C144" s="179" t="s">
        <v>210</v>
      </c>
      <c r="D144" s="179" t="s">
        <v>131</v>
      </c>
      <c r="E144" s="180" t="s">
        <v>211</v>
      </c>
      <c r="F144" s="181" t="s">
        <v>212</v>
      </c>
      <c r="G144" s="182" t="s">
        <v>134</v>
      </c>
      <c r="H144" s="183">
        <v>31.2</v>
      </c>
      <c r="I144" s="184"/>
      <c r="J144" s="185">
        <f>ROUND(I144*H144,2)</f>
        <v>0</v>
      </c>
      <c r="K144" s="181" t="s">
        <v>135</v>
      </c>
      <c r="L144" s="37"/>
      <c r="M144" s="186" t="s">
        <v>19</v>
      </c>
      <c r="N144" s="187" t="s">
        <v>42</v>
      </c>
      <c r="O144" s="62"/>
      <c r="P144" s="188">
        <f>O144*H144</f>
        <v>0</v>
      </c>
      <c r="Q144" s="188">
        <v>0</v>
      </c>
      <c r="R144" s="188">
        <f>Q144*H144</f>
        <v>0</v>
      </c>
      <c r="S144" s="188">
        <v>0</v>
      </c>
      <c r="T144" s="189">
        <f>S144*H144</f>
        <v>0</v>
      </c>
      <c r="AR144" s="190" t="s">
        <v>136</v>
      </c>
      <c r="AT144" s="190" t="s">
        <v>131</v>
      </c>
      <c r="AU144" s="190" t="s">
        <v>81</v>
      </c>
      <c r="AY144" s="16" t="s">
        <v>129</v>
      </c>
      <c r="BE144" s="191">
        <f>IF(N144="základní",J144,0)</f>
        <v>0</v>
      </c>
      <c r="BF144" s="191">
        <f>IF(N144="snížená",J144,0)</f>
        <v>0</v>
      </c>
      <c r="BG144" s="191">
        <f>IF(N144="zákl. přenesená",J144,0)</f>
        <v>0</v>
      </c>
      <c r="BH144" s="191">
        <f>IF(N144="sníž. přenesená",J144,0)</f>
        <v>0</v>
      </c>
      <c r="BI144" s="191">
        <f>IF(N144="nulová",J144,0)</f>
        <v>0</v>
      </c>
      <c r="BJ144" s="16" t="s">
        <v>79</v>
      </c>
      <c r="BK144" s="191">
        <f>ROUND(I144*H144,2)</f>
        <v>0</v>
      </c>
      <c r="BL144" s="16" t="s">
        <v>136</v>
      </c>
      <c r="BM144" s="190" t="s">
        <v>213</v>
      </c>
    </row>
    <row r="145" spans="2:51" s="12" customFormat="1" ht="11.25">
      <c r="B145" s="195"/>
      <c r="C145" s="196"/>
      <c r="D145" s="192" t="s">
        <v>140</v>
      </c>
      <c r="E145" s="197" t="s">
        <v>19</v>
      </c>
      <c r="F145" s="198" t="s">
        <v>214</v>
      </c>
      <c r="G145" s="196"/>
      <c r="H145" s="199">
        <v>31.2</v>
      </c>
      <c r="I145" s="200"/>
      <c r="J145" s="196"/>
      <c r="K145" s="196"/>
      <c r="L145" s="201"/>
      <c r="M145" s="202"/>
      <c r="N145" s="203"/>
      <c r="O145" s="203"/>
      <c r="P145" s="203"/>
      <c r="Q145" s="203"/>
      <c r="R145" s="203"/>
      <c r="S145" s="203"/>
      <c r="T145" s="204"/>
      <c r="AT145" s="205" t="s">
        <v>140</v>
      </c>
      <c r="AU145" s="205" t="s">
        <v>81</v>
      </c>
      <c r="AV145" s="12" t="s">
        <v>81</v>
      </c>
      <c r="AW145" s="12" t="s">
        <v>32</v>
      </c>
      <c r="AX145" s="12" t="s">
        <v>71</v>
      </c>
      <c r="AY145" s="205" t="s">
        <v>129</v>
      </c>
    </row>
    <row r="146" spans="2:51" s="13" customFormat="1" ht="11.25">
      <c r="B146" s="206"/>
      <c r="C146" s="207"/>
      <c r="D146" s="192" t="s">
        <v>140</v>
      </c>
      <c r="E146" s="208" t="s">
        <v>19</v>
      </c>
      <c r="F146" s="209" t="s">
        <v>142</v>
      </c>
      <c r="G146" s="207"/>
      <c r="H146" s="210">
        <v>31.2</v>
      </c>
      <c r="I146" s="211"/>
      <c r="J146" s="207"/>
      <c r="K146" s="207"/>
      <c r="L146" s="212"/>
      <c r="M146" s="213"/>
      <c r="N146" s="214"/>
      <c r="O146" s="214"/>
      <c r="P146" s="214"/>
      <c r="Q146" s="214"/>
      <c r="R146" s="214"/>
      <c r="S146" s="214"/>
      <c r="T146" s="215"/>
      <c r="AT146" s="216" t="s">
        <v>140</v>
      </c>
      <c r="AU146" s="216" t="s">
        <v>81</v>
      </c>
      <c r="AV146" s="13" t="s">
        <v>136</v>
      </c>
      <c r="AW146" s="13" t="s">
        <v>32</v>
      </c>
      <c r="AX146" s="13" t="s">
        <v>79</v>
      </c>
      <c r="AY146" s="216" t="s">
        <v>129</v>
      </c>
    </row>
    <row r="147" spans="2:65" s="1" customFormat="1" ht="24" customHeight="1">
      <c r="B147" s="33"/>
      <c r="C147" s="179" t="s">
        <v>8</v>
      </c>
      <c r="D147" s="179" t="s">
        <v>131</v>
      </c>
      <c r="E147" s="180" t="s">
        <v>215</v>
      </c>
      <c r="F147" s="181" t="s">
        <v>216</v>
      </c>
      <c r="G147" s="182" t="s">
        <v>134</v>
      </c>
      <c r="H147" s="183">
        <v>180</v>
      </c>
      <c r="I147" s="184"/>
      <c r="J147" s="185">
        <f>ROUND(I147*H147,2)</f>
        <v>0</v>
      </c>
      <c r="K147" s="181" t="s">
        <v>135</v>
      </c>
      <c r="L147" s="37"/>
      <c r="M147" s="186" t="s">
        <v>19</v>
      </c>
      <c r="N147" s="187" t="s">
        <v>42</v>
      </c>
      <c r="O147" s="62"/>
      <c r="P147" s="188">
        <f>O147*H147</f>
        <v>0</v>
      </c>
      <c r="Q147" s="188">
        <v>0.324</v>
      </c>
      <c r="R147" s="188">
        <f>Q147*H147</f>
        <v>58.32</v>
      </c>
      <c r="S147" s="188">
        <v>0</v>
      </c>
      <c r="T147" s="189">
        <f>S147*H147</f>
        <v>0</v>
      </c>
      <c r="AR147" s="190" t="s">
        <v>136</v>
      </c>
      <c r="AT147" s="190" t="s">
        <v>131</v>
      </c>
      <c r="AU147" s="190" t="s">
        <v>81</v>
      </c>
      <c r="AY147" s="16" t="s">
        <v>129</v>
      </c>
      <c r="BE147" s="191">
        <f>IF(N147="základní",J147,0)</f>
        <v>0</v>
      </c>
      <c r="BF147" s="191">
        <f>IF(N147="snížená",J147,0)</f>
        <v>0</v>
      </c>
      <c r="BG147" s="191">
        <f>IF(N147="zákl. přenesená",J147,0)</f>
        <v>0</v>
      </c>
      <c r="BH147" s="191">
        <f>IF(N147="sníž. přenesená",J147,0)</f>
        <v>0</v>
      </c>
      <c r="BI147" s="191">
        <f>IF(N147="nulová",J147,0)</f>
        <v>0</v>
      </c>
      <c r="BJ147" s="16" t="s">
        <v>79</v>
      </c>
      <c r="BK147" s="191">
        <f>ROUND(I147*H147,2)</f>
        <v>0</v>
      </c>
      <c r="BL147" s="16" t="s">
        <v>136</v>
      </c>
      <c r="BM147" s="190" t="s">
        <v>217</v>
      </c>
    </row>
    <row r="148" spans="2:47" s="1" customFormat="1" ht="68.25">
      <c r="B148" s="33"/>
      <c r="C148" s="34"/>
      <c r="D148" s="192" t="s">
        <v>138</v>
      </c>
      <c r="E148" s="34"/>
      <c r="F148" s="193" t="s">
        <v>218</v>
      </c>
      <c r="G148" s="34"/>
      <c r="H148" s="34"/>
      <c r="I148" s="106"/>
      <c r="J148" s="34"/>
      <c r="K148" s="34"/>
      <c r="L148" s="37"/>
      <c r="M148" s="194"/>
      <c r="N148" s="62"/>
      <c r="O148" s="62"/>
      <c r="P148" s="62"/>
      <c r="Q148" s="62"/>
      <c r="R148" s="62"/>
      <c r="S148" s="62"/>
      <c r="T148" s="63"/>
      <c r="AT148" s="16" t="s">
        <v>138</v>
      </c>
      <c r="AU148" s="16" t="s">
        <v>81</v>
      </c>
    </row>
    <row r="149" spans="2:51" s="12" customFormat="1" ht="11.25">
      <c r="B149" s="195"/>
      <c r="C149" s="196"/>
      <c r="D149" s="192" t="s">
        <v>140</v>
      </c>
      <c r="E149" s="197" t="s">
        <v>19</v>
      </c>
      <c r="F149" s="198" t="s">
        <v>219</v>
      </c>
      <c r="G149" s="196"/>
      <c r="H149" s="199">
        <v>180</v>
      </c>
      <c r="I149" s="200"/>
      <c r="J149" s="196"/>
      <c r="K149" s="196"/>
      <c r="L149" s="201"/>
      <c r="M149" s="202"/>
      <c r="N149" s="203"/>
      <c r="O149" s="203"/>
      <c r="P149" s="203"/>
      <c r="Q149" s="203"/>
      <c r="R149" s="203"/>
      <c r="S149" s="203"/>
      <c r="T149" s="204"/>
      <c r="AT149" s="205" t="s">
        <v>140</v>
      </c>
      <c r="AU149" s="205" t="s">
        <v>81</v>
      </c>
      <c r="AV149" s="12" t="s">
        <v>81</v>
      </c>
      <c r="AW149" s="12" t="s">
        <v>32</v>
      </c>
      <c r="AX149" s="12" t="s">
        <v>71</v>
      </c>
      <c r="AY149" s="205" t="s">
        <v>129</v>
      </c>
    </row>
    <row r="150" spans="2:51" s="13" customFormat="1" ht="11.25">
      <c r="B150" s="206"/>
      <c r="C150" s="207"/>
      <c r="D150" s="192" t="s">
        <v>140</v>
      </c>
      <c r="E150" s="208" t="s">
        <v>19</v>
      </c>
      <c r="F150" s="209" t="s">
        <v>142</v>
      </c>
      <c r="G150" s="207"/>
      <c r="H150" s="210">
        <v>180</v>
      </c>
      <c r="I150" s="211"/>
      <c r="J150" s="207"/>
      <c r="K150" s="207"/>
      <c r="L150" s="212"/>
      <c r="M150" s="213"/>
      <c r="N150" s="214"/>
      <c r="O150" s="214"/>
      <c r="P150" s="214"/>
      <c r="Q150" s="214"/>
      <c r="R150" s="214"/>
      <c r="S150" s="214"/>
      <c r="T150" s="215"/>
      <c r="AT150" s="216" t="s">
        <v>140</v>
      </c>
      <c r="AU150" s="216" t="s">
        <v>81</v>
      </c>
      <c r="AV150" s="13" t="s">
        <v>136</v>
      </c>
      <c r="AW150" s="13" t="s">
        <v>32</v>
      </c>
      <c r="AX150" s="13" t="s">
        <v>79</v>
      </c>
      <c r="AY150" s="216" t="s">
        <v>129</v>
      </c>
    </row>
    <row r="151" spans="2:65" s="1" customFormat="1" ht="24" customHeight="1">
      <c r="B151" s="33"/>
      <c r="C151" s="179" t="s">
        <v>220</v>
      </c>
      <c r="D151" s="179" t="s">
        <v>131</v>
      </c>
      <c r="E151" s="180" t="s">
        <v>221</v>
      </c>
      <c r="F151" s="181" t="s">
        <v>222</v>
      </c>
      <c r="G151" s="182" t="s">
        <v>134</v>
      </c>
      <c r="H151" s="183">
        <v>822</v>
      </c>
      <c r="I151" s="184"/>
      <c r="J151" s="185">
        <f>ROUND(I151*H151,2)</f>
        <v>0</v>
      </c>
      <c r="K151" s="181" t="s">
        <v>135</v>
      </c>
      <c r="L151" s="37"/>
      <c r="M151" s="186" t="s">
        <v>19</v>
      </c>
      <c r="N151" s="187" t="s">
        <v>42</v>
      </c>
      <c r="O151" s="62"/>
      <c r="P151" s="188">
        <f>O151*H151</f>
        <v>0</v>
      </c>
      <c r="Q151" s="188">
        <v>0</v>
      </c>
      <c r="R151" s="188">
        <f>Q151*H151</f>
        <v>0</v>
      </c>
      <c r="S151" s="188">
        <v>0</v>
      </c>
      <c r="T151" s="189">
        <f>S151*H151</f>
        <v>0</v>
      </c>
      <c r="AR151" s="190" t="s">
        <v>136</v>
      </c>
      <c r="AT151" s="190" t="s">
        <v>131</v>
      </c>
      <c r="AU151" s="190" t="s">
        <v>81</v>
      </c>
      <c r="AY151" s="16" t="s">
        <v>129</v>
      </c>
      <c r="BE151" s="191">
        <f>IF(N151="základní",J151,0)</f>
        <v>0</v>
      </c>
      <c r="BF151" s="191">
        <f>IF(N151="snížená",J151,0)</f>
        <v>0</v>
      </c>
      <c r="BG151" s="191">
        <f>IF(N151="zákl. přenesená",J151,0)</f>
        <v>0</v>
      </c>
      <c r="BH151" s="191">
        <f>IF(N151="sníž. přenesená",J151,0)</f>
        <v>0</v>
      </c>
      <c r="BI151" s="191">
        <f>IF(N151="nulová",J151,0)</f>
        <v>0</v>
      </c>
      <c r="BJ151" s="16" t="s">
        <v>79</v>
      </c>
      <c r="BK151" s="191">
        <f>ROUND(I151*H151,2)</f>
        <v>0</v>
      </c>
      <c r="BL151" s="16" t="s">
        <v>136</v>
      </c>
      <c r="BM151" s="190" t="s">
        <v>223</v>
      </c>
    </row>
    <row r="152" spans="2:47" s="1" customFormat="1" ht="29.25">
      <c r="B152" s="33"/>
      <c r="C152" s="34"/>
      <c r="D152" s="192" t="s">
        <v>138</v>
      </c>
      <c r="E152" s="34"/>
      <c r="F152" s="193" t="s">
        <v>224</v>
      </c>
      <c r="G152" s="34"/>
      <c r="H152" s="34"/>
      <c r="I152" s="106"/>
      <c r="J152" s="34"/>
      <c r="K152" s="34"/>
      <c r="L152" s="37"/>
      <c r="M152" s="194"/>
      <c r="N152" s="62"/>
      <c r="O152" s="62"/>
      <c r="P152" s="62"/>
      <c r="Q152" s="62"/>
      <c r="R152" s="62"/>
      <c r="S152" s="62"/>
      <c r="T152" s="63"/>
      <c r="AT152" s="16" t="s">
        <v>138</v>
      </c>
      <c r="AU152" s="16" t="s">
        <v>81</v>
      </c>
    </row>
    <row r="153" spans="2:51" s="12" customFormat="1" ht="11.25">
      <c r="B153" s="195"/>
      <c r="C153" s="196"/>
      <c r="D153" s="192" t="s">
        <v>140</v>
      </c>
      <c r="E153" s="197" t="s">
        <v>19</v>
      </c>
      <c r="F153" s="198" t="s">
        <v>147</v>
      </c>
      <c r="G153" s="196"/>
      <c r="H153" s="199">
        <v>822</v>
      </c>
      <c r="I153" s="200"/>
      <c r="J153" s="196"/>
      <c r="K153" s="196"/>
      <c r="L153" s="201"/>
      <c r="M153" s="202"/>
      <c r="N153" s="203"/>
      <c r="O153" s="203"/>
      <c r="P153" s="203"/>
      <c r="Q153" s="203"/>
      <c r="R153" s="203"/>
      <c r="S153" s="203"/>
      <c r="T153" s="204"/>
      <c r="AT153" s="205" t="s">
        <v>140</v>
      </c>
      <c r="AU153" s="205" t="s">
        <v>81</v>
      </c>
      <c r="AV153" s="12" t="s">
        <v>81</v>
      </c>
      <c r="AW153" s="12" t="s">
        <v>32</v>
      </c>
      <c r="AX153" s="12" t="s">
        <v>71</v>
      </c>
      <c r="AY153" s="205" t="s">
        <v>129</v>
      </c>
    </row>
    <row r="154" spans="2:51" s="13" customFormat="1" ht="11.25">
      <c r="B154" s="206"/>
      <c r="C154" s="207"/>
      <c r="D154" s="192" t="s">
        <v>140</v>
      </c>
      <c r="E154" s="208" t="s">
        <v>19</v>
      </c>
      <c r="F154" s="209" t="s">
        <v>142</v>
      </c>
      <c r="G154" s="207"/>
      <c r="H154" s="210">
        <v>822</v>
      </c>
      <c r="I154" s="211"/>
      <c r="J154" s="207"/>
      <c r="K154" s="207"/>
      <c r="L154" s="212"/>
      <c r="M154" s="213"/>
      <c r="N154" s="214"/>
      <c r="O154" s="214"/>
      <c r="P154" s="214"/>
      <c r="Q154" s="214"/>
      <c r="R154" s="214"/>
      <c r="S154" s="214"/>
      <c r="T154" s="215"/>
      <c r="AT154" s="216" t="s">
        <v>140</v>
      </c>
      <c r="AU154" s="216" t="s">
        <v>81</v>
      </c>
      <c r="AV154" s="13" t="s">
        <v>136</v>
      </c>
      <c r="AW154" s="13" t="s">
        <v>32</v>
      </c>
      <c r="AX154" s="13" t="s">
        <v>79</v>
      </c>
      <c r="AY154" s="216" t="s">
        <v>129</v>
      </c>
    </row>
    <row r="155" spans="2:65" s="1" customFormat="1" ht="24" customHeight="1">
      <c r="B155" s="33"/>
      <c r="C155" s="179" t="s">
        <v>225</v>
      </c>
      <c r="D155" s="179" t="s">
        <v>131</v>
      </c>
      <c r="E155" s="180" t="s">
        <v>226</v>
      </c>
      <c r="F155" s="181" t="s">
        <v>227</v>
      </c>
      <c r="G155" s="182" t="s">
        <v>134</v>
      </c>
      <c r="H155" s="183">
        <v>822</v>
      </c>
      <c r="I155" s="184"/>
      <c r="J155" s="185">
        <f>ROUND(I155*H155,2)</f>
        <v>0</v>
      </c>
      <c r="K155" s="181" t="s">
        <v>135</v>
      </c>
      <c r="L155" s="37"/>
      <c r="M155" s="186" t="s">
        <v>19</v>
      </c>
      <c r="N155" s="187" t="s">
        <v>42</v>
      </c>
      <c r="O155" s="62"/>
      <c r="P155" s="188">
        <f>O155*H155</f>
        <v>0</v>
      </c>
      <c r="Q155" s="188">
        <v>0</v>
      </c>
      <c r="R155" s="188">
        <f>Q155*H155</f>
        <v>0</v>
      </c>
      <c r="S155" s="188">
        <v>0</v>
      </c>
      <c r="T155" s="189">
        <f>S155*H155</f>
        <v>0</v>
      </c>
      <c r="AR155" s="190" t="s">
        <v>136</v>
      </c>
      <c r="AT155" s="190" t="s">
        <v>131</v>
      </c>
      <c r="AU155" s="190" t="s">
        <v>81</v>
      </c>
      <c r="AY155" s="16" t="s">
        <v>129</v>
      </c>
      <c r="BE155" s="191">
        <f>IF(N155="základní",J155,0)</f>
        <v>0</v>
      </c>
      <c r="BF155" s="191">
        <f>IF(N155="snížená",J155,0)</f>
        <v>0</v>
      </c>
      <c r="BG155" s="191">
        <f>IF(N155="zákl. přenesená",J155,0)</f>
        <v>0</v>
      </c>
      <c r="BH155" s="191">
        <f>IF(N155="sníž. přenesená",J155,0)</f>
        <v>0</v>
      </c>
      <c r="BI155" s="191">
        <f>IF(N155="nulová",J155,0)</f>
        <v>0</v>
      </c>
      <c r="BJ155" s="16" t="s">
        <v>79</v>
      </c>
      <c r="BK155" s="191">
        <f>ROUND(I155*H155,2)</f>
        <v>0</v>
      </c>
      <c r="BL155" s="16" t="s">
        <v>136</v>
      </c>
      <c r="BM155" s="190" t="s">
        <v>228</v>
      </c>
    </row>
    <row r="156" spans="2:47" s="1" customFormat="1" ht="29.25">
      <c r="B156" s="33"/>
      <c r="C156" s="34"/>
      <c r="D156" s="192" t="s">
        <v>138</v>
      </c>
      <c r="E156" s="34"/>
      <c r="F156" s="193" t="s">
        <v>229</v>
      </c>
      <c r="G156" s="34"/>
      <c r="H156" s="34"/>
      <c r="I156" s="106"/>
      <c r="J156" s="34"/>
      <c r="K156" s="34"/>
      <c r="L156" s="37"/>
      <c r="M156" s="194"/>
      <c r="N156" s="62"/>
      <c r="O156" s="62"/>
      <c r="P156" s="62"/>
      <c r="Q156" s="62"/>
      <c r="R156" s="62"/>
      <c r="S156" s="62"/>
      <c r="T156" s="63"/>
      <c r="AT156" s="16" t="s">
        <v>138</v>
      </c>
      <c r="AU156" s="16" t="s">
        <v>81</v>
      </c>
    </row>
    <row r="157" spans="2:51" s="12" customFormat="1" ht="11.25">
      <c r="B157" s="195"/>
      <c r="C157" s="196"/>
      <c r="D157" s="192" t="s">
        <v>140</v>
      </c>
      <c r="E157" s="197" t="s">
        <v>19</v>
      </c>
      <c r="F157" s="198" t="s">
        <v>147</v>
      </c>
      <c r="G157" s="196"/>
      <c r="H157" s="199">
        <v>822</v>
      </c>
      <c r="I157" s="200"/>
      <c r="J157" s="196"/>
      <c r="K157" s="196"/>
      <c r="L157" s="201"/>
      <c r="M157" s="202"/>
      <c r="N157" s="203"/>
      <c r="O157" s="203"/>
      <c r="P157" s="203"/>
      <c r="Q157" s="203"/>
      <c r="R157" s="203"/>
      <c r="S157" s="203"/>
      <c r="T157" s="204"/>
      <c r="AT157" s="205" t="s">
        <v>140</v>
      </c>
      <c r="AU157" s="205" t="s">
        <v>81</v>
      </c>
      <c r="AV157" s="12" t="s">
        <v>81</v>
      </c>
      <c r="AW157" s="12" t="s">
        <v>32</v>
      </c>
      <c r="AX157" s="12" t="s">
        <v>71</v>
      </c>
      <c r="AY157" s="205" t="s">
        <v>129</v>
      </c>
    </row>
    <row r="158" spans="2:51" s="13" customFormat="1" ht="11.25">
      <c r="B158" s="206"/>
      <c r="C158" s="207"/>
      <c r="D158" s="192" t="s">
        <v>140</v>
      </c>
      <c r="E158" s="208" t="s">
        <v>19</v>
      </c>
      <c r="F158" s="209" t="s">
        <v>142</v>
      </c>
      <c r="G158" s="207"/>
      <c r="H158" s="210">
        <v>822</v>
      </c>
      <c r="I158" s="211"/>
      <c r="J158" s="207"/>
      <c r="K158" s="207"/>
      <c r="L158" s="212"/>
      <c r="M158" s="213"/>
      <c r="N158" s="214"/>
      <c r="O158" s="214"/>
      <c r="P158" s="214"/>
      <c r="Q158" s="214"/>
      <c r="R158" s="214"/>
      <c r="S158" s="214"/>
      <c r="T158" s="215"/>
      <c r="AT158" s="216" t="s">
        <v>140</v>
      </c>
      <c r="AU158" s="216" t="s">
        <v>81</v>
      </c>
      <c r="AV158" s="13" t="s">
        <v>136</v>
      </c>
      <c r="AW158" s="13" t="s">
        <v>32</v>
      </c>
      <c r="AX158" s="13" t="s">
        <v>79</v>
      </c>
      <c r="AY158" s="216" t="s">
        <v>129</v>
      </c>
    </row>
    <row r="159" spans="2:63" s="11" customFormat="1" ht="22.9" customHeight="1">
      <c r="B159" s="163"/>
      <c r="C159" s="164"/>
      <c r="D159" s="165" t="s">
        <v>70</v>
      </c>
      <c r="E159" s="177" t="s">
        <v>181</v>
      </c>
      <c r="F159" s="177" t="s">
        <v>230</v>
      </c>
      <c r="G159" s="164"/>
      <c r="H159" s="164"/>
      <c r="I159" s="167"/>
      <c r="J159" s="178">
        <f>BK159</f>
        <v>0</v>
      </c>
      <c r="K159" s="164"/>
      <c r="L159" s="169"/>
      <c r="M159" s="170"/>
      <c r="N159" s="171"/>
      <c r="O159" s="171"/>
      <c r="P159" s="172">
        <f>SUM(P160:P182)</f>
        <v>0</v>
      </c>
      <c r="Q159" s="171"/>
      <c r="R159" s="172">
        <f>SUM(R160:R182)</f>
        <v>15.820599999999999</v>
      </c>
      <c r="S159" s="171"/>
      <c r="T159" s="173">
        <f>SUM(T160:T182)</f>
        <v>53.1</v>
      </c>
      <c r="AR159" s="174" t="s">
        <v>79</v>
      </c>
      <c r="AT159" s="175" t="s">
        <v>70</v>
      </c>
      <c r="AU159" s="175" t="s">
        <v>79</v>
      </c>
      <c r="AY159" s="174" t="s">
        <v>129</v>
      </c>
      <c r="BK159" s="176">
        <f>SUM(BK160:BK182)</f>
        <v>0</v>
      </c>
    </row>
    <row r="160" spans="2:65" s="1" customFormat="1" ht="24" customHeight="1">
      <c r="B160" s="33"/>
      <c r="C160" s="179" t="s">
        <v>231</v>
      </c>
      <c r="D160" s="179" t="s">
        <v>131</v>
      </c>
      <c r="E160" s="180" t="s">
        <v>232</v>
      </c>
      <c r="F160" s="181" t="s">
        <v>233</v>
      </c>
      <c r="G160" s="182" t="s">
        <v>234</v>
      </c>
      <c r="H160" s="183">
        <v>52</v>
      </c>
      <c r="I160" s="184"/>
      <c r="J160" s="185">
        <f>ROUND(I160*H160,2)</f>
        <v>0</v>
      </c>
      <c r="K160" s="181" t="s">
        <v>135</v>
      </c>
      <c r="L160" s="37"/>
      <c r="M160" s="186" t="s">
        <v>19</v>
      </c>
      <c r="N160" s="187" t="s">
        <v>42</v>
      </c>
      <c r="O160" s="62"/>
      <c r="P160" s="188">
        <f>O160*H160</f>
        <v>0</v>
      </c>
      <c r="Q160" s="188">
        <v>0.20219</v>
      </c>
      <c r="R160" s="188">
        <f>Q160*H160</f>
        <v>10.51388</v>
      </c>
      <c r="S160" s="188">
        <v>0</v>
      </c>
      <c r="T160" s="189">
        <f>S160*H160</f>
        <v>0</v>
      </c>
      <c r="AR160" s="190" t="s">
        <v>136</v>
      </c>
      <c r="AT160" s="190" t="s">
        <v>131</v>
      </c>
      <c r="AU160" s="190" t="s">
        <v>81</v>
      </c>
      <c r="AY160" s="16" t="s">
        <v>129</v>
      </c>
      <c r="BE160" s="191">
        <f>IF(N160="základní",J160,0)</f>
        <v>0</v>
      </c>
      <c r="BF160" s="191">
        <f>IF(N160="snížená",J160,0)</f>
        <v>0</v>
      </c>
      <c r="BG160" s="191">
        <f>IF(N160="zákl. přenesená",J160,0)</f>
        <v>0</v>
      </c>
      <c r="BH160" s="191">
        <f>IF(N160="sníž. přenesená",J160,0)</f>
        <v>0</v>
      </c>
      <c r="BI160" s="191">
        <f>IF(N160="nulová",J160,0)</f>
        <v>0</v>
      </c>
      <c r="BJ160" s="16" t="s">
        <v>79</v>
      </c>
      <c r="BK160" s="191">
        <f>ROUND(I160*H160,2)</f>
        <v>0</v>
      </c>
      <c r="BL160" s="16" t="s">
        <v>136</v>
      </c>
      <c r="BM160" s="190" t="s">
        <v>235</v>
      </c>
    </row>
    <row r="161" spans="2:47" s="1" customFormat="1" ht="87.75">
      <c r="B161" s="33"/>
      <c r="C161" s="34"/>
      <c r="D161" s="192" t="s">
        <v>138</v>
      </c>
      <c r="E161" s="34"/>
      <c r="F161" s="193" t="s">
        <v>236</v>
      </c>
      <c r="G161" s="34"/>
      <c r="H161" s="34"/>
      <c r="I161" s="106"/>
      <c r="J161" s="34"/>
      <c r="K161" s="34"/>
      <c r="L161" s="37"/>
      <c r="M161" s="194"/>
      <c r="N161" s="62"/>
      <c r="O161" s="62"/>
      <c r="P161" s="62"/>
      <c r="Q161" s="62"/>
      <c r="R161" s="62"/>
      <c r="S161" s="62"/>
      <c r="T161" s="63"/>
      <c r="AT161" s="16" t="s">
        <v>138</v>
      </c>
      <c r="AU161" s="16" t="s">
        <v>81</v>
      </c>
    </row>
    <row r="162" spans="2:51" s="12" customFormat="1" ht="11.25">
      <c r="B162" s="195"/>
      <c r="C162" s="196"/>
      <c r="D162" s="192" t="s">
        <v>140</v>
      </c>
      <c r="E162" s="197" t="s">
        <v>19</v>
      </c>
      <c r="F162" s="198" t="s">
        <v>237</v>
      </c>
      <c r="G162" s="196"/>
      <c r="H162" s="199">
        <v>52</v>
      </c>
      <c r="I162" s="200"/>
      <c r="J162" s="196"/>
      <c r="K162" s="196"/>
      <c r="L162" s="201"/>
      <c r="M162" s="202"/>
      <c r="N162" s="203"/>
      <c r="O162" s="203"/>
      <c r="P162" s="203"/>
      <c r="Q162" s="203"/>
      <c r="R162" s="203"/>
      <c r="S162" s="203"/>
      <c r="T162" s="204"/>
      <c r="AT162" s="205" t="s">
        <v>140</v>
      </c>
      <c r="AU162" s="205" t="s">
        <v>81</v>
      </c>
      <c r="AV162" s="12" t="s">
        <v>81</v>
      </c>
      <c r="AW162" s="12" t="s">
        <v>32</v>
      </c>
      <c r="AX162" s="12" t="s">
        <v>71</v>
      </c>
      <c r="AY162" s="205" t="s">
        <v>129</v>
      </c>
    </row>
    <row r="163" spans="2:51" s="13" customFormat="1" ht="11.25">
      <c r="B163" s="206"/>
      <c r="C163" s="207"/>
      <c r="D163" s="192" t="s">
        <v>140</v>
      </c>
      <c r="E163" s="208" t="s">
        <v>19</v>
      </c>
      <c r="F163" s="209" t="s">
        <v>142</v>
      </c>
      <c r="G163" s="207"/>
      <c r="H163" s="210">
        <v>52</v>
      </c>
      <c r="I163" s="211"/>
      <c r="J163" s="207"/>
      <c r="K163" s="207"/>
      <c r="L163" s="212"/>
      <c r="M163" s="213"/>
      <c r="N163" s="214"/>
      <c r="O163" s="214"/>
      <c r="P163" s="214"/>
      <c r="Q163" s="214"/>
      <c r="R163" s="214"/>
      <c r="S163" s="214"/>
      <c r="T163" s="215"/>
      <c r="AT163" s="216" t="s">
        <v>140</v>
      </c>
      <c r="AU163" s="216" t="s">
        <v>81</v>
      </c>
      <c r="AV163" s="13" t="s">
        <v>136</v>
      </c>
      <c r="AW163" s="13" t="s">
        <v>32</v>
      </c>
      <c r="AX163" s="13" t="s">
        <v>79</v>
      </c>
      <c r="AY163" s="216" t="s">
        <v>129</v>
      </c>
    </row>
    <row r="164" spans="2:65" s="1" customFormat="1" ht="16.5" customHeight="1">
      <c r="B164" s="33"/>
      <c r="C164" s="217" t="s">
        <v>238</v>
      </c>
      <c r="D164" s="217" t="s">
        <v>239</v>
      </c>
      <c r="E164" s="218" t="s">
        <v>240</v>
      </c>
      <c r="F164" s="219" t="s">
        <v>241</v>
      </c>
      <c r="G164" s="220" t="s">
        <v>234</v>
      </c>
      <c r="H164" s="221">
        <v>52</v>
      </c>
      <c r="I164" s="222"/>
      <c r="J164" s="223">
        <f>ROUND(I164*H164,2)</f>
        <v>0</v>
      </c>
      <c r="K164" s="219" t="s">
        <v>135</v>
      </c>
      <c r="L164" s="224"/>
      <c r="M164" s="225" t="s">
        <v>19</v>
      </c>
      <c r="N164" s="226" t="s">
        <v>42</v>
      </c>
      <c r="O164" s="62"/>
      <c r="P164" s="188">
        <f>O164*H164</f>
        <v>0</v>
      </c>
      <c r="Q164" s="188">
        <v>0.102</v>
      </c>
      <c r="R164" s="188">
        <f>Q164*H164</f>
        <v>5.303999999999999</v>
      </c>
      <c r="S164" s="188">
        <v>0</v>
      </c>
      <c r="T164" s="189">
        <f>S164*H164</f>
        <v>0</v>
      </c>
      <c r="AR164" s="190" t="s">
        <v>176</v>
      </c>
      <c r="AT164" s="190" t="s">
        <v>239</v>
      </c>
      <c r="AU164" s="190" t="s">
        <v>81</v>
      </c>
      <c r="AY164" s="16" t="s">
        <v>129</v>
      </c>
      <c r="BE164" s="191">
        <f>IF(N164="základní",J164,0)</f>
        <v>0</v>
      </c>
      <c r="BF164" s="191">
        <f>IF(N164="snížená",J164,0)</f>
        <v>0</v>
      </c>
      <c r="BG164" s="191">
        <f>IF(N164="zákl. přenesená",J164,0)</f>
        <v>0</v>
      </c>
      <c r="BH164" s="191">
        <f>IF(N164="sníž. přenesená",J164,0)</f>
        <v>0</v>
      </c>
      <c r="BI164" s="191">
        <f>IF(N164="nulová",J164,0)</f>
        <v>0</v>
      </c>
      <c r="BJ164" s="16" t="s">
        <v>79</v>
      </c>
      <c r="BK164" s="191">
        <f>ROUND(I164*H164,2)</f>
        <v>0</v>
      </c>
      <c r="BL164" s="16" t="s">
        <v>136</v>
      </c>
      <c r="BM164" s="190" t="s">
        <v>242</v>
      </c>
    </row>
    <row r="165" spans="2:51" s="12" customFormat="1" ht="11.25">
      <c r="B165" s="195"/>
      <c r="C165" s="196"/>
      <c r="D165" s="192" t="s">
        <v>140</v>
      </c>
      <c r="E165" s="197" t="s">
        <v>19</v>
      </c>
      <c r="F165" s="198" t="s">
        <v>237</v>
      </c>
      <c r="G165" s="196"/>
      <c r="H165" s="199">
        <v>52</v>
      </c>
      <c r="I165" s="200"/>
      <c r="J165" s="196"/>
      <c r="K165" s="196"/>
      <c r="L165" s="201"/>
      <c r="M165" s="202"/>
      <c r="N165" s="203"/>
      <c r="O165" s="203"/>
      <c r="P165" s="203"/>
      <c r="Q165" s="203"/>
      <c r="R165" s="203"/>
      <c r="S165" s="203"/>
      <c r="T165" s="204"/>
      <c r="AT165" s="205" t="s">
        <v>140</v>
      </c>
      <c r="AU165" s="205" t="s">
        <v>81</v>
      </c>
      <c r="AV165" s="12" t="s">
        <v>81</v>
      </c>
      <c r="AW165" s="12" t="s">
        <v>32</v>
      </c>
      <c r="AX165" s="12" t="s">
        <v>71</v>
      </c>
      <c r="AY165" s="205" t="s">
        <v>129</v>
      </c>
    </row>
    <row r="166" spans="2:51" s="13" customFormat="1" ht="11.25">
      <c r="B166" s="206"/>
      <c r="C166" s="207"/>
      <c r="D166" s="192" t="s">
        <v>140</v>
      </c>
      <c r="E166" s="208" t="s">
        <v>19</v>
      </c>
      <c r="F166" s="209" t="s">
        <v>142</v>
      </c>
      <c r="G166" s="207"/>
      <c r="H166" s="210">
        <v>52</v>
      </c>
      <c r="I166" s="211"/>
      <c r="J166" s="207"/>
      <c r="K166" s="207"/>
      <c r="L166" s="212"/>
      <c r="M166" s="213"/>
      <c r="N166" s="214"/>
      <c r="O166" s="214"/>
      <c r="P166" s="214"/>
      <c r="Q166" s="214"/>
      <c r="R166" s="214"/>
      <c r="S166" s="214"/>
      <c r="T166" s="215"/>
      <c r="AT166" s="216" t="s">
        <v>140</v>
      </c>
      <c r="AU166" s="216" t="s">
        <v>81</v>
      </c>
      <c r="AV166" s="13" t="s">
        <v>136</v>
      </c>
      <c r="AW166" s="13" t="s">
        <v>32</v>
      </c>
      <c r="AX166" s="13" t="s">
        <v>79</v>
      </c>
      <c r="AY166" s="216" t="s">
        <v>129</v>
      </c>
    </row>
    <row r="167" spans="2:65" s="1" customFormat="1" ht="24" customHeight="1">
      <c r="B167" s="33"/>
      <c r="C167" s="179" t="s">
        <v>243</v>
      </c>
      <c r="D167" s="179" t="s">
        <v>131</v>
      </c>
      <c r="E167" s="180" t="s">
        <v>244</v>
      </c>
      <c r="F167" s="181" t="s">
        <v>245</v>
      </c>
      <c r="G167" s="182" t="s">
        <v>234</v>
      </c>
      <c r="H167" s="183">
        <v>8</v>
      </c>
      <c r="I167" s="184"/>
      <c r="J167" s="185">
        <f>ROUND(I167*H167,2)</f>
        <v>0</v>
      </c>
      <c r="K167" s="181" t="s">
        <v>135</v>
      </c>
      <c r="L167" s="37"/>
      <c r="M167" s="186" t="s">
        <v>19</v>
      </c>
      <c r="N167" s="187" t="s">
        <v>42</v>
      </c>
      <c r="O167" s="62"/>
      <c r="P167" s="188">
        <f>O167*H167</f>
        <v>0</v>
      </c>
      <c r="Q167" s="188">
        <v>0.00034</v>
      </c>
      <c r="R167" s="188">
        <f>Q167*H167</f>
        <v>0.00272</v>
      </c>
      <c r="S167" s="188">
        <v>0</v>
      </c>
      <c r="T167" s="189">
        <f>S167*H167</f>
        <v>0</v>
      </c>
      <c r="AR167" s="190" t="s">
        <v>136</v>
      </c>
      <c r="AT167" s="190" t="s">
        <v>131</v>
      </c>
      <c r="AU167" s="190" t="s">
        <v>81</v>
      </c>
      <c r="AY167" s="16" t="s">
        <v>129</v>
      </c>
      <c r="BE167" s="191">
        <f>IF(N167="základní",J167,0)</f>
        <v>0</v>
      </c>
      <c r="BF167" s="191">
        <f>IF(N167="snížená",J167,0)</f>
        <v>0</v>
      </c>
      <c r="BG167" s="191">
        <f>IF(N167="zákl. přenesená",J167,0)</f>
        <v>0</v>
      </c>
      <c r="BH167" s="191">
        <f>IF(N167="sníž. přenesená",J167,0)</f>
        <v>0</v>
      </c>
      <c r="BI167" s="191">
        <f>IF(N167="nulová",J167,0)</f>
        <v>0</v>
      </c>
      <c r="BJ167" s="16" t="s">
        <v>79</v>
      </c>
      <c r="BK167" s="191">
        <f>ROUND(I167*H167,2)</f>
        <v>0</v>
      </c>
      <c r="BL167" s="16" t="s">
        <v>136</v>
      </c>
      <c r="BM167" s="190" t="s">
        <v>246</v>
      </c>
    </row>
    <row r="168" spans="2:47" s="1" customFormat="1" ht="39">
      <c r="B168" s="33"/>
      <c r="C168" s="34"/>
      <c r="D168" s="192" t="s">
        <v>138</v>
      </c>
      <c r="E168" s="34"/>
      <c r="F168" s="193" t="s">
        <v>247</v>
      </c>
      <c r="G168" s="34"/>
      <c r="H168" s="34"/>
      <c r="I168" s="106"/>
      <c r="J168" s="34"/>
      <c r="K168" s="34"/>
      <c r="L168" s="37"/>
      <c r="M168" s="194"/>
      <c r="N168" s="62"/>
      <c r="O168" s="62"/>
      <c r="P168" s="62"/>
      <c r="Q168" s="62"/>
      <c r="R168" s="62"/>
      <c r="S168" s="62"/>
      <c r="T168" s="63"/>
      <c r="AT168" s="16" t="s">
        <v>138</v>
      </c>
      <c r="AU168" s="16" t="s">
        <v>81</v>
      </c>
    </row>
    <row r="169" spans="2:51" s="12" customFormat="1" ht="11.25">
      <c r="B169" s="195"/>
      <c r="C169" s="196"/>
      <c r="D169" s="192" t="s">
        <v>140</v>
      </c>
      <c r="E169" s="197" t="s">
        <v>19</v>
      </c>
      <c r="F169" s="198" t="s">
        <v>176</v>
      </c>
      <c r="G169" s="196"/>
      <c r="H169" s="199">
        <v>8</v>
      </c>
      <c r="I169" s="200"/>
      <c r="J169" s="196"/>
      <c r="K169" s="196"/>
      <c r="L169" s="201"/>
      <c r="M169" s="202"/>
      <c r="N169" s="203"/>
      <c r="O169" s="203"/>
      <c r="P169" s="203"/>
      <c r="Q169" s="203"/>
      <c r="R169" s="203"/>
      <c r="S169" s="203"/>
      <c r="T169" s="204"/>
      <c r="AT169" s="205" t="s">
        <v>140</v>
      </c>
      <c r="AU169" s="205" t="s">
        <v>81</v>
      </c>
      <c r="AV169" s="12" t="s">
        <v>81</v>
      </c>
      <c r="AW169" s="12" t="s">
        <v>32</v>
      </c>
      <c r="AX169" s="12" t="s">
        <v>71</v>
      </c>
      <c r="AY169" s="205" t="s">
        <v>129</v>
      </c>
    </row>
    <row r="170" spans="2:51" s="13" customFormat="1" ht="11.25">
      <c r="B170" s="206"/>
      <c r="C170" s="207"/>
      <c r="D170" s="192" t="s">
        <v>140</v>
      </c>
      <c r="E170" s="208" t="s">
        <v>19</v>
      </c>
      <c r="F170" s="209" t="s">
        <v>142</v>
      </c>
      <c r="G170" s="207"/>
      <c r="H170" s="210">
        <v>8</v>
      </c>
      <c r="I170" s="211"/>
      <c r="J170" s="207"/>
      <c r="K170" s="207"/>
      <c r="L170" s="212"/>
      <c r="M170" s="213"/>
      <c r="N170" s="214"/>
      <c r="O170" s="214"/>
      <c r="P170" s="214"/>
      <c r="Q170" s="214"/>
      <c r="R170" s="214"/>
      <c r="S170" s="214"/>
      <c r="T170" s="215"/>
      <c r="AT170" s="216" t="s">
        <v>140</v>
      </c>
      <c r="AU170" s="216" t="s">
        <v>81</v>
      </c>
      <c r="AV170" s="13" t="s">
        <v>136</v>
      </c>
      <c r="AW170" s="13" t="s">
        <v>32</v>
      </c>
      <c r="AX170" s="13" t="s">
        <v>79</v>
      </c>
      <c r="AY170" s="216" t="s">
        <v>129</v>
      </c>
    </row>
    <row r="171" spans="2:65" s="1" customFormat="1" ht="16.5" customHeight="1">
      <c r="B171" s="33"/>
      <c r="C171" s="179" t="s">
        <v>7</v>
      </c>
      <c r="D171" s="179" t="s">
        <v>131</v>
      </c>
      <c r="E171" s="180" t="s">
        <v>248</v>
      </c>
      <c r="F171" s="181" t="s">
        <v>249</v>
      </c>
      <c r="G171" s="182" t="s">
        <v>234</v>
      </c>
      <c r="H171" s="183">
        <v>8</v>
      </c>
      <c r="I171" s="184"/>
      <c r="J171" s="185">
        <f>ROUND(I171*H171,2)</f>
        <v>0</v>
      </c>
      <c r="K171" s="181" t="s">
        <v>135</v>
      </c>
      <c r="L171" s="37"/>
      <c r="M171" s="186" t="s">
        <v>19</v>
      </c>
      <c r="N171" s="187" t="s">
        <v>42</v>
      </c>
      <c r="O171" s="62"/>
      <c r="P171" s="188">
        <f>O171*H171</f>
        <v>0</v>
      </c>
      <c r="Q171" s="188">
        <v>0</v>
      </c>
      <c r="R171" s="188">
        <f>Q171*H171</f>
        <v>0</v>
      </c>
      <c r="S171" s="188">
        <v>0</v>
      </c>
      <c r="T171" s="189">
        <f>S171*H171</f>
        <v>0</v>
      </c>
      <c r="AR171" s="190" t="s">
        <v>136</v>
      </c>
      <c r="AT171" s="190" t="s">
        <v>131</v>
      </c>
      <c r="AU171" s="190" t="s">
        <v>81</v>
      </c>
      <c r="AY171" s="16" t="s">
        <v>129</v>
      </c>
      <c r="BE171" s="191">
        <f>IF(N171="základní",J171,0)</f>
        <v>0</v>
      </c>
      <c r="BF171" s="191">
        <f>IF(N171="snížená",J171,0)</f>
        <v>0</v>
      </c>
      <c r="BG171" s="191">
        <f>IF(N171="zákl. přenesená",J171,0)</f>
        <v>0</v>
      </c>
      <c r="BH171" s="191">
        <f>IF(N171="sníž. přenesená",J171,0)</f>
        <v>0</v>
      </c>
      <c r="BI171" s="191">
        <f>IF(N171="nulová",J171,0)</f>
        <v>0</v>
      </c>
      <c r="BJ171" s="16" t="s">
        <v>79</v>
      </c>
      <c r="BK171" s="191">
        <f>ROUND(I171*H171,2)</f>
        <v>0</v>
      </c>
      <c r="BL171" s="16" t="s">
        <v>136</v>
      </c>
      <c r="BM171" s="190" t="s">
        <v>250</v>
      </c>
    </row>
    <row r="172" spans="2:47" s="1" customFormat="1" ht="29.25">
      <c r="B172" s="33"/>
      <c r="C172" s="34"/>
      <c r="D172" s="192" t="s">
        <v>138</v>
      </c>
      <c r="E172" s="34"/>
      <c r="F172" s="193" t="s">
        <v>251</v>
      </c>
      <c r="G172" s="34"/>
      <c r="H172" s="34"/>
      <c r="I172" s="106"/>
      <c r="J172" s="34"/>
      <c r="K172" s="34"/>
      <c r="L172" s="37"/>
      <c r="M172" s="194"/>
      <c r="N172" s="62"/>
      <c r="O172" s="62"/>
      <c r="P172" s="62"/>
      <c r="Q172" s="62"/>
      <c r="R172" s="62"/>
      <c r="S172" s="62"/>
      <c r="T172" s="63"/>
      <c r="AT172" s="16" t="s">
        <v>138</v>
      </c>
      <c r="AU172" s="16" t="s">
        <v>81</v>
      </c>
    </row>
    <row r="173" spans="2:51" s="12" customFormat="1" ht="11.25">
      <c r="B173" s="195"/>
      <c r="C173" s="196"/>
      <c r="D173" s="192" t="s">
        <v>140</v>
      </c>
      <c r="E173" s="197" t="s">
        <v>19</v>
      </c>
      <c r="F173" s="198" t="s">
        <v>176</v>
      </c>
      <c r="G173" s="196"/>
      <c r="H173" s="199">
        <v>8</v>
      </c>
      <c r="I173" s="200"/>
      <c r="J173" s="196"/>
      <c r="K173" s="196"/>
      <c r="L173" s="201"/>
      <c r="M173" s="202"/>
      <c r="N173" s="203"/>
      <c r="O173" s="203"/>
      <c r="P173" s="203"/>
      <c r="Q173" s="203"/>
      <c r="R173" s="203"/>
      <c r="S173" s="203"/>
      <c r="T173" s="204"/>
      <c r="AT173" s="205" t="s">
        <v>140</v>
      </c>
      <c r="AU173" s="205" t="s">
        <v>81</v>
      </c>
      <c r="AV173" s="12" t="s">
        <v>81</v>
      </c>
      <c r="AW173" s="12" t="s">
        <v>32</v>
      </c>
      <c r="AX173" s="12" t="s">
        <v>71</v>
      </c>
      <c r="AY173" s="205" t="s">
        <v>129</v>
      </c>
    </row>
    <row r="174" spans="2:51" s="13" customFormat="1" ht="11.25">
      <c r="B174" s="206"/>
      <c r="C174" s="207"/>
      <c r="D174" s="192" t="s">
        <v>140</v>
      </c>
      <c r="E174" s="208" t="s">
        <v>19</v>
      </c>
      <c r="F174" s="209" t="s">
        <v>142</v>
      </c>
      <c r="G174" s="207"/>
      <c r="H174" s="210">
        <v>8</v>
      </c>
      <c r="I174" s="211"/>
      <c r="J174" s="207"/>
      <c r="K174" s="207"/>
      <c r="L174" s="212"/>
      <c r="M174" s="213"/>
      <c r="N174" s="214"/>
      <c r="O174" s="214"/>
      <c r="P174" s="214"/>
      <c r="Q174" s="214"/>
      <c r="R174" s="214"/>
      <c r="S174" s="214"/>
      <c r="T174" s="215"/>
      <c r="AT174" s="216" t="s">
        <v>140</v>
      </c>
      <c r="AU174" s="216" t="s">
        <v>81</v>
      </c>
      <c r="AV174" s="13" t="s">
        <v>136</v>
      </c>
      <c r="AW174" s="13" t="s">
        <v>32</v>
      </c>
      <c r="AX174" s="13" t="s">
        <v>79</v>
      </c>
      <c r="AY174" s="216" t="s">
        <v>129</v>
      </c>
    </row>
    <row r="175" spans="2:65" s="1" customFormat="1" ht="24" customHeight="1">
      <c r="B175" s="33"/>
      <c r="C175" s="179" t="s">
        <v>252</v>
      </c>
      <c r="D175" s="179" t="s">
        <v>131</v>
      </c>
      <c r="E175" s="180" t="s">
        <v>253</v>
      </c>
      <c r="F175" s="181" t="s">
        <v>254</v>
      </c>
      <c r="G175" s="182" t="s">
        <v>234</v>
      </c>
      <c r="H175" s="183">
        <v>90</v>
      </c>
      <c r="I175" s="184"/>
      <c r="J175" s="185">
        <f>ROUND(I175*H175,2)</f>
        <v>0</v>
      </c>
      <c r="K175" s="181" t="s">
        <v>135</v>
      </c>
      <c r="L175" s="37"/>
      <c r="M175" s="186" t="s">
        <v>19</v>
      </c>
      <c r="N175" s="187" t="s">
        <v>42</v>
      </c>
      <c r="O175" s="62"/>
      <c r="P175" s="188">
        <f>O175*H175</f>
        <v>0</v>
      </c>
      <c r="Q175" s="188">
        <v>0</v>
      </c>
      <c r="R175" s="188">
        <f>Q175*H175</f>
        <v>0</v>
      </c>
      <c r="S175" s="188">
        <v>0.086</v>
      </c>
      <c r="T175" s="189">
        <f>S175*H175</f>
        <v>7.739999999999999</v>
      </c>
      <c r="AR175" s="190" t="s">
        <v>136</v>
      </c>
      <c r="AT175" s="190" t="s">
        <v>131</v>
      </c>
      <c r="AU175" s="190" t="s">
        <v>81</v>
      </c>
      <c r="AY175" s="16" t="s">
        <v>129</v>
      </c>
      <c r="BE175" s="191">
        <f>IF(N175="základní",J175,0)</f>
        <v>0</v>
      </c>
      <c r="BF175" s="191">
        <f>IF(N175="snížená",J175,0)</f>
        <v>0</v>
      </c>
      <c r="BG175" s="191">
        <f>IF(N175="zákl. přenesená",J175,0)</f>
        <v>0</v>
      </c>
      <c r="BH175" s="191">
        <f>IF(N175="sníž. přenesená",J175,0)</f>
        <v>0</v>
      </c>
      <c r="BI175" s="191">
        <f>IF(N175="nulová",J175,0)</f>
        <v>0</v>
      </c>
      <c r="BJ175" s="16" t="s">
        <v>79</v>
      </c>
      <c r="BK175" s="191">
        <f>ROUND(I175*H175,2)</f>
        <v>0</v>
      </c>
      <c r="BL175" s="16" t="s">
        <v>136</v>
      </c>
      <c r="BM175" s="190" t="s">
        <v>255</v>
      </c>
    </row>
    <row r="176" spans="2:47" s="1" customFormat="1" ht="39">
      <c r="B176" s="33"/>
      <c r="C176" s="34"/>
      <c r="D176" s="192" t="s">
        <v>138</v>
      </c>
      <c r="E176" s="34"/>
      <c r="F176" s="193" t="s">
        <v>256</v>
      </c>
      <c r="G176" s="34"/>
      <c r="H176" s="34"/>
      <c r="I176" s="106"/>
      <c r="J176" s="34"/>
      <c r="K176" s="34"/>
      <c r="L176" s="37"/>
      <c r="M176" s="194"/>
      <c r="N176" s="62"/>
      <c r="O176" s="62"/>
      <c r="P176" s="62"/>
      <c r="Q176" s="62"/>
      <c r="R176" s="62"/>
      <c r="S176" s="62"/>
      <c r="T176" s="63"/>
      <c r="AT176" s="16" t="s">
        <v>138</v>
      </c>
      <c r="AU176" s="16" t="s">
        <v>81</v>
      </c>
    </row>
    <row r="177" spans="2:51" s="12" customFormat="1" ht="11.25">
      <c r="B177" s="195"/>
      <c r="C177" s="196"/>
      <c r="D177" s="192" t="s">
        <v>140</v>
      </c>
      <c r="E177" s="197" t="s">
        <v>19</v>
      </c>
      <c r="F177" s="198" t="s">
        <v>194</v>
      </c>
      <c r="G177" s="196"/>
      <c r="H177" s="199">
        <v>90</v>
      </c>
      <c r="I177" s="200"/>
      <c r="J177" s="196"/>
      <c r="K177" s="196"/>
      <c r="L177" s="201"/>
      <c r="M177" s="202"/>
      <c r="N177" s="203"/>
      <c r="O177" s="203"/>
      <c r="P177" s="203"/>
      <c r="Q177" s="203"/>
      <c r="R177" s="203"/>
      <c r="S177" s="203"/>
      <c r="T177" s="204"/>
      <c r="AT177" s="205" t="s">
        <v>140</v>
      </c>
      <c r="AU177" s="205" t="s">
        <v>81</v>
      </c>
      <c r="AV177" s="12" t="s">
        <v>81</v>
      </c>
      <c r="AW177" s="12" t="s">
        <v>32</v>
      </c>
      <c r="AX177" s="12" t="s">
        <v>71</v>
      </c>
      <c r="AY177" s="205" t="s">
        <v>129</v>
      </c>
    </row>
    <row r="178" spans="2:51" s="13" customFormat="1" ht="11.25">
      <c r="B178" s="206"/>
      <c r="C178" s="207"/>
      <c r="D178" s="192" t="s">
        <v>140</v>
      </c>
      <c r="E178" s="208" t="s">
        <v>19</v>
      </c>
      <c r="F178" s="209" t="s">
        <v>142</v>
      </c>
      <c r="G178" s="207"/>
      <c r="H178" s="210">
        <v>90</v>
      </c>
      <c r="I178" s="211"/>
      <c r="J178" s="207"/>
      <c r="K178" s="207"/>
      <c r="L178" s="212"/>
      <c r="M178" s="213"/>
      <c r="N178" s="214"/>
      <c r="O178" s="214"/>
      <c r="P178" s="214"/>
      <c r="Q178" s="214"/>
      <c r="R178" s="214"/>
      <c r="S178" s="214"/>
      <c r="T178" s="215"/>
      <c r="AT178" s="216" t="s">
        <v>140</v>
      </c>
      <c r="AU178" s="216" t="s">
        <v>81</v>
      </c>
      <c r="AV178" s="13" t="s">
        <v>136</v>
      </c>
      <c r="AW178" s="13" t="s">
        <v>32</v>
      </c>
      <c r="AX178" s="13" t="s">
        <v>79</v>
      </c>
      <c r="AY178" s="216" t="s">
        <v>129</v>
      </c>
    </row>
    <row r="179" spans="2:65" s="1" customFormat="1" ht="36" customHeight="1">
      <c r="B179" s="33"/>
      <c r="C179" s="179" t="s">
        <v>257</v>
      </c>
      <c r="D179" s="179" t="s">
        <v>131</v>
      </c>
      <c r="E179" s="180" t="s">
        <v>258</v>
      </c>
      <c r="F179" s="181" t="s">
        <v>259</v>
      </c>
      <c r="G179" s="182" t="s">
        <v>134</v>
      </c>
      <c r="H179" s="183">
        <v>180</v>
      </c>
      <c r="I179" s="184"/>
      <c r="J179" s="185">
        <f>ROUND(I179*H179,2)</f>
        <v>0</v>
      </c>
      <c r="K179" s="181" t="s">
        <v>135</v>
      </c>
      <c r="L179" s="37"/>
      <c r="M179" s="186" t="s">
        <v>19</v>
      </c>
      <c r="N179" s="187" t="s">
        <v>42</v>
      </c>
      <c r="O179" s="62"/>
      <c r="P179" s="188">
        <f>O179*H179</f>
        <v>0</v>
      </c>
      <c r="Q179" s="188">
        <v>0</v>
      </c>
      <c r="R179" s="188">
        <f>Q179*H179</f>
        <v>0</v>
      </c>
      <c r="S179" s="188">
        <v>0.252</v>
      </c>
      <c r="T179" s="189">
        <f>S179*H179</f>
        <v>45.36</v>
      </c>
      <c r="AR179" s="190" t="s">
        <v>136</v>
      </c>
      <c r="AT179" s="190" t="s">
        <v>131</v>
      </c>
      <c r="AU179" s="190" t="s">
        <v>81</v>
      </c>
      <c r="AY179" s="16" t="s">
        <v>129</v>
      </c>
      <c r="BE179" s="191">
        <f>IF(N179="základní",J179,0)</f>
        <v>0</v>
      </c>
      <c r="BF179" s="191">
        <f>IF(N179="snížená",J179,0)</f>
        <v>0</v>
      </c>
      <c r="BG179" s="191">
        <f>IF(N179="zákl. přenesená",J179,0)</f>
        <v>0</v>
      </c>
      <c r="BH179" s="191">
        <f>IF(N179="sníž. přenesená",J179,0)</f>
        <v>0</v>
      </c>
      <c r="BI179" s="191">
        <f>IF(N179="nulová",J179,0)</f>
        <v>0</v>
      </c>
      <c r="BJ179" s="16" t="s">
        <v>79</v>
      </c>
      <c r="BK179" s="191">
        <f>ROUND(I179*H179,2)</f>
        <v>0</v>
      </c>
      <c r="BL179" s="16" t="s">
        <v>136</v>
      </c>
      <c r="BM179" s="190" t="s">
        <v>260</v>
      </c>
    </row>
    <row r="180" spans="2:47" s="1" customFormat="1" ht="39">
      <c r="B180" s="33"/>
      <c r="C180" s="34"/>
      <c r="D180" s="192" t="s">
        <v>138</v>
      </c>
      <c r="E180" s="34"/>
      <c r="F180" s="193" t="s">
        <v>256</v>
      </c>
      <c r="G180" s="34"/>
      <c r="H180" s="34"/>
      <c r="I180" s="106"/>
      <c r="J180" s="34"/>
      <c r="K180" s="34"/>
      <c r="L180" s="37"/>
      <c r="M180" s="194"/>
      <c r="N180" s="62"/>
      <c r="O180" s="62"/>
      <c r="P180" s="62"/>
      <c r="Q180" s="62"/>
      <c r="R180" s="62"/>
      <c r="S180" s="62"/>
      <c r="T180" s="63"/>
      <c r="AT180" s="16" t="s">
        <v>138</v>
      </c>
      <c r="AU180" s="16" t="s">
        <v>81</v>
      </c>
    </row>
    <row r="181" spans="2:51" s="12" customFormat="1" ht="11.25">
      <c r="B181" s="195"/>
      <c r="C181" s="196"/>
      <c r="D181" s="192" t="s">
        <v>140</v>
      </c>
      <c r="E181" s="197" t="s">
        <v>19</v>
      </c>
      <c r="F181" s="198" t="s">
        <v>219</v>
      </c>
      <c r="G181" s="196"/>
      <c r="H181" s="199">
        <v>180</v>
      </c>
      <c r="I181" s="200"/>
      <c r="J181" s="196"/>
      <c r="K181" s="196"/>
      <c r="L181" s="201"/>
      <c r="M181" s="202"/>
      <c r="N181" s="203"/>
      <c r="O181" s="203"/>
      <c r="P181" s="203"/>
      <c r="Q181" s="203"/>
      <c r="R181" s="203"/>
      <c r="S181" s="203"/>
      <c r="T181" s="204"/>
      <c r="AT181" s="205" t="s">
        <v>140</v>
      </c>
      <c r="AU181" s="205" t="s">
        <v>81</v>
      </c>
      <c r="AV181" s="12" t="s">
        <v>81</v>
      </c>
      <c r="AW181" s="12" t="s">
        <v>32</v>
      </c>
      <c r="AX181" s="12" t="s">
        <v>71</v>
      </c>
      <c r="AY181" s="205" t="s">
        <v>129</v>
      </c>
    </row>
    <row r="182" spans="2:51" s="13" customFormat="1" ht="11.25">
      <c r="B182" s="206"/>
      <c r="C182" s="207"/>
      <c r="D182" s="192" t="s">
        <v>140</v>
      </c>
      <c r="E182" s="208" t="s">
        <v>19</v>
      </c>
      <c r="F182" s="209" t="s">
        <v>142</v>
      </c>
      <c r="G182" s="207"/>
      <c r="H182" s="210">
        <v>180</v>
      </c>
      <c r="I182" s="211"/>
      <c r="J182" s="207"/>
      <c r="K182" s="207"/>
      <c r="L182" s="212"/>
      <c r="M182" s="213"/>
      <c r="N182" s="214"/>
      <c r="O182" s="214"/>
      <c r="P182" s="214"/>
      <c r="Q182" s="214"/>
      <c r="R182" s="214"/>
      <c r="S182" s="214"/>
      <c r="T182" s="215"/>
      <c r="AT182" s="216" t="s">
        <v>140</v>
      </c>
      <c r="AU182" s="216" t="s">
        <v>81</v>
      </c>
      <c r="AV182" s="13" t="s">
        <v>136</v>
      </c>
      <c r="AW182" s="13" t="s">
        <v>32</v>
      </c>
      <c r="AX182" s="13" t="s">
        <v>79</v>
      </c>
      <c r="AY182" s="216" t="s">
        <v>129</v>
      </c>
    </row>
    <row r="183" spans="2:63" s="11" customFormat="1" ht="22.9" customHeight="1">
      <c r="B183" s="163"/>
      <c r="C183" s="164"/>
      <c r="D183" s="165" t="s">
        <v>70</v>
      </c>
      <c r="E183" s="177" t="s">
        <v>261</v>
      </c>
      <c r="F183" s="177" t="s">
        <v>262</v>
      </c>
      <c r="G183" s="164"/>
      <c r="H183" s="164"/>
      <c r="I183" s="167"/>
      <c r="J183" s="178">
        <f>BK183</f>
        <v>0</v>
      </c>
      <c r="K183" s="164"/>
      <c r="L183" s="169"/>
      <c r="M183" s="170"/>
      <c r="N183" s="171"/>
      <c r="O183" s="171"/>
      <c r="P183" s="172">
        <f>SUM(P184:P187)</f>
        <v>0</v>
      </c>
      <c r="Q183" s="171"/>
      <c r="R183" s="172">
        <f>SUM(R184:R187)</f>
        <v>0</v>
      </c>
      <c r="S183" s="171"/>
      <c r="T183" s="173">
        <f>SUM(T184:T187)</f>
        <v>0</v>
      </c>
      <c r="AR183" s="174" t="s">
        <v>79</v>
      </c>
      <c r="AT183" s="175" t="s">
        <v>70</v>
      </c>
      <c r="AU183" s="175" t="s">
        <v>79</v>
      </c>
      <c r="AY183" s="174" t="s">
        <v>129</v>
      </c>
      <c r="BK183" s="176">
        <f>SUM(BK184:BK187)</f>
        <v>0</v>
      </c>
    </row>
    <row r="184" spans="2:65" s="1" customFormat="1" ht="24" customHeight="1">
      <c r="B184" s="33"/>
      <c r="C184" s="179" t="s">
        <v>263</v>
      </c>
      <c r="D184" s="179" t="s">
        <v>131</v>
      </c>
      <c r="E184" s="180" t="s">
        <v>264</v>
      </c>
      <c r="F184" s="181" t="s">
        <v>265</v>
      </c>
      <c r="G184" s="182" t="s">
        <v>184</v>
      </c>
      <c r="H184" s="183">
        <v>26.112</v>
      </c>
      <c r="I184" s="184"/>
      <c r="J184" s="185">
        <f>ROUND(I184*H184,2)</f>
        <v>0</v>
      </c>
      <c r="K184" s="181" t="s">
        <v>135</v>
      </c>
      <c r="L184" s="37"/>
      <c r="M184" s="186" t="s">
        <v>19</v>
      </c>
      <c r="N184" s="187" t="s">
        <v>42</v>
      </c>
      <c r="O184" s="62"/>
      <c r="P184" s="188">
        <f>O184*H184</f>
        <v>0</v>
      </c>
      <c r="Q184" s="188">
        <v>0</v>
      </c>
      <c r="R184" s="188">
        <f>Q184*H184</f>
        <v>0</v>
      </c>
      <c r="S184" s="188">
        <v>0</v>
      </c>
      <c r="T184" s="189">
        <f>S184*H184</f>
        <v>0</v>
      </c>
      <c r="AR184" s="190" t="s">
        <v>136</v>
      </c>
      <c r="AT184" s="190" t="s">
        <v>131</v>
      </c>
      <c r="AU184" s="190" t="s">
        <v>81</v>
      </c>
      <c r="AY184" s="16" t="s">
        <v>129</v>
      </c>
      <c r="BE184" s="191">
        <f>IF(N184="základní",J184,0)</f>
        <v>0</v>
      </c>
      <c r="BF184" s="191">
        <f>IF(N184="snížená",J184,0)</f>
        <v>0</v>
      </c>
      <c r="BG184" s="191">
        <f>IF(N184="zákl. přenesená",J184,0)</f>
        <v>0</v>
      </c>
      <c r="BH184" s="191">
        <f>IF(N184="sníž. přenesená",J184,0)</f>
        <v>0</v>
      </c>
      <c r="BI184" s="191">
        <f>IF(N184="nulová",J184,0)</f>
        <v>0</v>
      </c>
      <c r="BJ184" s="16" t="s">
        <v>79</v>
      </c>
      <c r="BK184" s="191">
        <f>ROUND(I184*H184,2)</f>
        <v>0</v>
      </c>
      <c r="BL184" s="16" t="s">
        <v>136</v>
      </c>
      <c r="BM184" s="190" t="s">
        <v>266</v>
      </c>
    </row>
    <row r="185" spans="2:47" s="1" customFormat="1" ht="58.5">
      <c r="B185" s="33"/>
      <c r="C185" s="34"/>
      <c r="D185" s="192" t="s">
        <v>138</v>
      </c>
      <c r="E185" s="34"/>
      <c r="F185" s="193" t="s">
        <v>267</v>
      </c>
      <c r="G185" s="34"/>
      <c r="H185" s="34"/>
      <c r="I185" s="106"/>
      <c r="J185" s="34"/>
      <c r="K185" s="34"/>
      <c r="L185" s="37"/>
      <c r="M185" s="194"/>
      <c r="N185" s="62"/>
      <c r="O185" s="62"/>
      <c r="P185" s="62"/>
      <c r="Q185" s="62"/>
      <c r="R185" s="62"/>
      <c r="S185" s="62"/>
      <c r="T185" s="63"/>
      <c r="AT185" s="16" t="s">
        <v>138</v>
      </c>
      <c r="AU185" s="16" t="s">
        <v>81</v>
      </c>
    </row>
    <row r="186" spans="2:51" s="12" customFormat="1" ht="11.25">
      <c r="B186" s="195"/>
      <c r="C186" s="196"/>
      <c r="D186" s="192" t="s">
        <v>140</v>
      </c>
      <c r="E186" s="197" t="s">
        <v>19</v>
      </c>
      <c r="F186" s="198" t="s">
        <v>268</v>
      </c>
      <c r="G186" s="196"/>
      <c r="H186" s="199">
        <v>26.112</v>
      </c>
      <c r="I186" s="200"/>
      <c r="J186" s="196"/>
      <c r="K186" s="196"/>
      <c r="L186" s="201"/>
      <c r="M186" s="202"/>
      <c r="N186" s="203"/>
      <c r="O186" s="203"/>
      <c r="P186" s="203"/>
      <c r="Q186" s="203"/>
      <c r="R186" s="203"/>
      <c r="S186" s="203"/>
      <c r="T186" s="204"/>
      <c r="AT186" s="205" t="s">
        <v>140</v>
      </c>
      <c r="AU186" s="205" t="s">
        <v>81</v>
      </c>
      <c r="AV186" s="12" t="s">
        <v>81</v>
      </c>
      <c r="AW186" s="12" t="s">
        <v>32</v>
      </c>
      <c r="AX186" s="12" t="s">
        <v>71</v>
      </c>
      <c r="AY186" s="205" t="s">
        <v>129</v>
      </c>
    </row>
    <row r="187" spans="2:51" s="13" customFormat="1" ht="11.25">
      <c r="B187" s="206"/>
      <c r="C187" s="207"/>
      <c r="D187" s="192" t="s">
        <v>140</v>
      </c>
      <c r="E187" s="208" t="s">
        <v>19</v>
      </c>
      <c r="F187" s="209" t="s">
        <v>142</v>
      </c>
      <c r="G187" s="207"/>
      <c r="H187" s="210">
        <v>26.112</v>
      </c>
      <c r="I187" s="211"/>
      <c r="J187" s="207"/>
      <c r="K187" s="207"/>
      <c r="L187" s="212"/>
      <c r="M187" s="213"/>
      <c r="N187" s="214"/>
      <c r="O187" s="214"/>
      <c r="P187" s="214"/>
      <c r="Q187" s="214"/>
      <c r="R187" s="214"/>
      <c r="S187" s="214"/>
      <c r="T187" s="215"/>
      <c r="AT187" s="216" t="s">
        <v>140</v>
      </c>
      <c r="AU187" s="216" t="s">
        <v>81</v>
      </c>
      <c r="AV187" s="13" t="s">
        <v>136</v>
      </c>
      <c r="AW187" s="13" t="s">
        <v>32</v>
      </c>
      <c r="AX187" s="13" t="s">
        <v>79</v>
      </c>
      <c r="AY187" s="216" t="s">
        <v>129</v>
      </c>
    </row>
    <row r="188" spans="2:63" s="11" customFormat="1" ht="22.9" customHeight="1">
      <c r="B188" s="163"/>
      <c r="C188" s="164"/>
      <c r="D188" s="165" t="s">
        <v>70</v>
      </c>
      <c r="E188" s="177" t="s">
        <v>269</v>
      </c>
      <c r="F188" s="177" t="s">
        <v>270</v>
      </c>
      <c r="G188" s="164"/>
      <c r="H188" s="164"/>
      <c r="I188" s="167"/>
      <c r="J188" s="178">
        <f>BK188</f>
        <v>0</v>
      </c>
      <c r="K188" s="164"/>
      <c r="L188" s="169"/>
      <c r="M188" s="170"/>
      <c r="N188" s="171"/>
      <c r="O188" s="171"/>
      <c r="P188" s="172">
        <f>SUM(P189:P198)</f>
        <v>0</v>
      </c>
      <c r="Q188" s="171"/>
      <c r="R188" s="172">
        <f>SUM(R189:R198)</f>
        <v>0</v>
      </c>
      <c r="S188" s="171"/>
      <c r="T188" s="173">
        <f>SUM(T189:T198)</f>
        <v>0</v>
      </c>
      <c r="AR188" s="174" t="s">
        <v>79</v>
      </c>
      <c r="AT188" s="175" t="s">
        <v>70</v>
      </c>
      <c r="AU188" s="175" t="s">
        <v>79</v>
      </c>
      <c r="AY188" s="174" t="s">
        <v>129</v>
      </c>
      <c r="BK188" s="176">
        <f>SUM(BK189:BK198)</f>
        <v>0</v>
      </c>
    </row>
    <row r="189" spans="2:65" s="1" customFormat="1" ht="24" customHeight="1">
      <c r="B189" s="33"/>
      <c r="C189" s="179" t="s">
        <v>271</v>
      </c>
      <c r="D189" s="179" t="s">
        <v>131</v>
      </c>
      <c r="E189" s="180" t="s">
        <v>272</v>
      </c>
      <c r="F189" s="181" t="s">
        <v>273</v>
      </c>
      <c r="G189" s="182" t="s">
        <v>184</v>
      </c>
      <c r="H189" s="183">
        <v>230.74</v>
      </c>
      <c r="I189" s="184"/>
      <c r="J189" s="185">
        <f>ROUND(I189*H189,2)</f>
        <v>0</v>
      </c>
      <c r="K189" s="181" t="s">
        <v>135</v>
      </c>
      <c r="L189" s="37"/>
      <c r="M189" s="186" t="s">
        <v>19</v>
      </c>
      <c r="N189" s="187" t="s">
        <v>42</v>
      </c>
      <c r="O189" s="62"/>
      <c r="P189" s="188">
        <f>O189*H189</f>
        <v>0</v>
      </c>
      <c r="Q189" s="188">
        <v>0</v>
      </c>
      <c r="R189" s="188">
        <f>Q189*H189</f>
        <v>0</v>
      </c>
      <c r="S189" s="188">
        <v>0</v>
      </c>
      <c r="T189" s="189">
        <f>S189*H189</f>
        <v>0</v>
      </c>
      <c r="AR189" s="190" t="s">
        <v>136</v>
      </c>
      <c r="AT189" s="190" t="s">
        <v>131</v>
      </c>
      <c r="AU189" s="190" t="s">
        <v>81</v>
      </c>
      <c r="AY189" s="16" t="s">
        <v>129</v>
      </c>
      <c r="BE189" s="191">
        <f>IF(N189="základní",J189,0)</f>
        <v>0</v>
      </c>
      <c r="BF189" s="191">
        <f>IF(N189="snížená",J189,0)</f>
        <v>0</v>
      </c>
      <c r="BG189" s="191">
        <f>IF(N189="zákl. přenesená",J189,0)</f>
        <v>0</v>
      </c>
      <c r="BH189" s="191">
        <f>IF(N189="sníž. přenesená",J189,0)</f>
        <v>0</v>
      </c>
      <c r="BI189" s="191">
        <f>IF(N189="nulová",J189,0)</f>
        <v>0</v>
      </c>
      <c r="BJ189" s="16" t="s">
        <v>79</v>
      </c>
      <c r="BK189" s="191">
        <f>ROUND(I189*H189,2)</f>
        <v>0</v>
      </c>
      <c r="BL189" s="16" t="s">
        <v>136</v>
      </c>
      <c r="BM189" s="190" t="s">
        <v>274</v>
      </c>
    </row>
    <row r="190" spans="2:51" s="12" customFormat="1" ht="11.25">
      <c r="B190" s="195"/>
      <c r="C190" s="196"/>
      <c r="D190" s="192" t="s">
        <v>140</v>
      </c>
      <c r="E190" s="197" t="s">
        <v>19</v>
      </c>
      <c r="F190" s="198" t="s">
        <v>275</v>
      </c>
      <c r="G190" s="196"/>
      <c r="H190" s="199">
        <v>230.74</v>
      </c>
      <c r="I190" s="200"/>
      <c r="J190" s="196"/>
      <c r="K190" s="196"/>
      <c r="L190" s="201"/>
      <c r="M190" s="202"/>
      <c r="N190" s="203"/>
      <c r="O190" s="203"/>
      <c r="P190" s="203"/>
      <c r="Q190" s="203"/>
      <c r="R190" s="203"/>
      <c r="S190" s="203"/>
      <c r="T190" s="204"/>
      <c r="AT190" s="205" t="s">
        <v>140</v>
      </c>
      <c r="AU190" s="205" t="s">
        <v>81</v>
      </c>
      <c r="AV190" s="12" t="s">
        <v>81</v>
      </c>
      <c r="AW190" s="12" t="s">
        <v>32</v>
      </c>
      <c r="AX190" s="12" t="s">
        <v>71</v>
      </c>
      <c r="AY190" s="205" t="s">
        <v>129</v>
      </c>
    </row>
    <row r="191" spans="2:51" s="13" customFormat="1" ht="11.25">
      <c r="B191" s="206"/>
      <c r="C191" s="207"/>
      <c r="D191" s="192" t="s">
        <v>140</v>
      </c>
      <c r="E191" s="208" t="s">
        <v>19</v>
      </c>
      <c r="F191" s="209" t="s">
        <v>142</v>
      </c>
      <c r="G191" s="207"/>
      <c r="H191" s="210">
        <v>230.74</v>
      </c>
      <c r="I191" s="211"/>
      <c r="J191" s="207"/>
      <c r="K191" s="207"/>
      <c r="L191" s="212"/>
      <c r="M191" s="213"/>
      <c r="N191" s="214"/>
      <c r="O191" s="214"/>
      <c r="P191" s="214"/>
      <c r="Q191" s="214"/>
      <c r="R191" s="214"/>
      <c r="S191" s="214"/>
      <c r="T191" s="215"/>
      <c r="AT191" s="216" t="s">
        <v>140</v>
      </c>
      <c r="AU191" s="216" t="s">
        <v>81</v>
      </c>
      <c r="AV191" s="13" t="s">
        <v>136</v>
      </c>
      <c r="AW191" s="13" t="s">
        <v>32</v>
      </c>
      <c r="AX191" s="13" t="s">
        <v>79</v>
      </c>
      <c r="AY191" s="216" t="s">
        <v>129</v>
      </c>
    </row>
    <row r="192" spans="2:65" s="1" customFormat="1" ht="24" customHeight="1">
      <c r="B192" s="33"/>
      <c r="C192" s="179" t="s">
        <v>276</v>
      </c>
      <c r="D192" s="179" t="s">
        <v>131</v>
      </c>
      <c r="E192" s="180" t="s">
        <v>277</v>
      </c>
      <c r="F192" s="181" t="s">
        <v>278</v>
      </c>
      <c r="G192" s="182" t="s">
        <v>184</v>
      </c>
      <c r="H192" s="183">
        <v>230.74</v>
      </c>
      <c r="I192" s="184"/>
      <c r="J192" s="185">
        <f>ROUND(I192*H192,2)</f>
        <v>0</v>
      </c>
      <c r="K192" s="181" t="s">
        <v>135</v>
      </c>
      <c r="L192" s="37"/>
      <c r="M192" s="186" t="s">
        <v>19</v>
      </c>
      <c r="N192" s="187" t="s">
        <v>42</v>
      </c>
      <c r="O192" s="62"/>
      <c r="P192" s="188">
        <f>O192*H192</f>
        <v>0</v>
      </c>
      <c r="Q192" s="188">
        <v>0</v>
      </c>
      <c r="R192" s="188">
        <f>Q192*H192</f>
        <v>0</v>
      </c>
      <c r="S192" s="188">
        <v>0</v>
      </c>
      <c r="T192" s="189">
        <f>S192*H192</f>
        <v>0</v>
      </c>
      <c r="AR192" s="190" t="s">
        <v>136</v>
      </c>
      <c r="AT192" s="190" t="s">
        <v>131</v>
      </c>
      <c r="AU192" s="190" t="s">
        <v>81</v>
      </c>
      <c r="AY192" s="16" t="s">
        <v>129</v>
      </c>
      <c r="BE192" s="191">
        <f>IF(N192="základní",J192,0)</f>
        <v>0</v>
      </c>
      <c r="BF192" s="191">
        <f>IF(N192="snížená",J192,0)</f>
        <v>0</v>
      </c>
      <c r="BG192" s="191">
        <f>IF(N192="zákl. přenesená",J192,0)</f>
        <v>0</v>
      </c>
      <c r="BH192" s="191">
        <f>IF(N192="sníž. přenesená",J192,0)</f>
        <v>0</v>
      </c>
      <c r="BI192" s="191">
        <f>IF(N192="nulová",J192,0)</f>
        <v>0</v>
      </c>
      <c r="BJ192" s="16" t="s">
        <v>79</v>
      </c>
      <c r="BK192" s="191">
        <f>ROUND(I192*H192,2)</f>
        <v>0</v>
      </c>
      <c r="BL192" s="16" t="s">
        <v>136</v>
      </c>
      <c r="BM192" s="190" t="s">
        <v>279</v>
      </c>
    </row>
    <row r="193" spans="2:51" s="12" customFormat="1" ht="11.25">
      <c r="B193" s="195"/>
      <c r="C193" s="196"/>
      <c r="D193" s="192" t="s">
        <v>140</v>
      </c>
      <c r="E193" s="197" t="s">
        <v>19</v>
      </c>
      <c r="F193" s="198" t="s">
        <v>275</v>
      </c>
      <c r="G193" s="196"/>
      <c r="H193" s="199">
        <v>230.74</v>
      </c>
      <c r="I193" s="200"/>
      <c r="J193" s="196"/>
      <c r="K193" s="196"/>
      <c r="L193" s="201"/>
      <c r="M193" s="202"/>
      <c r="N193" s="203"/>
      <c r="O193" s="203"/>
      <c r="P193" s="203"/>
      <c r="Q193" s="203"/>
      <c r="R193" s="203"/>
      <c r="S193" s="203"/>
      <c r="T193" s="204"/>
      <c r="AT193" s="205" t="s">
        <v>140</v>
      </c>
      <c r="AU193" s="205" t="s">
        <v>81</v>
      </c>
      <c r="AV193" s="12" t="s">
        <v>81</v>
      </c>
      <c r="AW193" s="12" t="s">
        <v>32</v>
      </c>
      <c r="AX193" s="12" t="s">
        <v>71</v>
      </c>
      <c r="AY193" s="205" t="s">
        <v>129</v>
      </c>
    </row>
    <row r="194" spans="2:51" s="13" customFormat="1" ht="11.25">
      <c r="B194" s="206"/>
      <c r="C194" s="207"/>
      <c r="D194" s="192" t="s">
        <v>140</v>
      </c>
      <c r="E194" s="208" t="s">
        <v>19</v>
      </c>
      <c r="F194" s="209" t="s">
        <v>142</v>
      </c>
      <c r="G194" s="207"/>
      <c r="H194" s="210">
        <v>230.74</v>
      </c>
      <c r="I194" s="211"/>
      <c r="J194" s="207"/>
      <c r="K194" s="207"/>
      <c r="L194" s="212"/>
      <c r="M194" s="213"/>
      <c r="N194" s="214"/>
      <c r="O194" s="214"/>
      <c r="P194" s="214"/>
      <c r="Q194" s="214"/>
      <c r="R194" s="214"/>
      <c r="S194" s="214"/>
      <c r="T194" s="215"/>
      <c r="AT194" s="216" t="s">
        <v>140</v>
      </c>
      <c r="AU194" s="216" t="s">
        <v>81</v>
      </c>
      <c r="AV194" s="13" t="s">
        <v>136</v>
      </c>
      <c r="AW194" s="13" t="s">
        <v>32</v>
      </c>
      <c r="AX194" s="13" t="s">
        <v>79</v>
      </c>
      <c r="AY194" s="216" t="s">
        <v>129</v>
      </c>
    </row>
    <row r="195" spans="2:65" s="1" customFormat="1" ht="24" customHeight="1">
      <c r="B195" s="33"/>
      <c r="C195" s="179" t="s">
        <v>280</v>
      </c>
      <c r="D195" s="179" t="s">
        <v>131</v>
      </c>
      <c r="E195" s="180" t="s">
        <v>281</v>
      </c>
      <c r="F195" s="181" t="s">
        <v>282</v>
      </c>
      <c r="G195" s="182" t="s">
        <v>184</v>
      </c>
      <c r="H195" s="183">
        <v>74.149</v>
      </c>
      <c r="I195" s="184"/>
      <c r="J195" s="185">
        <f>ROUND(I195*H195,2)</f>
        <v>0</v>
      </c>
      <c r="K195" s="181" t="s">
        <v>135</v>
      </c>
      <c r="L195" s="37"/>
      <c r="M195" s="186" t="s">
        <v>19</v>
      </c>
      <c r="N195" s="187" t="s">
        <v>42</v>
      </c>
      <c r="O195" s="62"/>
      <c r="P195" s="188">
        <f>O195*H195</f>
        <v>0</v>
      </c>
      <c r="Q195" s="188">
        <v>0</v>
      </c>
      <c r="R195" s="188">
        <f>Q195*H195</f>
        <v>0</v>
      </c>
      <c r="S195" s="188">
        <v>0</v>
      </c>
      <c r="T195" s="189">
        <f>S195*H195</f>
        <v>0</v>
      </c>
      <c r="AR195" s="190" t="s">
        <v>136</v>
      </c>
      <c r="AT195" s="190" t="s">
        <v>131</v>
      </c>
      <c r="AU195" s="190" t="s">
        <v>81</v>
      </c>
      <c r="AY195" s="16" t="s">
        <v>129</v>
      </c>
      <c r="BE195" s="191">
        <f>IF(N195="základní",J195,0)</f>
        <v>0</v>
      </c>
      <c r="BF195" s="191">
        <f>IF(N195="snížená",J195,0)</f>
        <v>0</v>
      </c>
      <c r="BG195" s="191">
        <f>IF(N195="zákl. přenesená",J195,0)</f>
        <v>0</v>
      </c>
      <c r="BH195" s="191">
        <f>IF(N195="sníž. přenesená",J195,0)</f>
        <v>0</v>
      </c>
      <c r="BI195" s="191">
        <f>IF(N195="nulová",J195,0)</f>
        <v>0</v>
      </c>
      <c r="BJ195" s="16" t="s">
        <v>79</v>
      </c>
      <c r="BK195" s="191">
        <f>ROUND(I195*H195,2)</f>
        <v>0</v>
      </c>
      <c r="BL195" s="16" t="s">
        <v>136</v>
      </c>
      <c r="BM195" s="190" t="s">
        <v>283</v>
      </c>
    </row>
    <row r="196" spans="2:47" s="1" customFormat="1" ht="29.25">
      <c r="B196" s="33"/>
      <c r="C196" s="34"/>
      <c r="D196" s="192" t="s">
        <v>138</v>
      </c>
      <c r="E196" s="34"/>
      <c r="F196" s="193" t="s">
        <v>284</v>
      </c>
      <c r="G196" s="34"/>
      <c r="H196" s="34"/>
      <c r="I196" s="106"/>
      <c r="J196" s="34"/>
      <c r="K196" s="34"/>
      <c r="L196" s="37"/>
      <c r="M196" s="194"/>
      <c r="N196" s="62"/>
      <c r="O196" s="62"/>
      <c r="P196" s="62"/>
      <c r="Q196" s="62"/>
      <c r="R196" s="62"/>
      <c r="S196" s="62"/>
      <c r="T196" s="63"/>
      <c r="AT196" s="16" t="s">
        <v>138</v>
      </c>
      <c r="AU196" s="16" t="s">
        <v>81</v>
      </c>
    </row>
    <row r="197" spans="2:65" s="1" customFormat="1" ht="24" customHeight="1">
      <c r="B197" s="33"/>
      <c r="C197" s="179" t="s">
        <v>285</v>
      </c>
      <c r="D197" s="179" t="s">
        <v>131</v>
      </c>
      <c r="E197" s="180" t="s">
        <v>286</v>
      </c>
      <c r="F197" s="181" t="s">
        <v>287</v>
      </c>
      <c r="G197" s="182" t="s">
        <v>184</v>
      </c>
      <c r="H197" s="183">
        <v>74.149</v>
      </c>
      <c r="I197" s="184"/>
      <c r="J197" s="185">
        <f>ROUND(I197*H197,2)</f>
        <v>0</v>
      </c>
      <c r="K197" s="181" t="s">
        <v>135</v>
      </c>
      <c r="L197" s="37"/>
      <c r="M197" s="186" t="s">
        <v>19</v>
      </c>
      <c r="N197" s="187" t="s">
        <v>42</v>
      </c>
      <c r="O197" s="62"/>
      <c r="P197" s="188">
        <f>O197*H197</f>
        <v>0</v>
      </c>
      <c r="Q197" s="188">
        <v>0</v>
      </c>
      <c r="R197" s="188">
        <f>Q197*H197</f>
        <v>0</v>
      </c>
      <c r="S197" s="188">
        <v>0</v>
      </c>
      <c r="T197" s="189">
        <f>S197*H197</f>
        <v>0</v>
      </c>
      <c r="AR197" s="190" t="s">
        <v>136</v>
      </c>
      <c r="AT197" s="190" t="s">
        <v>131</v>
      </c>
      <c r="AU197" s="190" t="s">
        <v>81</v>
      </c>
      <c r="AY197" s="16" t="s">
        <v>129</v>
      </c>
      <c r="BE197" s="191">
        <f>IF(N197="základní",J197,0)</f>
        <v>0</v>
      </c>
      <c r="BF197" s="191">
        <f>IF(N197="snížená",J197,0)</f>
        <v>0</v>
      </c>
      <c r="BG197" s="191">
        <f>IF(N197="zákl. přenesená",J197,0)</f>
        <v>0</v>
      </c>
      <c r="BH197" s="191">
        <f>IF(N197="sníž. přenesená",J197,0)</f>
        <v>0</v>
      </c>
      <c r="BI197" s="191">
        <f>IF(N197="nulová",J197,0)</f>
        <v>0</v>
      </c>
      <c r="BJ197" s="16" t="s">
        <v>79</v>
      </c>
      <c r="BK197" s="191">
        <f>ROUND(I197*H197,2)</f>
        <v>0</v>
      </c>
      <c r="BL197" s="16" t="s">
        <v>136</v>
      </c>
      <c r="BM197" s="190" t="s">
        <v>288</v>
      </c>
    </row>
    <row r="198" spans="2:47" s="1" customFormat="1" ht="29.25">
      <c r="B198" s="33"/>
      <c r="C198" s="34"/>
      <c r="D198" s="192" t="s">
        <v>138</v>
      </c>
      <c r="E198" s="34"/>
      <c r="F198" s="193" t="s">
        <v>284</v>
      </c>
      <c r="G198" s="34"/>
      <c r="H198" s="34"/>
      <c r="I198" s="106"/>
      <c r="J198" s="34"/>
      <c r="K198" s="34"/>
      <c r="L198" s="37"/>
      <c r="M198" s="227"/>
      <c r="N198" s="228"/>
      <c r="O198" s="228"/>
      <c r="P198" s="228"/>
      <c r="Q198" s="228"/>
      <c r="R198" s="228"/>
      <c r="S198" s="228"/>
      <c r="T198" s="229"/>
      <c r="AT198" s="16" t="s">
        <v>138</v>
      </c>
      <c r="AU198" s="16" t="s">
        <v>81</v>
      </c>
    </row>
    <row r="199" spans="2:12" s="1" customFormat="1" ht="6.95" customHeight="1">
      <c r="B199" s="45"/>
      <c r="C199" s="46"/>
      <c r="D199" s="46"/>
      <c r="E199" s="46"/>
      <c r="F199" s="46"/>
      <c r="G199" s="46"/>
      <c r="H199" s="46"/>
      <c r="I199" s="130"/>
      <c r="J199" s="46"/>
      <c r="K199" s="46"/>
      <c r="L199" s="37"/>
    </row>
  </sheetData>
  <sheetProtection algorithmName="SHA-512" hashValue="NfMlREQBv1e4cf6KKhLoCYJUqX7YyYKuQhyPaTJQDciAWdXqtskRJgbzhgWINQPWYmLt5WfW62zF5mfxgsAnSg==" saltValue="xIoto/4L606kBE2hTgau9RgqNYRAURuxUgHjeef9HZMcKaH7BBTXx/6jxspjPIJz33cRTJZ03bJlP0TbifAkaA==" spinCount="100000" sheet="1" objects="1" scenarios="1" formatColumns="0" formatRows="0" autoFilter="0"/>
  <autoFilter ref="C85:K198"/>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7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84</v>
      </c>
    </row>
    <row r="3" spans="2:46" ht="6.95" customHeight="1">
      <c r="B3" s="100"/>
      <c r="C3" s="101"/>
      <c r="D3" s="101"/>
      <c r="E3" s="101"/>
      <c r="F3" s="101"/>
      <c r="G3" s="101"/>
      <c r="H3" s="101"/>
      <c r="I3" s="102"/>
      <c r="J3" s="101"/>
      <c r="K3" s="101"/>
      <c r="L3" s="19"/>
      <c r="AT3" s="16" t="s">
        <v>81</v>
      </c>
    </row>
    <row r="4" spans="2:46" ht="24.95" customHeight="1">
      <c r="B4" s="19"/>
      <c r="D4" s="103" t="s">
        <v>100</v>
      </c>
      <c r="L4" s="19"/>
      <c r="M4" s="104" t="s">
        <v>10</v>
      </c>
      <c r="AT4" s="16" t="s">
        <v>4</v>
      </c>
    </row>
    <row r="5" spans="2:12" ht="6.95" customHeight="1">
      <c r="B5" s="19"/>
      <c r="L5" s="19"/>
    </row>
    <row r="6" spans="2:12" ht="12" customHeight="1">
      <c r="B6" s="19"/>
      <c r="D6" s="105" t="s">
        <v>16</v>
      </c>
      <c r="L6" s="19"/>
    </row>
    <row r="7" spans="2:12" ht="16.5" customHeight="1">
      <c r="B7" s="19"/>
      <c r="E7" s="356" t="str">
        <f>'Rekapitulace stavby'!K6</f>
        <v>Oprava komunikace Milovice</v>
      </c>
      <c r="F7" s="357"/>
      <c r="G7" s="357"/>
      <c r="H7" s="357"/>
      <c r="L7" s="19"/>
    </row>
    <row r="8" spans="2:12" s="1" customFormat="1" ht="12" customHeight="1">
      <c r="B8" s="37"/>
      <c r="D8" s="105" t="s">
        <v>101</v>
      </c>
      <c r="I8" s="106"/>
      <c r="L8" s="37"/>
    </row>
    <row r="9" spans="2:12" s="1" customFormat="1" ht="36.95" customHeight="1">
      <c r="B9" s="37"/>
      <c r="E9" s="358" t="s">
        <v>289</v>
      </c>
      <c r="F9" s="359"/>
      <c r="G9" s="359"/>
      <c r="H9" s="359"/>
      <c r="I9" s="106"/>
      <c r="L9" s="37"/>
    </row>
    <row r="10" spans="2:12" s="1" customFormat="1" ht="11.25">
      <c r="B10" s="37"/>
      <c r="I10" s="106"/>
      <c r="L10" s="37"/>
    </row>
    <row r="11" spans="2:12" s="1" customFormat="1" ht="12" customHeight="1">
      <c r="B11" s="37"/>
      <c r="D11" s="105" t="s">
        <v>18</v>
      </c>
      <c r="F11" s="107" t="s">
        <v>19</v>
      </c>
      <c r="I11" s="108" t="s">
        <v>20</v>
      </c>
      <c r="J11" s="107" t="s">
        <v>19</v>
      </c>
      <c r="L11" s="37"/>
    </row>
    <row r="12" spans="2:12" s="1" customFormat="1" ht="12" customHeight="1">
      <c r="B12" s="37"/>
      <c r="D12" s="105" t="s">
        <v>21</v>
      </c>
      <c r="F12" s="107" t="s">
        <v>22</v>
      </c>
      <c r="I12" s="108" t="s">
        <v>23</v>
      </c>
      <c r="J12" s="109" t="str">
        <f>'Rekapitulace stavby'!AN8</f>
        <v>20. 6. 2019</v>
      </c>
      <c r="L12" s="37"/>
    </row>
    <row r="13" spans="2:12" s="1" customFormat="1" ht="10.9" customHeight="1">
      <c r="B13" s="37"/>
      <c r="I13" s="106"/>
      <c r="L13" s="37"/>
    </row>
    <row r="14" spans="2:12" s="1" customFormat="1" ht="12" customHeight="1">
      <c r="B14" s="37"/>
      <c r="D14" s="105" t="s">
        <v>25</v>
      </c>
      <c r="I14" s="108" t="s">
        <v>26</v>
      </c>
      <c r="J14" s="107" t="str">
        <f>IF('Rekapitulace stavby'!AN10="","",'Rekapitulace stavby'!AN10)</f>
        <v/>
      </c>
      <c r="L14" s="37"/>
    </row>
    <row r="15" spans="2:12" s="1" customFormat="1" ht="18" customHeight="1">
      <c r="B15" s="37"/>
      <c r="E15" s="107" t="str">
        <f>IF('Rekapitulace stavby'!E11="","",'Rekapitulace stavby'!E11)</f>
        <v xml:space="preserve"> </v>
      </c>
      <c r="I15" s="108" t="s">
        <v>28</v>
      </c>
      <c r="J15" s="107" t="str">
        <f>IF('Rekapitulace stavby'!AN11="","",'Rekapitulace stavby'!AN11)</f>
        <v/>
      </c>
      <c r="L15" s="37"/>
    </row>
    <row r="16" spans="2:12" s="1" customFormat="1" ht="6.95" customHeight="1">
      <c r="B16" s="37"/>
      <c r="I16" s="106"/>
      <c r="L16" s="37"/>
    </row>
    <row r="17" spans="2:12" s="1" customFormat="1" ht="12" customHeight="1">
      <c r="B17" s="37"/>
      <c r="D17" s="105" t="s">
        <v>29</v>
      </c>
      <c r="I17" s="108" t="s">
        <v>26</v>
      </c>
      <c r="J17" s="29" t="str">
        <f>'Rekapitulace stavby'!AN13</f>
        <v>Vyplň údaj</v>
      </c>
      <c r="L17" s="37"/>
    </row>
    <row r="18" spans="2:12" s="1" customFormat="1" ht="18" customHeight="1">
      <c r="B18" s="37"/>
      <c r="E18" s="360" t="str">
        <f>'Rekapitulace stavby'!E14</f>
        <v>Vyplň údaj</v>
      </c>
      <c r="F18" s="361"/>
      <c r="G18" s="361"/>
      <c r="H18" s="361"/>
      <c r="I18" s="108" t="s">
        <v>28</v>
      </c>
      <c r="J18" s="29" t="str">
        <f>'Rekapitulace stavby'!AN14</f>
        <v>Vyplň údaj</v>
      </c>
      <c r="L18" s="37"/>
    </row>
    <row r="19" spans="2:12" s="1" customFormat="1" ht="6.95" customHeight="1">
      <c r="B19" s="37"/>
      <c r="I19" s="106"/>
      <c r="L19" s="37"/>
    </row>
    <row r="20" spans="2:12" s="1" customFormat="1" ht="12" customHeight="1">
      <c r="B20" s="37"/>
      <c r="D20" s="105" t="s">
        <v>31</v>
      </c>
      <c r="I20" s="108" t="s">
        <v>26</v>
      </c>
      <c r="J20" s="107" t="str">
        <f>IF('Rekapitulace stavby'!AN16="","",'Rekapitulace stavby'!AN16)</f>
        <v/>
      </c>
      <c r="L20" s="37"/>
    </row>
    <row r="21" spans="2:12" s="1" customFormat="1" ht="18" customHeight="1">
      <c r="B21" s="37"/>
      <c r="E21" s="107" t="str">
        <f>IF('Rekapitulace stavby'!E17="","",'Rekapitulace stavby'!E17)</f>
        <v xml:space="preserve"> </v>
      </c>
      <c r="I21" s="108" t="s">
        <v>28</v>
      </c>
      <c r="J21" s="107" t="str">
        <f>IF('Rekapitulace stavby'!AN17="","",'Rekapitulace stavby'!AN17)</f>
        <v/>
      </c>
      <c r="L21" s="37"/>
    </row>
    <row r="22" spans="2:12" s="1" customFormat="1" ht="6.95" customHeight="1">
      <c r="B22" s="37"/>
      <c r="I22" s="106"/>
      <c r="L22" s="37"/>
    </row>
    <row r="23" spans="2:12" s="1" customFormat="1" ht="12" customHeight="1">
      <c r="B23" s="37"/>
      <c r="D23" s="105" t="s">
        <v>33</v>
      </c>
      <c r="I23" s="108" t="s">
        <v>26</v>
      </c>
      <c r="J23" s="107" t="s">
        <v>19</v>
      </c>
      <c r="L23" s="37"/>
    </row>
    <row r="24" spans="2:12" s="1" customFormat="1" ht="18" customHeight="1">
      <c r="B24" s="37"/>
      <c r="E24" s="107" t="s">
        <v>34</v>
      </c>
      <c r="I24" s="108" t="s">
        <v>28</v>
      </c>
      <c r="J24" s="107" t="s">
        <v>19</v>
      </c>
      <c r="L24" s="37"/>
    </row>
    <row r="25" spans="2:12" s="1" customFormat="1" ht="6.95" customHeight="1">
      <c r="B25" s="37"/>
      <c r="I25" s="106"/>
      <c r="L25" s="37"/>
    </row>
    <row r="26" spans="2:12" s="1" customFormat="1" ht="12" customHeight="1">
      <c r="B26" s="37"/>
      <c r="D26" s="105" t="s">
        <v>35</v>
      </c>
      <c r="I26" s="106"/>
      <c r="L26" s="37"/>
    </row>
    <row r="27" spans="2:12" s="7" customFormat="1" ht="16.5" customHeight="1">
      <c r="B27" s="110"/>
      <c r="E27" s="362" t="s">
        <v>19</v>
      </c>
      <c r="F27" s="362"/>
      <c r="G27" s="362"/>
      <c r="H27" s="362"/>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37</v>
      </c>
      <c r="I30" s="106"/>
      <c r="J30" s="114">
        <f>ROUND(J85,2)</f>
        <v>0</v>
      </c>
      <c r="L30" s="37"/>
    </row>
    <row r="31" spans="2:12" s="1" customFormat="1" ht="6.95" customHeight="1">
      <c r="B31" s="37"/>
      <c r="D31" s="58"/>
      <c r="E31" s="58"/>
      <c r="F31" s="58"/>
      <c r="G31" s="58"/>
      <c r="H31" s="58"/>
      <c r="I31" s="112"/>
      <c r="J31" s="58"/>
      <c r="K31" s="58"/>
      <c r="L31" s="37"/>
    </row>
    <row r="32" spans="2:12" s="1" customFormat="1" ht="14.45" customHeight="1">
      <c r="B32" s="37"/>
      <c r="F32" s="115" t="s">
        <v>39</v>
      </c>
      <c r="I32" s="116" t="s">
        <v>38</v>
      </c>
      <c r="J32" s="115" t="s">
        <v>40</v>
      </c>
      <c r="L32" s="37"/>
    </row>
    <row r="33" spans="2:12" s="1" customFormat="1" ht="14.45" customHeight="1">
      <c r="B33" s="37"/>
      <c r="D33" s="117" t="s">
        <v>41</v>
      </c>
      <c r="E33" s="105" t="s">
        <v>42</v>
      </c>
      <c r="F33" s="118">
        <f>ROUND((SUM(BE85:BE176)),2)</f>
        <v>0</v>
      </c>
      <c r="I33" s="119">
        <v>0.21</v>
      </c>
      <c r="J33" s="118">
        <f>ROUND(((SUM(BE85:BE176))*I33),2)</f>
        <v>0</v>
      </c>
      <c r="L33" s="37"/>
    </row>
    <row r="34" spans="2:12" s="1" customFormat="1" ht="14.45" customHeight="1">
      <c r="B34" s="37"/>
      <c r="E34" s="105" t="s">
        <v>43</v>
      </c>
      <c r="F34" s="118">
        <f>ROUND((SUM(BF85:BF176)),2)</f>
        <v>0</v>
      </c>
      <c r="I34" s="119">
        <v>0.15</v>
      </c>
      <c r="J34" s="118">
        <f>ROUND(((SUM(BF85:BF176))*I34),2)</f>
        <v>0</v>
      </c>
      <c r="L34" s="37"/>
    </row>
    <row r="35" spans="2:12" s="1" customFormat="1" ht="14.45" customHeight="1" hidden="1">
      <c r="B35" s="37"/>
      <c r="E35" s="105" t="s">
        <v>44</v>
      </c>
      <c r="F35" s="118">
        <f>ROUND((SUM(BG85:BG176)),2)</f>
        <v>0</v>
      </c>
      <c r="I35" s="119">
        <v>0.21</v>
      </c>
      <c r="J35" s="118">
        <f>0</f>
        <v>0</v>
      </c>
      <c r="L35" s="37"/>
    </row>
    <row r="36" spans="2:12" s="1" customFormat="1" ht="14.45" customHeight="1" hidden="1">
      <c r="B36" s="37"/>
      <c r="E36" s="105" t="s">
        <v>45</v>
      </c>
      <c r="F36" s="118">
        <f>ROUND((SUM(BH85:BH176)),2)</f>
        <v>0</v>
      </c>
      <c r="I36" s="119">
        <v>0.15</v>
      </c>
      <c r="J36" s="118">
        <f>0</f>
        <v>0</v>
      </c>
      <c r="L36" s="37"/>
    </row>
    <row r="37" spans="2:12" s="1" customFormat="1" ht="14.45" customHeight="1" hidden="1">
      <c r="B37" s="37"/>
      <c r="E37" s="105" t="s">
        <v>46</v>
      </c>
      <c r="F37" s="118">
        <f>ROUND((SUM(BI85:BI176)),2)</f>
        <v>0</v>
      </c>
      <c r="I37" s="119">
        <v>0</v>
      </c>
      <c r="J37" s="118">
        <f>0</f>
        <v>0</v>
      </c>
      <c r="L37" s="37"/>
    </row>
    <row r="38" spans="2:12" s="1" customFormat="1" ht="6.95" customHeight="1">
      <c r="B38" s="37"/>
      <c r="I38" s="106"/>
      <c r="L38" s="37"/>
    </row>
    <row r="39" spans="2:12" s="1" customFormat="1" ht="25.35" customHeight="1">
      <c r="B39" s="37"/>
      <c r="C39" s="120"/>
      <c r="D39" s="121" t="s">
        <v>47</v>
      </c>
      <c r="E39" s="122"/>
      <c r="F39" s="122"/>
      <c r="G39" s="123" t="s">
        <v>48</v>
      </c>
      <c r="H39" s="124" t="s">
        <v>49</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103</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6.5" customHeight="1">
      <c r="B48" s="33"/>
      <c r="C48" s="34"/>
      <c r="D48" s="34"/>
      <c r="E48" s="363" t="str">
        <f>E7</f>
        <v>Oprava komunikace Milovice</v>
      </c>
      <c r="F48" s="364"/>
      <c r="G48" s="364"/>
      <c r="H48" s="364"/>
      <c r="I48" s="106"/>
      <c r="J48" s="34"/>
      <c r="K48" s="34"/>
      <c r="L48" s="37"/>
    </row>
    <row r="49" spans="2:12" s="1" customFormat="1" ht="12" customHeight="1">
      <c r="B49" s="33"/>
      <c r="C49" s="28" t="s">
        <v>101</v>
      </c>
      <c r="D49" s="34"/>
      <c r="E49" s="34"/>
      <c r="F49" s="34"/>
      <c r="G49" s="34"/>
      <c r="H49" s="34"/>
      <c r="I49" s="106"/>
      <c r="J49" s="34"/>
      <c r="K49" s="34"/>
      <c r="L49" s="37"/>
    </row>
    <row r="50" spans="2:12" s="1" customFormat="1" ht="16.5" customHeight="1">
      <c r="B50" s="33"/>
      <c r="C50" s="34"/>
      <c r="D50" s="34"/>
      <c r="E50" s="336" t="str">
        <f>E9</f>
        <v>Výtluk 1 - Oprava výtluku č.1</v>
      </c>
      <c r="F50" s="365"/>
      <c r="G50" s="365"/>
      <c r="H50" s="365"/>
      <c r="I50" s="106"/>
      <c r="J50" s="34"/>
      <c r="K50" s="34"/>
      <c r="L50" s="37"/>
    </row>
    <row r="51" spans="2:12" s="1" customFormat="1" ht="6.95" customHeight="1">
      <c r="B51" s="33"/>
      <c r="C51" s="34"/>
      <c r="D51" s="34"/>
      <c r="E51" s="34"/>
      <c r="F51" s="34"/>
      <c r="G51" s="34"/>
      <c r="H51" s="34"/>
      <c r="I51" s="106"/>
      <c r="J51" s="34"/>
      <c r="K51" s="34"/>
      <c r="L51" s="37"/>
    </row>
    <row r="52" spans="2:12" s="1" customFormat="1" ht="12" customHeight="1">
      <c r="B52" s="33"/>
      <c r="C52" s="28" t="s">
        <v>21</v>
      </c>
      <c r="D52" s="34"/>
      <c r="E52" s="34"/>
      <c r="F52" s="26" t="str">
        <f>F12</f>
        <v>Milovice</v>
      </c>
      <c r="G52" s="34"/>
      <c r="H52" s="34"/>
      <c r="I52" s="108" t="s">
        <v>23</v>
      </c>
      <c r="J52" s="57" t="str">
        <f>IF(J12="","",J12)</f>
        <v>20. 6. 2019</v>
      </c>
      <c r="K52" s="34"/>
      <c r="L52" s="37"/>
    </row>
    <row r="53" spans="2:12" s="1" customFormat="1" ht="6.95" customHeight="1">
      <c r="B53" s="33"/>
      <c r="C53" s="34"/>
      <c r="D53" s="34"/>
      <c r="E53" s="34"/>
      <c r="F53" s="34"/>
      <c r="G53" s="34"/>
      <c r="H53" s="34"/>
      <c r="I53" s="106"/>
      <c r="J53" s="34"/>
      <c r="K53" s="34"/>
      <c r="L53" s="37"/>
    </row>
    <row r="54" spans="2:12" s="1" customFormat="1" ht="15.2" customHeight="1">
      <c r="B54" s="33"/>
      <c r="C54" s="28" t="s">
        <v>25</v>
      </c>
      <c r="D54" s="34"/>
      <c r="E54" s="34"/>
      <c r="F54" s="26" t="str">
        <f>E15</f>
        <v xml:space="preserve"> </v>
      </c>
      <c r="G54" s="34"/>
      <c r="H54" s="34"/>
      <c r="I54" s="108" t="s">
        <v>31</v>
      </c>
      <c r="J54" s="31" t="str">
        <f>E21</f>
        <v xml:space="preserve"> </v>
      </c>
      <c r="K54" s="34"/>
      <c r="L54" s="37"/>
    </row>
    <row r="55" spans="2:12" s="1" customFormat="1" ht="15.2" customHeight="1">
      <c r="B55" s="33"/>
      <c r="C55" s="28" t="s">
        <v>29</v>
      </c>
      <c r="D55" s="34"/>
      <c r="E55" s="34"/>
      <c r="F55" s="26" t="str">
        <f>IF(E18="","",E18)</f>
        <v>Vyplň údaj</v>
      </c>
      <c r="G55" s="34"/>
      <c r="H55" s="34"/>
      <c r="I55" s="108" t="s">
        <v>33</v>
      </c>
      <c r="J55" s="31" t="str">
        <f>E24</f>
        <v>František Mrázek</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104</v>
      </c>
      <c r="D57" s="135"/>
      <c r="E57" s="135"/>
      <c r="F57" s="135"/>
      <c r="G57" s="135"/>
      <c r="H57" s="135"/>
      <c r="I57" s="136"/>
      <c r="J57" s="137" t="s">
        <v>105</v>
      </c>
      <c r="K57" s="135"/>
      <c r="L57" s="37"/>
    </row>
    <row r="58" spans="2:12" s="1" customFormat="1" ht="10.35" customHeight="1">
      <c r="B58" s="33"/>
      <c r="C58" s="34"/>
      <c r="D58" s="34"/>
      <c r="E58" s="34"/>
      <c r="F58" s="34"/>
      <c r="G58" s="34"/>
      <c r="H58" s="34"/>
      <c r="I58" s="106"/>
      <c r="J58" s="34"/>
      <c r="K58" s="34"/>
      <c r="L58" s="37"/>
    </row>
    <row r="59" spans="2:47" s="1" customFormat="1" ht="22.9" customHeight="1">
      <c r="B59" s="33"/>
      <c r="C59" s="138" t="s">
        <v>69</v>
      </c>
      <c r="D59" s="34"/>
      <c r="E59" s="34"/>
      <c r="F59" s="34"/>
      <c r="G59" s="34"/>
      <c r="H59" s="34"/>
      <c r="I59" s="106"/>
      <c r="J59" s="75">
        <f>J85</f>
        <v>0</v>
      </c>
      <c r="K59" s="34"/>
      <c r="L59" s="37"/>
      <c r="AU59" s="16" t="s">
        <v>106</v>
      </c>
    </row>
    <row r="60" spans="2:12" s="8" customFormat="1" ht="24.95" customHeight="1">
      <c r="B60" s="139"/>
      <c r="C60" s="140"/>
      <c r="D60" s="141" t="s">
        <v>107</v>
      </c>
      <c r="E60" s="142"/>
      <c r="F60" s="142"/>
      <c r="G60" s="142"/>
      <c r="H60" s="142"/>
      <c r="I60" s="143"/>
      <c r="J60" s="144">
        <f>J86</f>
        <v>0</v>
      </c>
      <c r="K60" s="140"/>
      <c r="L60" s="145"/>
    </row>
    <row r="61" spans="2:12" s="9" customFormat="1" ht="19.9" customHeight="1">
      <c r="B61" s="146"/>
      <c r="C61" s="147"/>
      <c r="D61" s="148" t="s">
        <v>108</v>
      </c>
      <c r="E61" s="149"/>
      <c r="F61" s="149"/>
      <c r="G61" s="149"/>
      <c r="H61" s="149"/>
      <c r="I61" s="150"/>
      <c r="J61" s="151">
        <f>J87</f>
        <v>0</v>
      </c>
      <c r="K61" s="147"/>
      <c r="L61" s="152"/>
    </row>
    <row r="62" spans="2:12" s="9" customFormat="1" ht="19.9" customHeight="1">
      <c r="B62" s="146"/>
      <c r="C62" s="147"/>
      <c r="D62" s="148" t="s">
        <v>110</v>
      </c>
      <c r="E62" s="149"/>
      <c r="F62" s="149"/>
      <c r="G62" s="149"/>
      <c r="H62" s="149"/>
      <c r="I62" s="150"/>
      <c r="J62" s="151">
        <f>J132</f>
        <v>0</v>
      </c>
      <c r="K62" s="147"/>
      <c r="L62" s="152"/>
    </row>
    <row r="63" spans="2:12" s="9" customFormat="1" ht="19.9" customHeight="1">
      <c r="B63" s="146"/>
      <c r="C63" s="147"/>
      <c r="D63" s="148" t="s">
        <v>111</v>
      </c>
      <c r="E63" s="149"/>
      <c r="F63" s="149"/>
      <c r="G63" s="149"/>
      <c r="H63" s="149"/>
      <c r="I63" s="150"/>
      <c r="J63" s="151">
        <f>J153</f>
        <v>0</v>
      </c>
      <c r="K63" s="147"/>
      <c r="L63" s="152"/>
    </row>
    <row r="64" spans="2:12" s="9" customFormat="1" ht="19.9" customHeight="1">
      <c r="B64" s="146"/>
      <c r="C64" s="147"/>
      <c r="D64" s="148" t="s">
        <v>112</v>
      </c>
      <c r="E64" s="149"/>
      <c r="F64" s="149"/>
      <c r="G64" s="149"/>
      <c r="H64" s="149"/>
      <c r="I64" s="150"/>
      <c r="J64" s="151">
        <f>J165</f>
        <v>0</v>
      </c>
      <c r="K64" s="147"/>
      <c r="L64" s="152"/>
    </row>
    <row r="65" spans="2:12" s="9" customFormat="1" ht="19.9" customHeight="1">
      <c r="B65" s="146"/>
      <c r="C65" s="147"/>
      <c r="D65" s="148" t="s">
        <v>113</v>
      </c>
      <c r="E65" s="149"/>
      <c r="F65" s="149"/>
      <c r="G65" s="149"/>
      <c r="H65" s="149"/>
      <c r="I65" s="150"/>
      <c r="J65" s="151">
        <f>J174</f>
        <v>0</v>
      </c>
      <c r="K65" s="147"/>
      <c r="L65" s="152"/>
    </row>
    <row r="66" spans="2:12" s="1" customFormat="1" ht="21.75" customHeight="1">
      <c r="B66" s="33"/>
      <c r="C66" s="34"/>
      <c r="D66" s="34"/>
      <c r="E66" s="34"/>
      <c r="F66" s="34"/>
      <c r="G66" s="34"/>
      <c r="H66" s="34"/>
      <c r="I66" s="106"/>
      <c r="J66" s="34"/>
      <c r="K66" s="34"/>
      <c r="L66" s="37"/>
    </row>
    <row r="67" spans="2:12" s="1" customFormat="1" ht="6.95" customHeight="1">
      <c r="B67" s="45"/>
      <c r="C67" s="46"/>
      <c r="D67" s="46"/>
      <c r="E67" s="46"/>
      <c r="F67" s="46"/>
      <c r="G67" s="46"/>
      <c r="H67" s="46"/>
      <c r="I67" s="130"/>
      <c r="J67" s="46"/>
      <c r="K67" s="46"/>
      <c r="L67" s="37"/>
    </row>
    <row r="71" spans="2:12" s="1" customFormat="1" ht="6.95" customHeight="1">
      <c r="B71" s="47"/>
      <c r="C71" s="48"/>
      <c r="D71" s="48"/>
      <c r="E71" s="48"/>
      <c r="F71" s="48"/>
      <c r="G71" s="48"/>
      <c r="H71" s="48"/>
      <c r="I71" s="133"/>
      <c r="J71" s="48"/>
      <c r="K71" s="48"/>
      <c r="L71" s="37"/>
    </row>
    <row r="72" spans="2:12" s="1" customFormat="1" ht="24.95" customHeight="1">
      <c r="B72" s="33"/>
      <c r="C72" s="22" t="s">
        <v>114</v>
      </c>
      <c r="D72" s="34"/>
      <c r="E72" s="34"/>
      <c r="F72" s="34"/>
      <c r="G72" s="34"/>
      <c r="H72" s="34"/>
      <c r="I72" s="106"/>
      <c r="J72" s="34"/>
      <c r="K72" s="34"/>
      <c r="L72" s="37"/>
    </row>
    <row r="73" spans="2:12" s="1" customFormat="1" ht="6.95" customHeight="1">
      <c r="B73" s="33"/>
      <c r="C73" s="34"/>
      <c r="D73" s="34"/>
      <c r="E73" s="34"/>
      <c r="F73" s="34"/>
      <c r="G73" s="34"/>
      <c r="H73" s="34"/>
      <c r="I73" s="106"/>
      <c r="J73" s="34"/>
      <c r="K73" s="34"/>
      <c r="L73" s="37"/>
    </row>
    <row r="74" spans="2:12" s="1" customFormat="1" ht="12" customHeight="1">
      <c r="B74" s="33"/>
      <c r="C74" s="28" t="s">
        <v>16</v>
      </c>
      <c r="D74" s="34"/>
      <c r="E74" s="34"/>
      <c r="F74" s="34"/>
      <c r="G74" s="34"/>
      <c r="H74" s="34"/>
      <c r="I74" s="106"/>
      <c r="J74" s="34"/>
      <c r="K74" s="34"/>
      <c r="L74" s="37"/>
    </row>
    <row r="75" spans="2:12" s="1" customFormat="1" ht="16.5" customHeight="1">
      <c r="B75" s="33"/>
      <c r="C75" s="34"/>
      <c r="D75" s="34"/>
      <c r="E75" s="363" t="str">
        <f>E7</f>
        <v>Oprava komunikace Milovice</v>
      </c>
      <c r="F75" s="364"/>
      <c r="G75" s="364"/>
      <c r="H75" s="364"/>
      <c r="I75" s="106"/>
      <c r="J75" s="34"/>
      <c r="K75" s="34"/>
      <c r="L75" s="37"/>
    </row>
    <row r="76" spans="2:12" s="1" customFormat="1" ht="12" customHeight="1">
      <c r="B76" s="33"/>
      <c r="C76" s="28" t="s">
        <v>101</v>
      </c>
      <c r="D76" s="34"/>
      <c r="E76" s="34"/>
      <c r="F76" s="34"/>
      <c r="G76" s="34"/>
      <c r="H76" s="34"/>
      <c r="I76" s="106"/>
      <c r="J76" s="34"/>
      <c r="K76" s="34"/>
      <c r="L76" s="37"/>
    </row>
    <row r="77" spans="2:12" s="1" customFormat="1" ht="16.5" customHeight="1">
      <c r="B77" s="33"/>
      <c r="C77" s="34"/>
      <c r="D77" s="34"/>
      <c r="E77" s="336" t="str">
        <f>E9</f>
        <v>Výtluk 1 - Oprava výtluku č.1</v>
      </c>
      <c r="F77" s="365"/>
      <c r="G77" s="365"/>
      <c r="H77" s="365"/>
      <c r="I77" s="106"/>
      <c r="J77" s="34"/>
      <c r="K77" s="34"/>
      <c r="L77" s="37"/>
    </row>
    <row r="78" spans="2:12" s="1" customFormat="1" ht="6.95" customHeight="1">
      <c r="B78" s="33"/>
      <c r="C78" s="34"/>
      <c r="D78" s="34"/>
      <c r="E78" s="34"/>
      <c r="F78" s="34"/>
      <c r="G78" s="34"/>
      <c r="H78" s="34"/>
      <c r="I78" s="106"/>
      <c r="J78" s="34"/>
      <c r="K78" s="34"/>
      <c r="L78" s="37"/>
    </row>
    <row r="79" spans="2:12" s="1" customFormat="1" ht="12" customHeight="1">
      <c r="B79" s="33"/>
      <c r="C79" s="28" t="s">
        <v>21</v>
      </c>
      <c r="D79" s="34"/>
      <c r="E79" s="34"/>
      <c r="F79" s="26" t="str">
        <f>F12</f>
        <v>Milovice</v>
      </c>
      <c r="G79" s="34"/>
      <c r="H79" s="34"/>
      <c r="I79" s="108" t="s">
        <v>23</v>
      </c>
      <c r="J79" s="57" t="str">
        <f>IF(J12="","",J12)</f>
        <v>20. 6. 2019</v>
      </c>
      <c r="K79" s="34"/>
      <c r="L79" s="37"/>
    </row>
    <row r="80" spans="2:12" s="1" customFormat="1" ht="6.95" customHeight="1">
      <c r="B80" s="33"/>
      <c r="C80" s="34"/>
      <c r="D80" s="34"/>
      <c r="E80" s="34"/>
      <c r="F80" s="34"/>
      <c r="G80" s="34"/>
      <c r="H80" s="34"/>
      <c r="I80" s="106"/>
      <c r="J80" s="34"/>
      <c r="K80" s="34"/>
      <c r="L80" s="37"/>
    </row>
    <row r="81" spans="2:12" s="1" customFormat="1" ht="15.2" customHeight="1">
      <c r="B81" s="33"/>
      <c r="C81" s="28" t="s">
        <v>25</v>
      </c>
      <c r="D81" s="34"/>
      <c r="E81" s="34"/>
      <c r="F81" s="26" t="str">
        <f>E15</f>
        <v xml:space="preserve"> </v>
      </c>
      <c r="G81" s="34"/>
      <c r="H81" s="34"/>
      <c r="I81" s="108" t="s">
        <v>31</v>
      </c>
      <c r="J81" s="31" t="str">
        <f>E21</f>
        <v xml:space="preserve"> </v>
      </c>
      <c r="K81" s="34"/>
      <c r="L81" s="37"/>
    </row>
    <row r="82" spans="2:12" s="1" customFormat="1" ht="15.2" customHeight="1">
      <c r="B82" s="33"/>
      <c r="C82" s="28" t="s">
        <v>29</v>
      </c>
      <c r="D82" s="34"/>
      <c r="E82" s="34"/>
      <c r="F82" s="26" t="str">
        <f>IF(E18="","",E18)</f>
        <v>Vyplň údaj</v>
      </c>
      <c r="G82" s="34"/>
      <c r="H82" s="34"/>
      <c r="I82" s="108" t="s">
        <v>33</v>
      </c>
      <c r="J82" s="31" t="str">
        <f>E24</f>
        <v>František Mrázek</v>
      </c>
      <c r="K82" s="34"/>
      <c r="L82" s="37"/>
    </row>
    <row r="83" spans="2:12" s="1" customFormat="1" ht="10.35" customHeight="1">
      <c r="B83" s="33"/>
      <c r="C83" s="34"/>
      <c r="D83" s="34"/>
      <c r="E83" s="34"/>
      <c r="F83" s="34"/>
      <c r="G83" s="34"/>
      <c r="H83" s="34"/>
      <c r="I83" s="106"/>
      <c r="J83" s="34"/>
      <c r="K83" s="34"/>
      <c r="L83" s="37"/>
    </row>
    <row r="84" spans="2:20" s="10" customFormat="1" ht="29.25" customHeight="1">
      <c r="B84" s="153"/>
      <c r="C84" s="154" t="s">
        <v>115</v>
      </c>
      <c r="D84" s="155" t="s">
        <v>56</v>
      </c>
      <c r="E84" s="155" t="s">
        <v>52</v>
      </c>
      <c r="F84" s="155" t="s">
        <v>53</v>
      </c>
      <c r="G84" s="155" t="s">
        <v>116</v>
      </c>
      <c r="H84" s="155" t="s">
        <v>117</v>
      </c>
      <c r="I84" s="156" t="s">
        <v>118</v>
      </c>
      <c r="J84" s="155" t="s">
        <v>105</v>
      </c>
      <c r="K84" s="157" t="s">
        <v>119</v>
      </c>
      <c r="L84" s="158"/>
      <c r="M84" s="66" t="s">
        <v>19</v>
      </c>
      <c r="N84" s="67" t="s">
        <v>41</v>
      </c>
      <c r="O84" s="67" t="s">
        <v>120</v>
      </c>
      <c r="P84" s="67" t="s">
        <v>121</v>
      </c>
      <c r="Q84" s="67" t="s">
        <v>122</v>
      </c>
      <c r="R84" s="67" t="s">
        <v>123</v>
      </c>
      <c r="S84" s="67" t="s">
        <v>124</v>
      </c>
      <c r="T84" s="68" t="s">
        <v>125</v>
      </c>
    </row>
    <row r="85" spans="2:63" s="1" customFormat="1" ht="22.9" customHeight="1">
      <c r="B85" s="33"/>
      <c r="C85" s="73" t="s">
        <v>126</v>
      </c>
      <c r="D85" s="34"/>
      <c r="E85" s="34"/>
      <c r="F85" s="34"/>
      <c r="G85" s="34"/>
      <c r="H85" s="34"/>
      <c r="I85" s="106"/>
      <c r="J85" s="159">
        <f>BK85</f>
        <v>0</v>
      </c>
      <c r="K85" s="34"/>
      <c r="L85" s="37"/>
      <c r="M85" s="69"/>
      <c r="N85" s="70"/>
      <c r="O85" s="70"/>
      <c r="P85" s="160">
        <f>P86</f>
        <v>0</v>
      </c>
      <c r="Q85" s="70"/>
      <c r="R85" s="160">
        <f>R86</f>
        <v>48.69224</v>
      </c>
      <c r="S85" s="70"/>
      <c r="T85" s="161">
        <f>T86</f>
        <v>109.152</v>
      </c>
      <c r="AT85" s="16" t="s">
        <v>70</v>
      </c>
      <c r="AU85" s="16" t="s">
        <v>106</v>
      </c>
      <c r="BK85" s="162">
        <f>BK86</f>
        <v>0</v>
      </c>
    </row>
    <row r="86" spans="2:63" s="11" customFormat="1" ht="25.9" customHeight="1">
      <c r="B86" s="163"/>
      <c r="C86" s="164"/>
      <c r="D86" s="165" t="s">
        <v>70</v>
      </c>
      <c r="E86" s="166" t="s">
        <v>127</v>
      </c>
      <c r="F86" s="166" t="s">
        <v>128</v>
      </c>
      <c r="G86" s="164"/>
      <c r="H86" s="164"/>
      <c r="I86" s="167"/>
      <c r="J86" s="168">
        <f>BK86</f>
        <v>0</v>
      </c>
      <c r="K86" s="164"/>
      <c r="L86" s="169"/>
      <c r="M86" s="170"/>
      <c r="N86" s="171"/>
      <c r="O86" s="171"/>
      <c r="P86" s="172">
        <f>P87+P132+P153+P165+P174</f>
        <v>0</v>
      </c>
      <c r="Q86" s="171"/>
      <c r="R86" s="172">
        <f>R87+R132+R153+R165+R174</f>
        <v>48.69224</v>
      </c>
      <c r="S86" s="171"/>
      <c r="T86" s="173">
        <f>T87+T132+T153+T165+T174</f>
        <v>109.152</v>
      </c>
      <c r="AR86" s="174" t="s">
        <v>79</v>
      </c>
      <c r="AT86" s="175" t="s">
        <v>70</v>
      </c>
      <c r="AU86" s="175" t="s">
        <v>71</v>
      </c>
      <c r="AY86" s="174" t="s">
        <v>129</v>
      </c>
      <c r="BK86" s="176">
        <f>BK87+BK132+BK153+BK165+BK174</f>
        <v>0</v>
      </c>
    </row>
    <row r="87" spans="2:63" s="11" customFormat="1" ht="22.9" customHeight="1">
      <c r="B87" s="163"/>
      <c r="C87" s="164"/>
      <c r="D87" s="165" t="s">
        <v>70</v>
      </c>
      <c r="E87" s="177" t="s">
        <v>79</v>
      </c>
      <c r="F87" s="177" t="s">
        <v>130</v>
      </c>
      <c r="G87" s="164"/>
      <c r="H87" s="164"/>
      <c r="I87" s="167"/>
      <c r="J87" s="178">
        <f>BK87</f>
        <v>0</v>
      </c>
      <c r="K87" s="164"/>
      <c r="L87" s="169"/>
      <c r="M87" s="170"/>
      <c r="N87" s="171"/>
      <c r="O87" s="171"/>
      <c r="P87" s="172">
        <f>SUM(P88:P131)</f>
        <v>0</v>
      </c>
      <c r="Q87" s="171"/>
      <c r="R87" s="172">
        <f>SUM(R88:R131)</f>
        <v>0.00486</v>
      </c>
      <c r="S87" s="171"/>
      <c r="T87" s="173">
        <f>SUM(T88:T131)</f>
        <v>97.56</v>
      </c>
      <c r="AR87" s="174" t="s">
        <v>79</v>
      </c>
      <c r="AT87" s="175" t="s">
        <v>70</v>
      </c>
      <c r="AU87" s="175" t="s">
        <v>79</v>
      </c>
      <c r="AY87" s="174" t="s">
        <v>129</v>
      </c>
      <c r="BK87" s="176">
        <f>SUM(BK88:BK131)</f>
        <v>0</v>
      </c>
    </row>
    <row r="88" spans="2:65" s="1" customFormat="1" ht="36" customHeight="1">
      <c r="B88" s="33"/>
      <c r="C88" s="179" t="s">
        <v>79</v>
      </c>
      <c r="D88" s="179" t="s">
        <v>131</v>
      </c>
      <c r="E88" s="180" t="s">
        <v>290</v>
      </c>
      <c r="F88" s="181" t="s">
        <v>291</v>
      </c>
      <c r="G88" s="182" t="s">
        <v>134</v>
      </c>
      <c r="H88" s="183">
        <v>28</v>
      </c>
      <c r="I88" s="184"/>
      <c r="J88" s="185">
        <f>ROUND(I88*H88,2)</f>
        <v>0</v>
      </c>
      <c r="K88" s="181" t="s">
        <v>135</v>
      </c>
      <c r="L88" s="37"/>
      <c r="M88" s="186" t="s">
        <v>19</v>
      </c>
      <c r="N88" s="187" t="s">
        <v>42</v>
      </c>
      <c r="O88" s="62"/>
      <c r="P88" s="188">
        <f>O88*H88</f>
        <v>0</v>
      </c>
      <c r="Q88" s="188">
        <v>0</v>
      </c>
      <c r="R88" s="188">
        <f>Q88*H88</f>
        <v>0</v>
      </c>
      <c r="S88" s="188">
        <v>0.408</v>
      </c>
      <c r="T88" s="189">
        <f>S88*H88</f>
        <v>11.424</v>
      </c>
      <c r="AR88" s="190" t="s">
        <v>136</v>
      </c>
      <c r="AT88" s="190" t="s">
        <v>131</v>
      </c>
      <c r="AU88" s="190" t="s">
        <v>81</v>
      </c>
      <c r="AY88" s="16" t="s">
        <v>129</v>
      </c>
      <c r="BE88" s="191">
        <f>IF(N88="základní",J88,0)</f>
        <v>0</v>
      </c>
      <c r="BF88" s="191">
        <f>IF(N88="snížená",J88,0)</f>
        <v>0</v>
      </c>
      <c r="BG88" s="191">
        <f>IF(N88="zákl. přenesená",J88,0)</f>
        <v>0</v>
      </c>
      <c r="BH88" s="191">
        <f>IF(N88="sníž. přenesená",J88,0)</f>
        <v>0</v>
      </c>
      <c r="BI88" s="191">
        <f>IF(N88="nulová",J88,0)</f>
        <v>0</v>
      </c>
      <c r="BJ88" s="16" t="s">
        <v>79</v>
      </c>
      <c r="BK88" s="191">
        <f>ROUND(I88*H88,2)</f>
        <v>0</v>
      </c>
      <c r="BL88" s="16" t="s">
        <v>136</v>
      </c>
      <c r="BM88" s="190" t="s">
        <v>292</v>
      </c>
    </row>
    <row r="89" spans="2:47" s="1" customFormat="1" ht="117">
      <c r="B89" s="33"/>
      <c r="C89" s="34"/>
      <c r="D89" s="192" t="s">
        <v>138</v>
      </c>
      <c r="E89" s="34"/>
      <c r="F89" s="193" t="s">
        <v>139</v>
      </c>
      <c r="G89" s="34"/>
      <c r="H89" s="34"/>
      <c r="I89" s="106"/>
      <c r="J89" s="34"/>
      <c r="K89" s="34"/>
      <c r="L89" s="37"/>
      <c r="M89" s="194"/>
      <c r="N89" s="62"/>
      <c r="O89" s="62"/>
      <c r="P89" s="62"/>
      <c r="Q89" s="62"/>
      <c r="R89" s="62"/>
      <c r="S89" s="62"/>
      <c r="T89" s="63"/>
      <c r="AT89" s="16" t="s">
        <v>138</v>
      </c>
      <c r="AU89" s="16" t="s">
        <v>81</v>
      </c>
    </row>
    <row r="90" spans="2:51" s="12" customFormat="1" ht="11.25">
      <c r="B90" s="195"/>
      <c r="C90" s="196"/>
      <c r="D90" s="192" t="s">
        <v>140</v>
      </c>
      <c r="E90" s="197" t="s">
        <v>19</v>
      </c>
      <c r="F90" s="198" t="s">
        <v>285</v>
      </c>
      <c r="G90" s="196"/>
      <c r="H90" s="199">
        <v>28</v>
      </c>
      <c r="I90" s="200"/>
      <c r="J90" s="196"/>
      <c r="K90" s="196"/>
      <c r="L90" s="201"/>
      <c r="M90" s="202"/>
      <c r="N90" s="203"/>
      <c r="O90" s="203"/>
      <c r="P90" s="203"/>
      <c r="Q90" s="203"/>
      <c r="R90" s="203"/>
      <c r="S90" s="203"/>
      <c r="T90" s="204"/>
      <c r="AT90" s="205" t="s">
        <v>140</v>
      </c>
      <c r="AU90" s="205" t="s">
        <v>81</v>
      </c>
      <c r="AV90" s="12" t="s">
        <v>81</v>
      </c>
      <c r="AW90" s="12" t="s">
        <v>32</v>
      </c>
      <c r="AX90" s="12" t="s">
        <v>71</v>
      </c>
      <c r="AY90" s="205" t="s">
        <v>129</v>
      </c>
    </row>
    <row r="91" spans="2:51" s="13" customFormat="1" ht="11.25">
      <c r="B91" s="206"/>
      <c r="C91" s="207"/>
      <c r="D91" s="192" t="s">
        <v>140</v>
      </c>
      <c r="E91" s="208" t="s">
        <v>19</v>
      </c>
      <c r="F91" s="209" t="s">
        <v>142</v>
      </c>
      <c r="G91" s="207"/>
      <c r="H91" s="210">
        <v>28</v>
      </c>
      <c r="I91" s="211"/>
      <c r="J91" s="207"/>
      <c r="K91" s="207"/>
      <c r="L91" s="212"/>
      <c r="M91" s="213"/>
      <c r="N91" s="214"/>
      <c r="O91" s="214"/>
      <c r="P91" s="214"/>
      <c r="Q91" s="214"/>
      <c r="R91" s="214"/>
      <c r="S91" s="214"/>
      <c r="T91" s="215"/>
      <c r="AT91" s="216" t="s">
        <v>140</v>
      </c>
      <c r="AU91" s="216" t="s">
        <v>81</v>
      </c>
      <c r="AV91" s="13" t="s">
        <v>136</v>
      </c>
      <c r="AW91" s="13" t="s">
        <v>32</v>
      </c>
      <c r="AX91" s="13" t="s">
        <v>79</v>
      </c>
      <c r="AY91" s="216" t="s">
        <v>129</v>
      </c>
    </row>
    <row r="92" spans="2:65" s="1" customFormat="1" ht="36" customHeight="1">
      <c r="B92" s="33"/>
      <c r="C92" s="179" t="s">
        <v>81</v>
      </c>
      <c r="D92" s="179" t="s">
        <v>131</v>
      </c>
      <c r="E92" s="180" t="s">
        <v>293</v>
      </c>
      <c r="F92" s="181" t="s">
        <v>294</v>
      </c>
      <c r="G92" s="182" t="s">
        <v>134</v>
      </c>
      <c r="H92" s="183">
        <v>126</v>
      </c>
      <c r="I92" s="184"/>
      <c r="J92" s="185">
        <f>ROUND(I92*H92,2)</f>
        <v>0</v>
      </c>
      <c r="K92" s="181" t="s">
        <v>135</v>
      </c>
      <c r="L92" s="37"/>
      <c r="M92" s="186" t="s">
        <v>19</v>
      </c>
      <c r="N92" s="187" t="s">
        <v>42</v>
      </c>
      <c r="O92" s="62"/>
      <c r="P92" s="188">
        <f>O92*H92</f>
        <v>0</v>
      </c>
      <c r="Q92" s="188">
        <v>0</v>
      </c>
      <c r="R92" s="188">
        <f>Q92*H92</f>
        <v>0</v>
      </c>
      <c r="S92" s="188">
        <v>0.58</v>
      </c>
      <c r="T92" s="189">
        <f>S92*H92</f>
        <v>73.08</v>
      </c>
      <c r="AR92" s="190" t="s">
        <v>136</v>
      </c>
      <c r="AT92" s="190" t="s">
        <v>131</v>
      </c>
      <c r="AU92" s="190" t="s">
        <v>81</v>
      </c>
      <c r="AY92" s="16" t="s">
        <v>129</v>
      </c>
      <c r="BE92" s="191">
        <f>IF(N92="základní",J92,0)</f>
        <v>0</v>
      </c>
      <c r="BF92" s="191">
        <f>IF(N92="snížená",J92,0)</f>
        <v>0</v>
      </c>
      <c r="BG92" s="191">
        <f>IF(N92="zákl. přenesená",J92,0)</f>
        <v>0</v>
      </c>
      <c r="BH92" s="191">
        <f>IF(N92="sníž. přenesená",J92,0)</f>
        <v>0</v>
      </c>
      <c r="BI92" s="191">
        <f>IF(N92="nulová",J92,0)</f>
        <v>0</v>
      </c>
      <c r="BJ92" s="16" t="s">
        <v>79</v>
      </c>
      <c r="BK92" s="191">
        <f>ROUND(I92*H92,2)</f>
        <v>0</v>
      </c>
      <c r="BL92" s="16" t="s">
        <v>136</v>
      </c>
      <c r="BM92" s="190" t="s">
        <v>295</v>
      </c>
    </row>
    <row r="93" spans="2:47" s="1" customFormat="1" ht="175.5">
      <c r="B93" s="33"/>
      <c r="C93" s="34"/>
      <c r="D93" s="192" t="s">
        <v>138</v>
      </c>
      <c r="E93" s="34"/>
      <c r="F93" s="193" t="s">
        <v>146</v>
      </c>
      <c r="G93" s="34"/>
      <c r="H93" s="34"/>
      <c r="I93" s="106"/>
      <c r="J93" s="34"/>
      <c r="K93" s="34"/>
      <c r="L93" s="37"/>
      <c r="M93" s="194"/>
      <c r="N93" s="62"/>
      <c r="O93" s="62"/>
      <c r="P93" s="62"/>
      <c r="Q93" s="62"/>
      <c r="R93" s="62"/>
      <c r="S93" s="62"/>
      <c r="T93" s="63"/>
      <c r="AT93" s="16" t="s">
        <v>138</v>
      </c>
      <c r="AU93" s="16" t="s">
        <v>81</v>
      </c>
    </row>
    <row r="94" spans="2:51" s="12" customFormat="1" ht="11.25">
      <c r="B94" s="195"/>
      <c r="C94" s="196"/>
      <c r="D94" s="192" t="s">
        <v>140</v>
      </c>
      <c r="E94" s="197" t="s">
        <v>19</v>
      </c>
      <c r="F94" s="198" t="s">
        <v>296</v>
      </c>
      <c r="G94" s="196"/>
      <c r="H94" s="199">
        <v>126</v>
      </c>
      <c r="I94" s="200"/>
      <c r="J94" s="196"/>
      <c r="K94" s="196"/>
      <c r="L94" s="201"/>
      <c r="M94" s="202"/>
      <c r="N94" s="203"/>
      <c r="O94" s="203"/>
      <c r="P94" s="203"/>
      <c r="Q94" s="203"/>
      <c r="R94" s="203"/>
      <c r="S94" s="203"/>
      <c r="T94" s="204"/>
      <c r="AT94" s="205" t="s">
        <v>140</v>
      </c>
      <c r="AU94" s="205" t="s">
        <v>81</v>
      </c>
      <c r="AV94" s="12" t="s">
        <v>81</v>
      </c>
      <c r="AW94" s="12" t="s">
        <v>32</v>
      </c>
      <c r="AX94" s="12" t="s">
        <v>71</v>
      </c>
      <c r="AY94" s="205" t="s">
        <v>129</v>
      </c>
    </row>
    <row r="95" spans="2:51" s="13" customFormat="1" ht="11.25">
      <c r="B95" s="206"/>
      <c r="C95" s="207"/>
      <c r="D95" s="192" t="s">
        <v>140</v>
      </c>
      <c r="E95" s="208" t="s">
        <v>19</v>
      </c>
      <c r="F95" s="209" t="s">
        <v>142</v>
      </c>
      <c r="G95" s="207"/>
      <c r="H95" s="210">
        <v>126</v>
      </c>
      <c r="I95" s="211"/>
      <c r="J95" s="207"/>
      <c r="K95" s="207"/>
      <c r="L95" s="212"/>
      <c r="M95" s="213"/>
      <c r="N95" s="214"/>
      <c r="O95" s="214"/>
      <c r="P95" s="214"/>
      <c r="Q95" s="214"/>
      <c r="R95" s="214"/>
      <c r="S95" s="214"/>
      <c r="T95" s="215"/>
      <c r="AT95" s="216" t="s">
        <v>140</v>
      </c>
      <c r="AU95" s="216" t="s">
        <v>81</v>
      </c>
      <c r="AV95" s="13" t="s">
        <v>136</v>
      </c>
      <c r="AW95" s="13" t="s">
        <v>32</v>
      </c>
      <c r="AX95" s="13" t="s">
        <v>79</v>
      </c>
      <c r="AY95" s="216" t="s">
        <v>129</v>
      </c>
    </row>
    <row r="96" spans="2:65" s="1" customFormat="1" ht="24" customHeight="1">
      <c r="B96" s="33"/>
      <c r="C96" s="179" t="s">
        <v>148</v>
      </c>
      <c r="D96" s="179" t="s">
        <v>131</v>
      </c>
      <c r="E96" s="180" t="s">
        <v>149</v>
      </c>
      <c r="F96" s="181" t="s">
        <v>150</v>
      </c>
      <c r="G96" s="182" t="s">
        <v>134</v>
      </c>
      <c r="H96" s="183">
        <v>126</v>
      </c>
      <c r="I96" s="184"/>
      <c r="J96" s="185">
        <f>ROUND(I96*H96,2)</f>
        <v>0</v>
      </c>
      <c r="K96" s="181" t="s">
        <v>135</v>
      </c>
      <c r="L96" s="37"/>
      <c r="M96" s="186" t="s">
        <v>19</v>
      </c>
      <c r="N96" s="187" t="s">
        <v>42</v>
      </c>
      <c r="O96" s="62"/>
      <c r="P96" s="188">
        <f>O96*H96</f>
        <v>0</v>
      </c>
      <c r="Q96" s="188">
        <v>0</v>
      </c>
      <c r="R96" s="188">
        <f>Q96*H96</f>
        <v>0</v>
      </c>
      <c r="S96" s="188">
        <v>0</v>
      </c>
      <c r="T96" s="189">
        <f>S96*H96</f>
        <v>0</v>
      </c>
      <c r="AR96" s="190" t="s">
        <v>136</v>
      </c>
      <c r="AT96" s="190" t="s">
        <v>131</v>
      </c>
      <c r="AU96" s="190" t="s">
        <v>81</v>
      </c>
      <c r="AY96" s="16" t="s">
        <v>129</v>
      </c>
      <c r="BE96" s="191">
        <f>IF(N96="základní",J96,0)</f>
        <v>0</v>
      </c>
      <c r="BF96" s="191">
        <f>IF(N96="snížená",J96,0)</f>
        <v>0</v>
      </c>
      <c r="BG96" s="191">
        <f>IF(N96="zákl. přenesená",J96,0)</f>
        <v>0</v>
      </c>
      <c r="BH96" s="191">
        <f>IF(N96="sníž. přenesená",J96,0)</f>
        <v>0</v>
      </c>
      <c r="BI96" s="191">
        <f>IF(N96="nulová",J96,0)</f>
        <v>0</v>
      </c>
      <c r="BJ96" s="16" t="s">
        <v>79</v>
      </c>
      <c r="BK96" s="191">
        <f>ROUND(I96*H96,2)</f>
        <v>0</v>
      </c>
      <c r="BL96" s="16" t="s">
        <v>136</v>
      </c>
      <c r="BM96" s="190" t="s">
        <v>151</v>
      </c>
    </row>
    <row r="97" spans="2:47" s="1" customFormat="1" ht="39">
      <c r="B97" s="33"/>
      <c r="C97" s="34"/>
      <c r="D97" s="192" t="s">
        <v>138</v>
      </c>
      <c r="E97" s="34"/>
      <c r="F97" s="193" t="s">
        <v>152</v>
      </c>
      <c r="G97" s="34"/>
      <c r="H97" s="34"/>
      <c r="I97" s="106"/>
      <c r="J97" s="34"/>
      <c r="K97" s="34"/>
      <c r="L97" s="37"/>
      <c r="M97" s="194"/>
      <c r="N97" s="62"/>
      <c r="O97" s="62"/>
      <c r="P97" s="62"/>
      <c r="Q97" s="62"/>
      <c r="R97" s="62"/>
      <c r="S97" s="62"/>
      <c r="T97" s="63"/>
      <c r="AT97" s="16" t="s">
        <v>138</v>
      </c>
      <c r="AU97" s="16" t="s">
        <v>81</v>
      </c>
    </row>
    <row r="98" spans="2:51" s="12" customFormat="1" ht="11.25">
      <c r="B98" s="195"/>
      <c r="C98" s="196"/>
      <c r="D98" s="192" t="s">
        <v>140</v>
      </c>
      <c r="E98" s="197" t="s">
        <v>19</v>
      </c>
      <c r="F98" s="198" t="s">
        <v>296</v>
      </c>
      <c r="G98" s="196"/>
      <c r="H98" s="199">
        <v>126</v>
      </c>
      <c r="I98" s="200"/>
      <c r="J98" s="196"/>
      <c r="K98" s="196"/>
      <c r="L98" s="201"/>
      <c r="M98" s="202"/>
      <c r="N98" s="203"/>
      <c r="O98" s="203"/>
      <c r="P98" s="203"/>
      <c r="Q98" s="203"/>
      <c r="R98" s="203"/>
      <c r="S98" s="203"/>
      <c r="T98" s="204"/>
      <c r="AT98" s="205" t="s">
        <v>140</v>
      </c>
      <c r="AU98" s="205" t="s">
        <v>81</v>
      </c>
      <c r="AV98" s="12" t="s">
        <v>81</v>
      </c>
      <c r="AW98" s="12" t="s">
        <v>32</v>
      </c>
      <c r="AX98" s="12" t="s">
        <v>71</v>
      </c>
      <c r="AY98" s="205" t="s">
        <v>129</v>
      </c>
    </row>
    <row r="99" spans="2:51" s="13" customFormat="1" ht="11.25">
      <c r="B99" s="206"/>
      <c r="C99" s="207"/>
      <c r="D99" s="192" t="s">
        <v>140</v>
      </c>
      <c r="E99" s="208" t="s">
        <v>19</v>
      </c>
      <c r="F99" s="209" t="s">
        <v>142</v>
      </c>
      <c r="G99" s="207"/>
      <c r="H99" s="210">
        <v>126</v>
      </c>
      <c r="I99" s="211"/>
      <c r="J99" s="207"/>
      <c r="K99" s="207"/>
      <c r="L99" s="212"/>
      <c r="M99" s="213"/>
      <c r="N99" s="214"/>
      <c r="O99" s="214"/>
      <c r="P99" s="214"/>
      <c r="Q99" s="214"/>
      <c r="R99" s="214"/>
      <c r="S99" s="214"/>
      <c r="T99" s="215"/>
      <c r="AT99" s="216" t="s">
        <v>140</v>
      </c>
      <c r="AU99" s="216" t="s">
        <v>81</v>
      </c>
      <c r="AV99" s="13" t="s">
        <v>136</v>
      </c>
      <c r="AW99" s="13" t="s">
        <v>32</v>
      </c>
      <c r="AX99" s="13" t="s">
        <v>79</v>
      </c>
      <c r="AY99" s="216" t="s">
        <v>129</v>
      </c>
    </row>
    <row r="100" spans="2:65" s="1" customFormat="1" ht="24" customHeight="1">
      <c r="B100" s="33"/>
      <c r="C100" s="179" t="s">
        <v>136</v>
      </c>
      <c r="D100" s="179" t="s">
        <v>131</v>
      </c>
      <c r="E100" s="180" t="s">
        <v>153</v>
      </c>
      <c r="F100" s="181" t="s">
        <v>154</v>
      </c>
      <c r="G100" s="182" t="s">
        <v>134</v>
      </c>
      <c r="H100" s="183">
        <v>25</v>
      </c>
      <c r="I100" s="184"/>
      <c r="J100" s="185">
        <f>ROUND(I100*H100,2)</f>
        <v>0</v>
      </c>
      <c r="K100" s="181" t="s">
        <v>135</v>
      </c>
      <c r="L100" s="37"/>
      <c r="M100" s="186" t="s">
        <v>19</v>
      </c>
      <c r="N100" s="187" t="s">
        <v>42</v>
      </c>
      <c r="O100" s="62"/>
      <c r="P100" s="188">
        <f>O100*H100</f>
        <v>0</v>
      </c>
      <c r="Q100" s="188">
        <v>8E-05</v>
      </c>
      <c r="R100" s="188">
        <f>Q100*H100</f>
        <v>0.002</v>
      </c>
      <c r="S100" s="188">
        <v>0.256</v>
      </c>
      <c r="T100" s="189">
        <f>S100*H100</f>
        <v>6.4</v>
      </c>
      <c r="AR100" s="190" t="s">
        <v>136</v>
      </c>
      <c r="AT100" s="190" t="s">
        <v>131</v>
      </c>
      <c r="AU100" s="190" t="s">
        <v>81</v>
      </c>
      <c r="AY100" s="16" t="s">
        <v>129</v>
      </c>
      <c r="BE100" s="191">
        <f>IF(N100="základní",J100,0)</f>
        <v>0</v>
      </c>
      <c r="BF100" s="191">
        <f>IF(N100="snížená",J100,0)</f>
        <v>0</v>
      </c>
      <c r="BG100" s="191">
        <f>IF(N100="zákl. přenesená",J100,0)</f>
        <v>0</v>
      </c>
      <c r="BH100" s="191">
        <f>IF(N100="sníž. přenesená",J100,0)</f>
        <v>0</v>
      </c>
      <c r="BI100" s="191">
        <f>IF(N100="nulová",J100,0)</f>
        <v>0</v>
      </c>
      <c r="BJ100" s="16" t="s">
        <v>79</v>
      </c>
      <c r="BK100" s="191">
        <f>ROUND(I100*H100,2)</f>
        <v>0</v>
      </c>
      <c r="BL100" s="16" t="s">
        <v>136</v>
      </c>
      <c r="BM100" s="190" t="s">
        <v>155</v>
      </c>
    </row>
    <row r="101" spans="2:47" s="1" customFormat="1" ht="195">
      <c r="B101" s="33"/>
      <c r="C101" s="34"/>
      <c r="D101" s="192" t="s">
        <v>138</v>
      </c>
      <c r="E101" s="34"/>
      <c r="F101" s="193" t="s">
        <v>156</v>
      </c>
      <c r="G101" s="34"/>
      <c r="H101" s="34"/>
      <c r="I101" s="106"/>
      <c r="J101" s="34"/>
      <c r="K101" s="34"/>
      <c r="L101" s="37"/>
      <c r="M101" s="194"/>
      <c r="N101" s="62"/>
      <c r="O101" s="62"/>
      <c r="P101" s="62"/>
      <c r="Q101" s="62"/>
      <c r="R101" s="62"/>
      <c r="S101" s="62"/>
      <c r="T101" s="63"/>
      <c r="AT101" s="16" t="s">
        <v>138</v>
      </c>
      <c r="AU101" s="16" t="s">
        <v>81</v>
      </c>
    </row>
    <row r="102" spans="2:51" s="12" customFormat="1" ht="11.25">
      <c r="B102" s="195"/>
      <c r="C102" s="196"/>
      <c r="D102" s="192" t="s">
        <v>140</v>
      </c>
      <c r="E102" s="197" t="s">
        <v>19</v>
      </c>
      <c r="F102" s="198" t="s">
        <v>271</v>
      </c>
      <c r="G102" s="196"/>
      <c r="H102" s="199">
        <v>25</v>
      </c>
      <c r="I102" s="200"/>
      <c r="J102" s="196"/>
      <c r="K102" s="196"/>
      <c r="L102" s="201"/>
      <c r="M102" s="202"/>
      <c r="N102" s="203"/>
      <c r="O102" s="203"/>
      <c r="P102" s="203"/>
      <c r="Q102" s="203"/>
      <c r="R102" s="203"/>
      <c r="S102" s="203"/>
      <c r="T102" s="204"/>
      <c r="AT102" s="205" t="s">
        <v>140</v>
      </c>
      <c r="AU102" s="205" t="s">
        <v>81</v>
      </c>
      <c r="AV102" s="12" t="s">
        <v>81</v>
      </c>
      <c r="AW102" s="12" t="s">
        <v>32</v>
      </c>
      <c r="AX102" s="12" t="s">
        <v>71</v>
      </c>
      <c r="AY102" s="205" t="s">
        <v>129</v>
      </c>
    </row>
    <row r="103" spans="2:51" s="13" customFormat="1" ht="11.25">
      <c r="B103" s="206"/>
      <c r="C103" s="207"/>
      <c r="D103" s="192" t="s">
        <v>140</v>
      </c>
      <c r="E103" s="208" t="s">
        <v>19</v>
      </c>
      <c r="F103" s="209" t="s">
        <v>142</v>
      </c>
      <c r="G103" s="207"/>
      <c r="H103" s="210">
        <v>25</v>
      </c>
      <c r="I103" s="211"/>
      <c r="J103" s="207"/>
      <c r="K103" s="207"/>
      <c r="L103" s="212"/>
      <c r="M103" s="213"/>
      <c r="N103" s="214"/>
      <c r="O103" s="214"/>
      <c r="P103" s="214"/>
      <c r="Q103" s="214"/>
      <c r="R103" s="214"/>
      <c r="S103" s="214"/>
      <c r="T103" s="215"/>
      <c r="AT103" s="216" t="s">
        <v>140</v>
      </c>
      <c r="AU103" s="216" t="s">
        <v>81</v>
      </c>
      <c r="AV103" s="13" t="s">
        <v>136</v>
      </c>
      <c r="AW103" s="13" t="s">
        <v>32</v>
      </c>
      <c r="AX103" s="13" t="s">
        <v>79</v>
      </c>
      <c r="AY103" s="216" t="s">
        <v>129</v>
      </c>
    </row>
    <row r="104" spans="2:65" s="1" customFormat="1" ht="24" customHeight="1">
      <c r="B104" s="33"/>
      <c r="C104" s="179" t="s">
        <v>158</v>
      </c>
      <c r="D104" s="179" t="s">
        <v>131</v>
      </c>
      <c r="E104" s="180" t="s">
        <v>297</v>
      </c>
      <c r="F104" s="181" t="s">
        <v>298</v>
      </c>
      <c r="G104" s="182" t="s">
        <v>134</v>
      </c>
      <c r="H104" s="183">
        <v>26</v>
      </c>
      <c r="I104" s="184"/>
      <c r="J104" s="185">
        <f>ROUND(I104*H104,2)</f>
        <v>0</v>
      </c>
      <c r="K104" s="181" t="s">
        <v>135</v>
      </c>
      <c r="L104" s="37"/>
      <c r="M104" s="186" t="s">
        <v>19</v>
      </c>
      <c r="N104" s="187" t="s">
        <v>42</v>
      </c>
      <c r="O104" s="62"/>
      <c r="P104" s="188">
        <f>O104*H104</f>
        <v>0</v>
      </c>
      <c r="Q104" s="188">
        <v>0.00011</v>
      </c>
      <c r="R104" s="188">
        <f>Q104*H104</f>
        <v>0.00286</v>
      </c>
      <c r="S104" s="188">
        <v>0.256</v>
      </c>
      <c r="T104" s="189">
        <f>S104*H104</f>
        <v>6.656000000000001</v>
      </c>
      <c r="AR104" s="190" t="s">
        <v>136</v>
      </c>
      <c r="AT104" s="190" t="s">
        <v>131</v>
      </c>
      <c r="AU104" s="190" t="s">
        <v>81</v>
      </c>
      <c r="AY104" s="16" t="s">
        <v>129</v>
      </c>
      <c r="BE104" s="191">
        <f>IF(N104="základní",J104,0)</f>
        <v>0</v>
      </c>
      <c r="BF104" s="191">
        <f>IF(N104="snížená",J104,0)</f>
        <v>0</v>
      </c>
      <c r="BG104" s="191">
        <f>IF(N104="zákl. přenesená",J104,0)</f>
        <v>0</v>
      </c>
      <c r="BH104" s="191">
        <f>IF(N104="sníž. přenesená",J104,0)</f>
        <v>0</v>
      </c>
      <c r="BI104" s="191">
        <f>IF(N104="nulová",J104,0)</f>
        <v>0</v>
      </c>
      <c r="BJ104" s="16" t="s">
        <v>79</v>
      </c>
      <c r="BK104" s="191">
        <f>ROUND(I104*H104,2)</f>
        <v>0</v>
      </c>
      <c r="BL104" s="16" t="s">
        <v>136</v>
      </c>
      <c r="BM104" s="190" t="s">
        <v>299</v>
      </c>
    </row>
    <row r="105" spans="2:47" s="1" customFormat="1" ht="195">
      <c r="B105" s="33"/>
      <c r="C105" s="34"/>
      <c r="D105" s="192" t="s">
        <v>138</v>
      </c>
      <c r="E105" s="34"/>
      <c r="F105" s="193" t="s">
        <v>300</v>
      </c>
      <c r="G105" s="34"/>
      <c r="H105" s="34"/>
      <c r="I105" s="106"/>
      <c r="J105" s="34"/>
      <c r="K105" s="34"/>
      <c r="L105" s="37"/>
      <c r="M105" s="194"/>
      <c r="N105" s="62"/>
      <c r="O105" s="62"/>
      <c r="P105" s="62"/>
      <c r="Q105" s="62"/>
      <c r="R105" s="62"/>
      <c r="S105" s="62"/>
      <c r="T105" s="63"/>
      <c r="AT105" s="16" t="s">
        <v>138</v>
      </c>
      <c r="AU105" s="16" t="s">
        <v>81</v>
      </c>
    </row>
    <row r="106" spans="2:51" s="12" customFormat="1" ht="11.25">
      <c r="B106" s="195"/>
      <c r="C106" s="196"/>
      <c r="D106" s="192" t="s">
        <v>140</v>
      </c>
      <c r="E106" s="197" t="s">
        <v>19</v>
      </c>
      <c r="F106" s="198" t="s">
        <v>276</v>
      </c>
      <c r="G106" s="196"/>
      <c r="H106" s="199">
        <v>26</v>
      </c>
      <c r="I106" s="200"/>
      <c r="J106" s="196"/>
      <c r="K106" s="196"/>
      <c r="L106" s="201"/>
      <c r="M106" s="202"/>
      <c r="N106" s="203"/>
      <c r="O106" s="203"/>
      <c r="P106" s="203"/>
      <c r="Q106" s="203"/>
      <c r="R106" s="203"/>
      <c r="S106" s="203"/>
      <c r="T106" s="204"/>
      <c r="AT106" s="205" t="s">
        <v>140</v>
      </c>
      <c r="AU106" s="205" t="s">
        <v>81</v>
      </c>
      <c r="AV106" s="12" t="s">
        <v>81</v>
      </c>
      <c r="AW106" s="12" t="s">
        <v>32</v>
      </c>
      <c r="AX106" s="12" t="s">
        <v>71</v>
      </c>
      <c r="AY106" s="205" t="s">
        <v>129</v>
      </c>
    </row>
    <row r="107" spans="2:51" s="13" customFormat="1" ht="11.25">
      <c r="B107" s="206"/>
      <c r="C107" s="207"/>
      <c r="D107" s="192" t="s">
        <v>140</v>
      </c>
      <c r="E107" s="208" t="s">
        <v>19</v>
      </c>
      <c r="F107" s="209" t="s">
        <v>142</v>
      </c>
      <c r="G107" s="207"/>
      <c r="H107" s="210">
        <v>26</v>
      </c>
      <c r="I107" s="211"/>
      <c r="J107" s="207"/>
      <c r="K107" s="207"/>
      <c r="L107" s="212"/>
      <c r="M107" s="213"/>
      <c r="N107" s="214"/>
      <c r="O107" s="214"/>
      <c r="P107" s="214"/>
      <c r="Q107" s="214"/>
      <c r="R107" s="214"/>
      <c r="S107" s="214"/>
      <c r="T107" s="215"/>
      <c r="AT107" s="216" t="s">
        <v>140</v>
      </c>
      <c r="AU107" s="216" t="s">
        <v>81</v>
      </c>
      <c r="AV107" s="13" t="s">
        <v>136</v>
      </c>
      <c r="AW107" s="13" t="s">
        <v>32</v>
      </c>
      <c r="AX107" s="13" t="s">
        <v>79</v>
      </c>
      <c r="AY107" s="216" t="s">
        <v>129</v>
      </c>
    </row>
    <row r="108" spans="2:65" s="1" customFormat="1" ht="24" customHeight="1">
      <c r="B108" s="33"/>
      <c r="C108" s="179" t="s">
        <v>165</v>
      </c>
      <c r="D108" s="179" t="s">
        <v>131</v>
      </c>
      <c r="E108" s="180" t="s">
        <v>159</v>
      </c>
      <c r="F108" s="181" t="s">
        <v>160</v>
      </c>
      <c r="G108" s="182" t="s">
        <v>161</v>
      </c>
      <c r="H108" s="183">
        <v>4.14</v>
      </c>
      <c r="I108" s="184"/>
      <c r="J108" s="185">
        <f>ROUND(I108*H108,2)</f>
        <v>0</v>
      </c>
      <c r="K108" s="181" t="s">
        <v>135</v>
      </c>
      <c r="L108" s="37"/>
      <c r="M108" s="186" t="s">
        <v>19</v>
      </c>
      <c r="N108" s="187" t="s">
        <v>42</v>
      </c>
      <c r="O108" s="62"/>
      <c r="P108" s="188">
        <f>O108*H108</f>
        <v>0</v>
      </c>
      <c r="Q108" s="188">
        <v>0</v>
      </c>
      <c r="R108" s="188">
        <f>Q108*H108</f>
        <v>0</v>
      </c>
      <c r="S108" s="188">
        <v>0</v>
      </c>
      <c r="T108" s="189">
        <f>S108*H108</f>
        <v>0</v>
      </c>
      <c r="AR108" s="190" t="s">
        <v>136</v>
      </c>
      <c r="AT108" s="190" t="s">
        <v>131</v>
      </c>
      <c r="AU108" s="190" t="s">
        <v>81</v>
      </c>
      <c r="AY108" s="16" t="s">
        <v>129</v>
      </c>
      <c r="BE108" s="191">
        <f>IF(N108="základní",J108,0)</f>
        <v>0</v>
      </c>
      <c r="BF108" s="191">
        <f>IF(N108="snížená",J108,0)</f>
        <v>0</v>
      </c>
      <c r="BG108" s="191">
        <f>IF(N108="zákl. přenesená",J108,0)</f>
        <v>0</v>
      </c>
      <c r="BH108" s="191">
        <f>IF(N108="sníž. přenesená",J108,0)</f>
        <v>0</v>
      </c>
      <c r="BI108" s="191">
        <f>IF(N108="nulová",J108,0)</f>
        <v>0</v>
      </c>
      <c r="BJ108" s="16" t="s">
        <v>79</v>
      </c>
      <c r="BK108" s="191">
        <f>ROUND(I108*H108,2)</f>
        <v>0</v>
      </c>
      <c r="BL108" s="16" t="s">
        <v>136</v>
      </c>
      <c r="BM108" s="190" t="s">
        <v>162</v>
      </c>
    </row>
    <row r="109" spans="2:47" s="1" customFormat="1" ht="97.5">
      <c r="B109" s="33"/>
      <c r="C109" s="34"/>
      <c r="D109" s="192" t="s">
        <v>138</v>
      </c>
      <c r="E109" s="34"/>
      <c r="F109" s="193" t="s">
        <v>163</v>
      </c>
      <c r="G109" s="34"/>
      <c r="H109" s="34"/>
      <c r="I109" s="106"/>
      <c r="J109" s="34"/>
      <c r="K109" s="34"/>
      <c r="L109" s="37"/>
      <c r="M109" s="194"/>
      <c r="N109" s="62"/>
      <c r="O109" s="62"/>
      <c r="P109" s="62"/>
      <c r="Q109" s="62"/>
      <c r="R109" s="62"/>
      <c r="S109" s="62"/>
      <c r="T109" s="63"/>
      <c r="AT109" s="16" t="s">
        <v>138</v>
      </c>
      <c r="AU109" s="16" t="s">
        <v>81</v>
      </c>
    </row>
    <row r="110" spans="2:51" s="12" customFormat="1" ht="11.25">
      <c r="B110" s="195"/>
      <c r="C110" s="196"/>
      <c r="D110" s="192" t="s">
        <v>140</v>
      </c>
      <c r="E110" s="197" t="s">
        <v>19</v>
      </c>
      <c r="F110" s="198" t="s">
        <v>301</v>
      </c>
      <c r="G110" s="196"/>
      <c r="H110" s="199">
        <v>4.14</v>
      </c>
      <c r="I110" s="200"/>
      <c r="J110" s="196"/>
      <c r="K110" s="196"/>
      <c r="L110" s="201"/>
      <c r="M110" s="202"/>
      <c r="N110" s="203"/>
      <c r="O110" s="203"/>
      <c r="P110" s="203"/>
      <c r="Q110" s="203"/>
      <c r="R110" s="203"/>
      <c r="S110" s="203"/>
      <c r="T110" s="204"/>
      <c r="AT110" s="205" t="s">
        <v>140</v>
      </c>
      <c r="AU110" s="205" t="s">
        <v>81</v>
      </c>
      <c r="AV110" s="12" t="s">
        <v>81</v>
      </c>
      <c r="AW110" s="12" t="s">
        <v>32</v>
      </c>
      <c r="AX110" s="12" t="s">
        <v>71</v>
      </c>
      <c r="AY110" s="205" t="s">
        <v>129</v>
      </c>
    </row>
    <row r="111" spans="2:51" s="13" customFormat="1" ht="11.25">
      <c r="B111" s="206"/>
      <c r="C111" s="207"/>
      <c r="D111" s="192" t="s">
        <v>140</v>
      </c>
      <c r="E111" s="208" t="s">
        <v>19</v>
      </c>
      <c r="F111" s="209" t="s">
        <v>142</v>
      </c>
      <c r="G111" s="207"/>
      <c r="H111" s="210">
        <v>4.14</v>
      </c>
      <c r="I111" s="211"/>
      <c r="J111" s="207"/>
      <c r="K111" s="207"/>
      <c r="L111" s="212"/>
      <c r="M111" s="213"/>
      <c r="N111" s="214"/>
      <c r="O111" s="214"/>
      <c r="P111" s="214"/>
      <c r="Q111" s="214"/>
      <c r="R111" s="214"/>
      <c r="S111" s="214"/>
      <c r="T111" s="215"/>
      <c r="AT111" s="216" t="s">
        <v>140</v>
      </c>
      <c r="AU111" s="216" t="s">
        <v>81</v>
      </c>
      <c r="AV111" s="13" t="s">
        <v>136</v>
      </c>
      <c r="AW111" s="13" t="s">
        <v>32</v>
      </c>
      <c r="AX111" s="13" t="s">
        <v>79</v>
      </c>
      <c r="AY111" s="216" t="s">
        <v>129</v>
      </c>
    </row>
    <row r="112" spans="2:65" s="1" customFormat="1" ht="24" customHeight="1">
      <c r="B112" s="33"/>
      <c r="C112" s="179" t="s">
        <v>171</v>
      </c>
      <c r="D112" s="179" t="s">
        <v>131</v>
      </c>
      <c r="E112" s="180" t="s">
        <v>166</v>
      </c>
      <c r="F112" s="181" t="s">
        <v>167</v>
      </c>
      <c r="G112" s="182" t="s">
        <v>161</v>
      </c>
      <c r="H112" s="183">
        <v>10.54</v>
      </c>
      <c r="I112" s="184"/>
      <c r="J112" s="185">
        <f>ROUND(I112*H112,2)</f>
        <v>0</v>
      </c>
      <c r="K112" s="181" t="s">
        <v>135</v>
      </c>
      <c r="L112" s="37"/>
      <c r="M112" s="186" t="s">
        <v>19</v>
      </c>
      <c r="N112" s="187" t="s">
        <v>42</v>
      </c>
      <c r="O112" s="62"/>
      <c r="P112" s="188">
        <f>O112*H112</f>
        <v>0</v>
      </c>
      <c r="Q112" s="188">
        <v>0</v>
      </c>
      <c r="R112" s="188">
        <f>Q112*H112</f>
        <v>0</v>
      </c>
      <c r="S112" s="188">
        <v>0</v>
      </c>
      <c r="T112" s="189">
        <f>S112*H112</f>
        <v>0</v>
      </c>
      <c r="AR112" s="190" t="s">
        <v>136</v>
      </c>
      <c r="AT112" s="190" t="s">
        <v>131</v>
      </c>
      <c r="AU112" s="190" t="s">
        <v>81</v>
      </c>
      <c r="AY112" s="16" t="s">
        <v>129</v>
      </c>
      <c r="BE112" s="191">
        <f>IF(N112="základní",J112,0)</f>
        <v>0</v>
      </c>
      <c r="BF112" s="191">
        <f>IF(N112="snížená",J112,0)</f>
        <v>0</v>
      </c>
      <c r="BG112" s="191">
        <f>IF(N112="zákl. přenesená",J112,0)</f>
        <v>0</v>
      </c>
      <c r="BH112" s="191">
        <f>IF(N112="sníž. přenesená",J112,0)</f>
        <v>0</v>
      </c>
      <c r="BI112" s="191">
        <f>IF(N112="nulová",J112,0)</f>
        <v>0</v>
      </c>
      <c r="BJ112" s="16" t="s">
        <v>79</v>
      </c>
      <c r="BK112" s="191">
        <f>ROUND(I112*H112,2)</f>
        <v>0</v>
      </c>
      <c r="BL112" s="16" t="s">
        <v>136</v>
      </c>
      <c r="BM112" s="190" t="s">
        <v>168</v>
      </c>
    </row>
    <row r="113" spans="2:47" s="1" customFormat="1" ht="136.5">
      <c r="B113" s="33"/>
      <c r="C113" s="34"/>
      <c r="D113" s="192" t="s">
        <v>138</v>
      </c>
      <c r="E113" s="34"/>
      <c r="F113" s="193" t="s">
        <v>169</v>
      </c>
      <c r="G113" s="34"/>
      <c r="H113" s="34"/>
      <c r="I113" s="106"/>
      <c r="J113" s="34"/>
      <c r="K113" s="34"/>
      <c r="L113" s="37"/>
      <c r="M113" s="194"/>
      <c r="N113" s="62"/>
      <c r="O113" s="62"/>
      <c r="P113" s="62"/>
      <c r="Q113" s="62"/>
      <c r="R113" s="62"/>
      <c r="S113" s="62"/>
      <c r="T113" s="63"/>
      <c r="AT113" s="16" t="s">
        <v>138</v>
      </c>
      <c r="AU113" s="16" t="s">
        <v>81</v>
      </c>
    </row>
    <row r="114" spans="2:51" s="12" customFormat="1" ht="11.25">
      <c r="B114" s="195"/>
      <c r="C114" s="196"/>
      <c r="D114" s="192" t="s">
        <v>140</v>
      </c>
      <c r="E114" s="197" t="s">
        <v>19</v>
      </c>
      <c r="F114" s="198" t="s">
        <v>301</v>
      </c>
      <c r="G114" s="196"/>
      <c r="H114" s="199">
        <v>4.14</v>
      </c>
      <c r="I114" s="200"/>
      <c r="J114" s="196"/>
      <c r="K114" s="196"/>
      <c r="L114" s="201"/>
      <c r="M114" s="202"/>
      <c r="N114" s="203"/>
      <c r="O114" s="203"/>
      <c r="P114" s="203"/>
      <c r="Q114" s="203"/>
      <c r="R114" s="203"/>
      <c r="S114" s="203"/>
      <c r="T114" s="204"/>
      <c r="AT114" s="205" t="s">
        <v>140</v>
      </c>
      <c r="AU114" s="205" t="s">
        <v>81</v>
      </c>
      <c r="AV114" s="12" t="s">
        <v>81</v>
      </c>
      <c r="AW114" s="12" t="s">
        <v>32</v>
      </c>
      <c r="AX114" s="12" t="s">
        <v>71</v>
      </c>
      <c r="AY114" s="205" t="s">
        <v>129</v>
      </c>
    </row>
    <row r="115" spans="2:51" s="12" customFormat="1" ht="11.25">
      <c r="B115" s="195"/>
      <c r="C115" s="196"/>
      <c r="D115" s="192" t="s">
        <v>140</v>
      </c>
      <c r="E115" s="197" t="s">
        <v>19</v>
      </c>
      <c r="F115" s="198" t="s">
        <v>302</v>
      </c>
      <c r="G115" s="196"/>
      <c r="H115" s="199">
        <v>6.4</v>
      </c>
      <c r="I115" s="200"/>
      <c r="J115" s="196"/>
      <c r="K115" s="196"/>
      <c r="L115" s="201"/>
      <c r="M115" s="202"/>
      <c r="N115" s="203"/>
      <c r="O115" s="203"/>
      <c r="P115" s="203"/>
      <c r="Q115" s="203"/>
      <c r="R115" s="203"/>
      <c r="S115" s="203"/>
      <c r="T115" s="204"/>
      <c r="AT115" s="205" t="s">
        <v>140</v>
      </c>
      <c r="AU115" s="205" t="s">
        <v>81</v>
      </c>
      <c r="AV115" s="12" t="s">
        <v>81</v>
      </c>
      <c r="AW115" s="12" t="s">
        <v>32</v>
      </c>
      <c r="AX115" s="12" t="s">
        <v>71</v>
      </c>
      <c r="AY115" s="205" t="s">
        <v>129</v>
      </c>
    </row>
    <row r="116" spans="2:51" s="13" customFormat="1" ht="11.25">
      <c r="B116" s="206"/>
      <c r="C116" s="207"/>
      <c r="D116" s="192" t="s">
        <v>140</v>
      </c>
      <c r="E116" s="208" t="s">
        <v>19</v>
      </c>
      <c r="F116" s="209" t="s">
        <v>142</v>
      </c>
      <c r="G116" s="207"/>
      <c r="H116" s="210">
        <v>10.54</v>
      </c>
      <c r="I116" s="211"/>
      <c r="J116" s="207"/>
      <c r="K116" s="207"/>
      <c r="L116" s="212"/>
      <c r="M116" s="213"/>
      <c r="N116" s="214"/>
      <c r="O116" s="214"/>
      <c r="P116" s="214"/>
      <c r="Q116" s="214"/>
      <c r="R116" s="214"/>
      <c r="S116" s="214"/>
      <c r="T116" s="215"/>
      <c r="AT116" s="216" t="s">
        <v>140</v>
      </c>
      <c r="AU116" s="216" t="s">
        <v>81</v>
      </c>
      <c r="AV116" s="13" t="s">
        <v>136</v>
      </c>
      <c r="AW116" s="13" t="s">
        <v>32</v>
      </c>
      <c r="AX116" s="13" t="s">
        <v>79</v>
      </c>
      <c r="AY116" s="216" t="s">
        <v>129</v>
      </c>
    </row>
    <row r="117" spans="2:65" s="1" customFormat="1" ht="24" customHeight="1">
      <c r="B117" s="33"/>
      <c r="C117" s="179" t="s">
        <v>176</v>
      </c>
      <c r="D117" s="179" t="s">
        <v>131</v>
      </c>
      <c r="E117" s="180" t="s">
        <v>172</v>
      </c>
      <c r="F117" s="181" t="s">
        <v>173</v>
      </c>
      <c r="G117" s="182" t="s">
        <v>161</v>
      </c>
      <c r="H117" s="183">
        <v>10.54</v>
      </c>
      <c r="I117" s="184"/>
      <c r="J117" s="185">
        <f>ROUND(I117*H117,2)</f>
        <v>0</v>
      </c>
      <c r="K117" s="181" t="s">
        <v>135</v>
      </c>
      <c r="L117" s="37"/>
      <c r="M117" s="186" t="s">
        <v>19</v>
      </c>
      <c r="N117" s="187" t="s">
        <v>42</v>
      </c>
      <c r="O117" s="62"/>
      <c r="P117" s="188">
        <f>O117*H117</f>
        <v>0</v>
      </c>
      <c r="Q117" s="188">
        <v>0</v>
      </c>
      <c r="R117" s="188">
        <f>Q117*H117</f>
        <v>0</v>
      </c>
      <c r="S117" s="188">
        <v>0</v>
      </c>
      <c r="T117" s="189">
        <f>S117*H117</f>
        <v>0</v>
      </c>
      <c r="AR117" s="190" t="s">
        <v>136</v>
      </c>
      <c r="AT117" s="190" t="s">
        <v>131</v>
      </c>
      <c r="AU117" s="190" t="s">
        <v>81</v>
      </c>
      <c r="AY117" s="16" t="s">
        <v>129</v>
      </c>
      <c r="BE117" s="191">
        <f>IF(N117="základní",J117,0)</f>
        <v>0</v>
      </c>
      <c r="BF117" s="191">
        <f>IF(N117="snížená",J117,0)</f>
        <v>0</v>
      </c>
      <c r="BG117" s="191">
        <f>IF(N117="zákl. přenesená",J117,0)</f>
        <v>0</v>
      </c>
      <c r="BH117" s="191">
        <f>IF(N117="sníž. přenesená",J117,0)</f>
        <v>0</v>
      </c>
      <c r="BI117" s="191">
        <f>IF(N117="nulová",J117,0)</f>
        <v>0</v>
      </c>
      <c r="BJ117" s="16" t="s">
        <v>79</v>
      </c>
      <c r="BK117" s="191">
        <f>ROUND(I117*H117,2)</f>
        <v>0</v>
      </c>
      <c r="BL117" s="16" t="s">
        <v>136</v>
      </c>
      <c r="BM117" s="190" t="s">
        <v>174</v>
      </c>
    </row>
    <row r="118" spans="2:47" s="1" customFormat="1" ht="107.25">
      <c r="B118" s="33"/>
      <c r="C118" s="34"/>
      <c r="D118" s="192" t="s">
        <v>138</v>
      </c>
      <c r="E118" s="34"/>
      <c r="F118" s="193" t="s">
        <v>175</v>
      </c>
      <c r="G118" s="34"/>
      <c r="H118" s="34"/>
      <c r="I118" s="106"/>
      <c r="J118" s="34"/>
      <c r="K118" s="34"/>
      <c r="L118" s="37"/>
      <c r="M118" s="194"/>
      <c r="N118" s="62"/>
      <c r="O118" s="62"/>
      <c r="P118" s="62"/>
      <c r="Q118" s="62"/>
      <c r="R118" s="62"/>
      <c r="S118" s="62"/>
      <c r="T118" s="63"/>
      <c r="AT118" s="16" t="s">
        <v>138</v>
      </c>
      <c r="AU118" s="16" t="s">
        <v>81</v>
      </c>
    </row>
    <row r="119" spans="2:51" s="12" customFormat="1" ht="11.25">
      <c r="B119" s="195"/>
      <c r="C119" s="196"/>
      <c r="D119" s="192" t="s">
        <v>140</v>
      </c>
      <c r="E119" s="197" t="s">
        <v>19</v>
      </c>
      <c r="F119" s="198" t="s">
        <v>301</v>
      </c>
      <c r="G119" s="196"/>
      <c r="H119" s="199">
        <v>4.14</v>
      </c>
      <c r="I119" s="200"/>
      <c r="J119" s="196"/>
      <c r="K119" s="196"/>
      <c r="L119" s="201"/>
      <c r="M119" s="202"/>
      <c r="N119" s="203"/>
      <c r="O119" s="203"/>
      <c r="P119" s="203"/>
      <c r="Q119" s="203"/>
      <c r="R119" s="203"/>
      <c r="S119" s="203"/>
      <c r="T119" s="204"/>
      <c r="AT119" s="205" t="s">
        <v>140</v>
      </c>
      <c r="AU119" s="205" t="s">
        <v>81</v>
      </c>
      <c r="AV119" s="12" t="s">
        <v>81</v>
      </c>
      <c r="AW119" s="12" t="s">
        <v>32</v>
      </c>
      <c r="AX119" s="12" t="s">
        <v>71</v>
      </c>
      <c r="AY119" s="205" t="s">
        <v>129</v>
      </c>
    </row>
    <row r="120" spans="2:51" s="12" customFormat="1" ht="11.25">
      <c r="B120" s="195"/>
      <c r="C120" s="196"/>
      <c r="D120" s="192" t="s">
        <v>140</v>
      </c>
      <c r="E120" s="197" t="s">
        <v>19</v>
      </c>
      <c r="F120" s="198" t="s">
        <v>302</v>
      </c>
      <c r="G120" s="196"/>
      <c r="H120" s="199">
        <v>6.4</v>
      </c>
      <c r="I120" s="200"/>
      <c r="J120" s="196"/>
      <c r="K120" s="196"/>
      <c r="L120" s="201"/>
      <c r="M120" s="202"/>
      <c r="N120" s="203"/>
      <c r="O120" s="203"/>
      <c r="P120" s="203"/>
      <c r="Q120" s="203"/>
      <c r="R120" s="203"/>
      <c r="S120" s="203"/>
      <c r="T120" s="204"/>
      <c r="AT120" s="205" t="s">
        <v>140</v>
      </c>
      <c r="AU120" s="205" t="s">
        <v>81</v>
      </c>
      <c r="AV120" s="12" t="s">
        <v>81</v>
      </c>
      <c r="AW120" s="12" t="s">
        <v>32</v>
      </c>
      <c r="AX120" s="12" t="s">
        <v>71</v>
      </c>
      <c r="AY120" s="205" t="s">
        <v>129</v>
      </c>
    </row>
    <row r="121" spans="2:51" s="13" customFormat="1" ht="11.25">
      <c r="B121" s="206"/>
      <c r="C121" s="207"/>
      <c r="D121" s="192" t="s">
        <v>140</v>
      </c>
      <c r="E121" s="208" t="s">
        <v>19</v>
      </c>
      <c r="F121" s="209" t="s">
        <v>142</v>
      </c>
      <c r="G121" s="207"/>
      <c r="H121" s="210">
        <v>10.54</v>
      </c>
      <c r="I121" s="211"/>
      <c r="J121" s="207"/>
      <c r="K121" s="207"/>
      <c r="L121" s="212"/>
      <c r="M121" s="213"/>
      <c r="N121" s="214"/>
      <c r="O121" s="214"/>
      <c r="P121" s="214"/>
      <c r="Q121" s="214"/>
      <c r="R121" s="214"/>
      <c r="S121" s="214"/>
      <c r="T121" s="215"/>
      <c r="AT121" s="216" t="s">
        <v>140</v>
      </c>
      <c r="AU121" s="216" t="s">
        <v>81</v>
      </c>
      <c r="AV121" s="13" t="s">
        <v>136</v>
      </c>
      <c r="AW121" s="13" t="s">
        <v>32</v>
      </c>
      <c r="AX121" s="13" t="s">
        <v>79</v>
      </c>
      <c r="AY121" s="216" t="s">
        <v>129</v>
      </c>
    </row>
    <row r="122" spans="2:65" s="1" customFormat="1" ht="16.5" customHeight="1">
      <c r="B122" s="33"/>
      <c r="C122" s="179" t="s">
        <v>181</v>
      </c>
      <c r="D122" s="179" t="s">
        <v>131</v>
      </c>
      <c r="E122" s="180" t="s">
        <v>177</v>
      </c>
      <c r="F122" s="181" t="s">
        <v>178</v>
      </c>
      <c r="G122" s="182" t="s">
        <v>161</v>
      </c>
      <c r="H122" s="183">
        <v>10.54</v>
      </c>
      <c r="I122" s="184"/>
      <c r="J122" s="185">
        <f>ROUND(I122*H122,2)</f>
        <v>0</v>
      </c>
      <c r="K122" s="181" t="s">
        <v>135</v>
      </c>
      <c r="L122" s="37"/>
      <c r="M122" s="186" t="s">
        <v>19</v>
      </c>
      <c r="N122" s="187" t="s">
        <v>42</v>
      </c>
      <c r="O122" s="62"/>
      <c r="P122" s="188">
        <f>O122*H122</f>
        <v>0</v>
      </c>
      <c r="Q122" s="188">
        <v>0</v>
      </c>
      <c r="R122" s="188">
        <f>Q122*H122</f>
        <v>0</v>
      </c>
      <c r="S122" s="188">
        <v>0</v>
      </c>
      <c r="T122" s="189">
        <f>S122*H122</f>
        <v>0</v>
      </c>
      <c r="AR122" s="190" t="s">
        <v>136</v>
      </c>
      <c r="AT122" s="190" t="s">
        <v>131</v>
      </c>
      <c r="AU122" s="190" t="s">
        <v>81</v>
      </c>
      <c r="AY122" s="16" t="s">
        <v>129</v>
      </c>
      <c r="BE122" s="191">
        <f>IF(N122="základní",J122,0)</f>
        <v>0</v>
      </c>
      <c r="BF122" s="191">
        <f>IF(N122="snížená",J122,0)</f>
        <v>0</v>
      </c>
      <c r="BG122" s="191">
        <f>IF(N122="zákl. přenesená",J122,0)</f>
        <v>0</v>
      </c>
      <c r="BH122" s="191">
        <f>IF(N122="sníž. přenesená",J122,0)</f>
        <v>0</v>
      </c>
      <c r="BI122" s="191">
        <f>IF(N122="nulová",J122,0)</f>
        <v>0</v>
      </c>
      <c r="BJ122" s="16" t="s">
        <v>79</v>
      </c>
      <c r="BK122" s="191">
        <f>ROUND(I122*H122,2)</f>
        <v>0</v>
      </c>
      <c r="BL122" s="16" t="s">
        <v>136</v>
      </c>
      <c r="BM122" s="190" t="s">
        <v>179</v>
      </c>
    </row>
    <row r="123" spans="2:47" s="1" customFormat="1" ht="214.5">
      <c r="B123" s="33"/>
      <c r="C123" s="34"/>
      <c r="D123" s="192" t="s">
        <v>138</v>
      </c>
      <c r="E123" s="34"/>
      <c r="F123" s="193" t="s">
        <v>180</v>
      </c>
      <c r="G123" s="34"/>
      <c r="H123" s="34"/>
      <c r="I123" s="106"/>
      <c r="J123" s="34"/>
      <c r="K123" s="34"/>
      <c r="L123" s="37"/>
      <c r="M123" s="194"/>
      <c r="N123" s="62"/>
      <c r="O123" s="62"/>
      <c r="P123" s="62"/>
      <c r="Q123" s="62"/>
      <c r="R123" s="62"/>
      <c r="S123" s="62"/>
      <c r="T123" s="63"/>
      <c r="AT123" s="16" t="s">
        <v>138</v>
      </c>
      <c r="AU123" s="16" t="s">
        <v>81</v>
      </c>
    </row>
    <row r="124" spans="2:51" s="12" customFormat="1" ht="11.25">
      <c r="B124" s="195"/>
      <c r="C124" s="196"/>
      <c r="D124" s="192" t="s">
        <v>140</v>
      </c>
      <c r="E124" s="197" t="s">
        <v>19</v>
      </c>
      <c r="F124" s="198" t="s">
        <v>301</v>
      </c>
      <c r="G124" s="196"/>
      <c r="H124" s="199">
        <v>4.14</v>
      </c>
      <c r="I124" s="200"/>
      <c r="J124" s="196"/>
      <c r="K124" s="196"/>
      <c r="L124" s="201"/>
      <c r="M124" s="202"/>
      <c r="N124" s="203"/>
      <c r="O124" s="203"/>
      <c r="P124" s="203"/>
      <c r="Q124" s="203"/>
      <c r="R124" s="203"/>
      <c r="S124" s="203"/>
      <c r="T124" s="204"/>
      <c r="AT124" s="205" t="s">
        <v>140</v>
      </c>
      <c r="AU124" s="205" t="s">
        <v>81</v>
      </c>
      <c r="AV124" s="12" t="s">
        <v>81</v>
      </c>
      <c r="AW124" s="12" t="s">
        <v>32</v>
      </c>
      <c r="AX124" s="12" t="s">
        <v>71</v>
      </c>
      <c r="AY124" s="205" t="s">
        <v>129</v>
      </c>
    </row>
    <row r="125" spans="2:51" s="12" customFormat="1" ht="11.25">
      <c r="B125" s="195"/>
      <c r="C125" s="196"/>
      <c r="D125" s="192" t="s">
        <v>140</v>
      </c>
      <c r="E125" s="197" t="s">
        <v>19</v>
      </c>
      <c r="F125" s="198" t="s">
        <v>302</v>
      </c>
      <c r="G125" s="196"/>
      <c r="H125" s="199">
        <v>6.4</v>
      </c>
      <c r="I125" s="200"/>
      <c r="J125" s="196"/>
      <c r="K125" s="196"/>
      <c r="L125" s="201"/>
      <c r="M125" s="202"/>
      <c r="N125" s="203"/>
      <c r="O125" s="203"/>
      <c r="P125" s="203"/>
      <c r="Q125" s="203"/>
      <c r="R125" s="203"/>
      <c r="S125" s="203"/>
      <c r="T125" s="204"/>
      <c r="AT125" s="205" t="s">
        <v>140</v>
      </c>
      <c r="AU125" s="205" t="s">
        <v>81</v>
      </c>
      <c r="AV125" s="12" t="s">
        <v>81</v>
      </c>
      <c r="AW125" s="12" t="s">
        <v>32</v>
      </c>
      <c r="AX125" s="12" t="s">
        <v>71</v>
      </c>
      <c r="AY125" s="205" t="s">
        <v>129</v>
      </c>
    </row>
    <row r="126" spans="2:51" s="13" customFormat="1" ht="11.25">
      <c r="B126" s="206"/>
      <c r="C126" s="207"/>
      <c r="D126" s="192" t="s">
        <v>140</v>
      </c>
      <c r="E126" s="208" t="s">
        <v>19</v>
      </c>
      <c r="F126" s="209" t="s">
        <v>142</v>
      </c>
      <c r="G126" s="207"/>
      <c r="H126" s="210">
        <v>10.54</v>
      </c>
      <c r="I126" s="211"/>
      <c r="J126" s="207"/>
      <c r="K126" s="207"/>
      <c r="L126" s="212"/>
      <c r="M126" s="213"/>
      <c r="N126" s="214"/>
      <c r="O126" s="214"/>
      <c r="P126" s="214"/>
      <c r="Q126" s="214"/>
      <c r="R126" s="214"/>
      <c r="S126" s="214"/>
      <c r="T126" s="215"/>
      <c r="AT126" s="216" t="s">
        <v>140</v>
      </c>
      <c r="AU126" s="216" t="s">
        <v>81</v>
      </c>
      <c r="AV126" s="13" t="s">
        <v>136</v>
      </c>
      <c r="AW126" s="13" t="s">
        <v>32</v>
      </c>
      <c r="AX126" s="13" t="s">
        <v>79</v>
      </c>
      <c r="AY126" s="216" t="s">
        <v>129</v>
      </c>
    </row>
    <row r="127" spans="2:65" s="1" customFormat="1" ht="24" customHeight="1">
      <c r="B127" s="33"/>
      <c r="C127" s="179" t="s">
        <v>189</v>
      </c>
      <c r="D127" s="179" t="s">
        <v>131</v>
      </c>
      <c r="E127" s="180" t="s">
        <v>182</v>
      </c>
      <c r="F127" s="181" t="s">
        <v>183</v>
      </c>
      <c r="G127" s="182" t="s">
        <v>184</v>
      </c>
      <c r="H127" s="183">
        <v>18.972</v>
      </c>
      <c r="I127" s="184"/>
      <c r="J127" s="185">
        <f>ROUND(I127*H127,2)</f>
        <v>0</v>
      </c>
      <c r="K127" s="181" t="s">
        <v>135</v>
      </c>
      <c r="L127" s="37"/>
      <c r="M127" s="186" t="s">
        <v>19</v>
      </c>
      <c r="N127" s="187" t="s">
        <v>42</v>
      </c>
      <c r="O127" s="62"/>
      <c r="P127" s="188">
        <f>O127*H127</f>
        <v>0</v>
      </c>
      <c r="Q127" s="188">
        <v>0</v>
      </c>
      <c r="R127" s="188">
        <f>Q127*H127</f>
        <v>0</v>
      </c>
      <c r="S127" s="188">
        <v>0</v>
      </c>
      <c r="T127" s="189">
        <f>S127*H127</f>
        <v>0</v>
      </c>
      <c r="AR127" s="190" t="s">
        <v>136</v>
      </c>
      <c r="AT127" s="190" t="s">
        <v>131</v>
      </c>
      <c r="AU127" s="190" t="s">
        <v>81</v>
      </c>
      <c r="AY127" s="16" t="s">
        <v>129</v>
      </c>
      <c r="BE127" s="191">
        <f>IF(N127="základní",J127,0)</f>
        <v>0</v>
      </c>
      <c r="BF127" s="191">
        <f>IF(N127="snížená",J127,0)</f>
        <v>0</v>
      </c>
      <c r="BG127" s="191">
        <f>IF(N127="zákl. přenesená",J127,0)</f>
        <v>0</v>
      </c>
      <c r="BH127" s="191">
        <f>IF(N127="sníž. přenesená",J127,0)</f>
        <v>0</v>
      </c>
      <c r="BI127" s="191">
        <f>IF(N127="nulová",J127,0)</f>
        <v>0</v>
      </c>
      <c r="BJ127" s="16" t="s">
        <v>79</v>
      </c>
      <c r="BK127" s="191">
        <f>ROUND(I127*H127,2)</f>
        <v>0</v>
      </c>
      <c r="BL127" s="16" t="s">
        <v>136</v>
      </c>
      <c r="BM127" s="190" t="s">
        <v>185</v>
      </c>
    </row>
    <row r="128" spans="2:47" s="1" customFormat="1" ht="29.25">
      <c r="B128" s="33"/>
      <c r="C128" s="34"/>
      <c r="D128" s="192" t="s">
        <v>138</v>
      </c>
      <c r="E128" s="34"/>
      <c r="F128" s="193" t="s">
        <v>186</v>
      </c>
      <c r="G128" s="34"/>
      <c r="H128" s="34"/>
      <c r="I128" s="106"/>
      <c r="J128" s="34"/>
      <c r="K128" s="34"/>
      <c r="L128" s="37"/>
      <c r="M128" s="194"/>
      <c r="N128" s="62"/>
      <c r="O128" s="62"/>
      <c r="P128" s="62"/>
      <c r="Q128" s="62"/>
      <c r="R128" s="62"/>
      <c r="S128" s="62"/>
      <c r="T128" s="63"/>
      <c r="AT128" s="16" t="s">
        <v>138</v>
      </c>
      <c r="AU128" s="16" t="s">
        <v>81</v>
      </c>
    </row>
    <row r="129" spans="2:51" s="12" customFormat="1" ht="11.25">
      <c r="B129" s="195"/>
      <c r="C129" s="196"/>
      <c r="D129" s="192" t="s">
        <v>140</v>
      </c>
      <c r="E129" s="197" t="s">
        <v>19</v>
      </c>
      <c r="F129" s="198" t="s">
        <v>303</v>
      </c>
      <c r="G129" s="196"/>
      <c r="H129" s="199">
        <v>7.452</v>
      </c>
      <c r="I129" s="200"/>
      <c r="J129" s="196"/>
      <c r="K129" s="196"/>
      <c r="L129" s="201"/>
      <c r="M129" s="202"/>
      <c r="N129" s="203"/>
      <c r="O129" s="203"/>
      <c r="P129" s="203"/>
      <c r="Q129" s="203"/>
      <c r="R129" s="203"/>
      <c r="S129" s="203"/>
      <c r="T129" s="204"/>
      <c r="AT129" s="205" t="s">
        <v>140</v>
      </c>
      <c r="AU129" s="205" t="s">
        <v>81</v>
      </c>
      <c r="AV129" s="12" t="s">
        <v>81</v>
      </c>
      <c r="AW129" s="12" t="s">
        <v>32</v>
      </c>
      <c r="AX129" s="12" t="s">
        <v>71</v>
      </c>
      <c r="AY129" s="205" t="s">
        <v>129</v>
      </c>
    </row>
    <row r="130" spans="2:51" s="12" customFormat="1" ht="11.25">
      <c r="B130" s="195"/>
      <c r="C130" s="196"/>
      <c r="D130" s="192" t="s">
        <v>140</v>
      </c>
      <c r="E130" s="197" t="s">
        <v>19</v>
      </c>
      <c r="F130" s="198" t="s">
        <v>304</v>
      </c>
      <c r="G130" s="196"/>
      <c r="H130" s="199">
        <v>11.52</v>
      </c>
      <c r="I130" s="200"/>
      <c r="J130" s="196"/>
      <c r="K130" s="196"/>
      <c r="L130" s="201"/>
      <c r="M130" s="202"/>
      <c r="N130" s="203"/>
      <c r="O130" s="203"/>
      <c r="P130" s="203"/>
      <c r="Q130" s="203"/>
      <c r="R130" s="203"/>
      <c r="S130" s="203"/>
      <c r="T130" s="204"/>
      <c r="AT130" s="205" t="s">
        <v>140</v>
      </c>
      <c r="AU130" s="205" t="s">
        <v>81</v>
      </c>
      <c r="AV130" s="12" t="s">
        <v>81</v>
      </c>
      <c r="AW130" s="12" t="s">
        <v>32</v>
      </c>
      <c r="AX130" s="12" t="s">
        <v>71</v>
      </c>
      <c r="AY130" s="205" t="s">
        <v>129</v>
      </c>
    </row>
    <row r="131" spans="2:51" s="13" customFormat="1" ht="11.25">
      <c r="B131" s="206"/>
      <c r="C131" s="207"/>
      <c r="D131" s="192" t="s">
        <v>140</v>
      </c>
      <c r="E131" s="208" t="s">
        <v>19</v>
      </c>
      <c r="F131" s="209" t="s">
        <v>142</v>
      </c>
      <c r="G131" s="207"/>
      <c r="H131" s="210">
        <v>18.972</v>
      </c>
      <c r="I131" s="211"/>
      <c r="J131" s="207"/>
      <c r="K131" s="207"/>
      <c r="L131" s="212"/>
      <c r="M131" s="213"/>
      <c r="N131" s="214"/>
      <c r="O131" s="214"/>
      <c r="P131" s="214"/>
      <c r="Q131" s="214"/>
      <c r="R131" s="214"/>
      <c r="S131" s="214"/>
      <c r="T131" s="215"/>
      <c r="AT131" s="216" t="s">
        <v>140</v>
      </c>
      <c r="AU131" s="216" t="s">
        <v>81</v>
      </c>
      <c r="AV131" s="13" t="s">
        <v>136</v>
      </c>
      <c r="AW131" s="13" t="s">
        <v>32</v>
      </c>
      <c r="AX131" s="13" t="s">
        <v>79</v>
      </c>
      <c r="AY131" s="216" t="s">
        <v>129</v>
      </c>
    </row>
    <row r="132" spans="2:63" s="11" customFormat="1" ht="22.9" customHeight="1">
      <c r="B132" s="163"/>
      <c r="C132" s="164"/>
      <c r="D132" s="165" t="s">
        <v>70</v>
      </c>
      <c r="E132" s="177" t="s">
        <v>158</v>
      </c>
      <c r="F132" s="177" t="s">
        <v>201</v>
      </c>
      <c r="G132" s="164"/>
      <c r="H132" s="164"/>
      <c r="I132" s="167"/>
      <c r="J132" s="178">
        <f>BK132</f>
        <v>0</v>
      </c>
      <c r="K132" s="164"/>
      <c r="L132" s="169"/>
      <c r="M132" s="170"/>
      <c r="N132" s="171"/>
      <c r="O132" s="171"/>
      <c r="P132" s="172">
        <f>SUM(P133:P152)</f>
        <v>0</v>
      </c>
      <c r="Q132" s="171"/>
      <c r="R132" s="172">
        <f>SUM(R133:R152)</f>
        <v>34.69464</v>
      </c>
      <c r="S132" s="171"/>
      <c r="T132" s="173">
        <f>SUM(T133:T152)</f>
        <v>0</v>
      </c>
      <c r="AR132" s="174" t="s">
        <v>79</v>
      </c>
      <c r="AT132" s="175" t="s">
        <v>70</v>
      </c>
      <c r="AU132" s="175" t="s">
        <v>79</v>
      </c>
      <c r="AY132" s="174" t="s">
        <v>129</v>
      </c>
      <c r="BK132" s="176">
        <f>SUM(BK133:BK152)</f>
        <v>0</v>
      </c>
    </row>
    <row r="133" spans="2:65" s="1" customFormat="1" ht="16.5" customHeight="1">
      <c r="B133" s="33"/>
      <c r="C133" s="179" t="s">
        <v>196</v>
      </c>
      <c r="D133" s="179" t="s">
        <v>131</v>
      </c>
      <c r="E133" s="180" t="s">
        <v>203</v>
      </c>
      <c r="F133" s="181" t="s">
        <v>204</v>
      </c>
      <c r="G133" s="182" t="s">
        <v>134</v>
      </c>
      <c r="H133" s="183">
        <v>126</v>
      </c>
      <c r="I133" s="184"/>
      <c r="J133" s="185">
        <f>ROUND(I133*H133,2)</f>
        <v>0</v>
      </c>
      <c r="K133" s="181" t="s">
        <v>135</v>
      </c>
      <c r="L133" s="37"/>
      <c r="M133" s="186" t="s">
        <v>19</v>
      </c>
      <c r="N133" s="187" t="s">
        <v>42</v>
      </c>
      <c r="O133" s="62"/>
      <c r="P133" s="188">
        <f>O133*H133</f>
        <v>0</v>
      </c>
      <c r="Q133" s="188">
        <v>0</v>
      </c>
      <c r="R133" s="188">
        <f>Q133*H133</f>
        <v>0</v>
      </c>
      <c r="S133" s="188">
        <v>0</v>
      </c>
      <c r="T133" s="189">
        <f>S133*H133</f>
        <v>0</v>
      </c>
      <c r="AR133" s="190" t="s">
        <v>136</v>
      </c>
      <c r="AT133" s="190" t="s">
        <v>131</v>
      </c>
      <c r="AU133" s="190" t="s">
        <v>81</v>
      </c>
      <c r="AY133" s="16" t="s">
        <v>129</v>
      </c>
      <c r="BE133" s="191">
        <f>IF(N133="základní",J133,0)</f>
        <v>0</v>
      </c>
      <c r="BF133" s="191">
        <f>IF(N133="snížená",J133,0)</f>
        <v>0</v>
      </c>
      <c r="BG133" s="191">
        <f>IF(N133="zákl. přenesená",J133,0)</f>
        <v>0</v>
      </c>
      <c r="BH133" s="191">
        <f>IF(N133="sníž. přenesená",J133,0)</f>
        <v>0</v>
      </c>
      <c r="BI133" s="191">
        <f>IF(N133="nulová",J133,0)</f>
        <v>0</v>
      </c>
      <c r="BJ133" s="16" t="s">
        <v>79</v>
      </c>
      <c r="BK133" s="191">
        <f>ROUND(I133*H133,2)</f>
        <v>0</v>
      </c>
      <c r="BL133" s="16" t="s">
        <v>136</v>
      </c>
      <c r="BM133" s="190" t="s">
        <v>205</v>
      </c>
    </row>
    <row r="134" spans="2:51" s="12" customFormat="1" ht="11.25">
      <c r="B134" s="195"/>
      <c r="C134" s="196"/>
      <c r="D134" s="192" t="s">
        <v>140</v>
      </c>
      <c r="E134" s="197" t="s">
        <v>19</v>
      </c>
      <c r="F134" s="198" t="s">
        <v>296</v>
      </c>
      <c r="G134" s="196"/>
      <c r="H134" s="199">
        <v>126</v>
      </c>
      <c r="I134" s="200"/>
      <c r="J134" s="196"/>
      <c r="K134" s="196"/>
      <c r="L134" s="201"/>
      <c r="M134" s="202"/>
      <c r="N134" s="203"/>
      <c r="O134" s="203"/>
      <c r="P134" s="203"/>
      <c r="Q134" s="203"/>
      <c r="R134" s="203"/>
      <c r="S134" s="203"/>
      <c r="T134" s="204"/>
      <c r="AT134" s="205" t="s">
        <v>140</v>
      </c>
      <c r="AU134" s="205" t="s">
        <v>81</v>
      </c>
      <c r="AV134" s="12" t="s">
        <v>81</v>
      </c>
      <c r="AW134" s="12" t="s">
        <v>32</v>
      </c>
      <c r="AX134" s="12" t="s">
        <v>71</v>
      </c>
      <c r="AY134" s="205" t="s">
        <v>129</v>
      </c>
    </row>
    <row r="135" spans="2:51" s="13" customFormat="1" ht="11.25">
      <c r="B135" s="206"/>
      <c r="C135" s="207"/>
      <c r="D135" s="192" t="s">
        <v>140</v>
      </c>
      <c r="E135" s="208" t="s">
        <v>19</v>
      </c>
      <c r="F135" s="209" t="s">
        <v>142</v>
      </c>
      <c r="G135" s="207"/>
      <c r="H135" s="210">
        <v>126</v>
      </c>
      <c r="I135" s="211"/>
      <c r="J135" s="207"/>
      <c r="K135" s="207"/>
      <c r="L135" s="212"/>
      <c r="M135" s="213"/>
      <c r="N135" s="214"/>
      <c r="O135" s="214"/>
      <c r="P135" s="214"/>
      <c r="Q135" s="214"/>
      <c r="R135" s="214"/>
      <c r="S135" s="214"/>
      <c r="T135" s="215"/>
      <c r="AT135" s="216" t="s">
        <v>140</v>
      </c>
      <c r="AU135" s="216" t="s">
        <v>81</v>
      </c>
      <c r="AV135" s="13" t="s">
        <v>136</v>
      </c>
      <c r="AW135" s="13" t="s">
        <v>32</v>
      </c>
      <c r="AX135" s="13" t="s">
        <v>79</v>
      </c>
      <c r="AY135" s="216" t="s">
        <v>129</v>
      </c>
    </row>
    <row r="136" spans="2:65" s="1" customFormat="1" ht="24" customHeight="1">
      <c r="B136" s="33"/>
      <c r="C136" s="179" t="s">
        <v>202</v>
      </c>
      <c r="D136" s="179" t="s">
        <v>131</v>
      </c>
      <c r="E136" s="180" t="s">
        <v>207</v>
      </c>
      <c r="F136" s="181" t="s">
        <v>208</v>
      </c>
      <c r="G136" s="182" t="s">
        <v>134</v>
      </c>
      <c r="H136" s="183">
        <v>126</v>
      </c>
      <c r="I136" s="184"/>
      <c r="J136" s="185">
        <f>ROUND(I136*H136,2)</f>
        <v>0</v>
      </c>
      <c r="K136" s="181" t="s">
        <v>135</v>
      </c>
      <c r="L136" s="37"/>
      <c r="M136" s="186" t="s">
        <v>19</v>
      </c>
      <c r="N136" s="187" t="s">
        <v>42</v>
      </c>
      <c r="O136" s="62"/>
      <c r="P136" s="188">
        <f>O136*H136</f>
        <v>0</v>
      </c>
      <c r="Q136" s="188">
        <v>0</v>
      </c>
      <c r="R136" s="188">
        <f>Q136*H136</f>
        <v>0</v>
      </c>
      <c r="S136" s="188">
        <v>0</v>
      </c>
      <c r="T136" s="189">
        <f>S136*H136</f>
        <v>0</v>
      </c>
      <c r="AR136" s="190" t="s">
        <v>136</v>
      </c>
      <c r="AT136" s="190" t="s">
        <v>131</v>
      </c>
      <c r="AU136" s="190" t="s">
        <v>81</v>
      </c>
      <c r="AY136" s="16" t="s">
        <v>129</v>
      </c>
      <c r="BE136" s="191">
        <f>IF(N136="základní",J136,0)</f>
        <v>0</v>
      </c>
      <c r="BF136" s="191">
        <f>IF(N136="snížená",J136,0)</f>
        <v>0</v>
      </c>
      <c r="BG136" s="191">
        <f>IF(N136="zákl. přenesená",J136,0)</f>
        <v>0</v>
      </c>
      <c r="BH136" s="191">
        <f>IF(N136="sníž. přenesená",J136,0)</f>
        <v>0</v>
      </c>
      <c r="BI136" s="191">
        <f>IF(N136="nulová",J136,0)</f>
        <v>0</v>
      </c>
      <c r="BJ136" s="16" t="s">
        <v>79</v>
      </c>
      <c r="BK136" s="191">
        <f>ROUND(I136*H136,2)</f>
        <v>0</v>
      </c>
      <c r="BL136" s="16" t="s">
        <v>136</v>
      </c>
      <c r="BM136" s="190" t="s">
        <v>209</v>
      </c>
    </row>
    <row r="137" spans="2:51" s="12" customFormat="1" ht="11.25">
      <c r="B137" s="195"/>
      <c r="C137" s="196"/>
      <c r="D137" s="192" t="s">
        <v>140</v>
      </c>
      <c r="E137" s="197" t="s">
        <v>19</v>
      </c>
      <c r="F137" s="198" t="s">
        <v>296</v>
      </c>
      <c r="G137" s="196"/>
      <c r="H137" s="199">
        <v>126</v>
      </c>
      <c r="I137" s="200"/>
      <c r="J137" s="196"/>
      <c r="K137" s="196"/>
      <c r="L137" s="201"/>
      <c r="M137" s="202"/>
      <c r="N137" s="203"/>
      <c r="O137" s="203"/>
      <c r="P137" s="203"/>
      <c r="Q137" s="203"/>
      <c r="R137" s="203"/>
      <c r="S137" s="203"/>
      <c r="T137" s="204"/>
      <c r="AT137" s="205" t="s">
        <v>140</v>
      </c>
      <c r="AU137" s="205" t="s">
        <v>81</v>
      </c>
      <c r="AV137" s="12" t="s">
        <v>81</v>
      </c>
      <c r="AW137" s="12" t="s">
        <v>32</v>
      </c>
      <c r="AX137" s="12" t="s">
        <v>71</v>
      </c>
      <c r="AY137" s="205" t="s">
        <v>129</v>
      </c>
    </row>
    <row r="138" spans="2:51" s="13" customFormat="1" ht="11.25">
      <c r="B138" s="206"/>
      <c r="C138" s="207"/>
      <c r="D138" s="192" t="s">
        <v>140</v>
      </c>
      <c r="E138" s="208" t="s">
        <v>19</v>
      </c>
      <c r="F138" s="209" t="s">
        <v>142</v>
      </c>
      <c r="G138" s="207"/>
      <c r="H138" s="210">
        <v>126</v>
      </c>
      <c r="I138" s="211"/>
      <c r="J138" s="207"/>
      <c r="K138" s="207"/>
      <c r="L138" s="212"/>
      <c r="M138" s="213"/>
      <c r="N138" s="214"/>
      <c r="O138" s="214"/>
      <c r="P138" s="214"/>
      <c r="Q138" s="214"/>
      <c r="R138" s="214"/>
      <c r="S138" s="214"/>
      <c r="T138" s="215"/>
      <c r="AT138" s="216" t="s">
        <v>140</v>
      </c>
      <c r="AU138" s="216" t="s">
        <v>81</v>
      </c>
      <c r="AV138" s="13" t="s">
        <v>136</v>
      </c>
      <c r="AW138" s="13" t="s">
        <v>32</v>
      </c>
      <c r="AX138" s="13" t="s">
        <v>79</v>
      </c>
      <c r="AY138" s="216" t="s">
        <v>129</v>
      </c>
    </row>
    <row r="139" spans="2:65" s="1" customFormat="1" ht="24" customHeight="1">
      <c r="B139" s="33"/>
      <c r="C139" s="179" t="s">
        <v>206</v>
      </c>
      <c r="D139" s="179" t="s">
        <v>131</v>
      </c>
      <c r="E139" s="180" t="s">
        <v>211</v>
      </c>
      <c r="F139" s="181" t="s">
        <v>212</v>
      </c>
      <c r="G139" s="182" t="s">
        <v>134</v>
      </c>
      <c r="H139" s="183">
        <v>27.6</v>
      </c>
      <c r="I139" s="184"/>
      <c r="J139" s="185">
        <f>ROUND(I139*H139,2)</f>
        <v>0</v>
      </c>
      <c r="K139" s="181" t="s">
        <v>135</v>
      </c>
      <c r="L139" s="37"/>
      <c r="M139" s="186" t="s">
        <v>19</v>
      </c>
      <c r="N139" s="187" t="s">
        <v>42</v>
      </c>
      <c r="O139" s="62"/>
      <c r="P139" s="188">
        <f>O139*H139</f>
        <v>0</v>
      </c>
      <c r="Q139" s="188">
        <v>0</v>
      </c>
      <c r="R139" s="188">
        <f>Q139*H139</f>
        <v>0</v>
      </c>
      <c r="S139" s="188">
        <v>0</v>
      </c>
      <c r="T139" s="189">
        <f>S139*H139</f>
        <v>0</v>
      </c>
      <c r="AR139" s="190" t="s">
        <v>136</v>
      </c>
      <c r="AT139" s="190" t="s">
        <v>131</v>
      </c>
      <c r="AU139" s="190" t="s">
        <v>81</v>
      </c>
      <c r="AY139" s="16" t="s">
        <v>129</v>
      </c>
      <c r="BE139" s="191">
        <f>IF(N139="základní",J139,0)</f>
        <v>0</v>
      </c>
      <c r="BF139" s="191">
        <f>IF(N139="snížená",J139,0)</f>
        <v>0</v>
      </c>
      <c r="BG139" s="191">
        <f>IF(N139="zákl. přenesená",J139,0)</f>
        <v>0</v>
      </c>
      <c r="BH139" s="191">
        <f>IF(N139="sníž. přenesená",J139,0)</f>
        <v>0</v>
      </c>
      <c r="BI139" s="191">
        <f>IF(N139="nulová",J139,0)</f>
        <v>0</v>
      </c>
      <c r="BJ139" s="16" t="s">
        <v>79</v>
      </c>
      <c r="BK139" s="191">
        <f>ROUND(I139*H139,2)</f>
        <v>0</v>
      </c>
      <c r="BL139" s="16" t="s">
        <v>136</v>
      </c>
      <c r="BM139" s="190" t="s">
        <v>213</v>
      </c>
    </row>
    <row r="140" spans="2:51" s="12" customFormat="1" ht="11.25">
      <c r="B140" s="195"/>
      <c r="C140" s="196"/>
      <c r="D140" s="192" t="s">
        <v>140</v>
      </c>
      <c r="E140" s="197" t="s">
        <v>19</v>
      </c>
      <c r="F140" s="198" t="s">
        <v>305</v>
      </c>
      <c r="G140" s="196"/>
      <c r="H140" s="199">
        <v>27.6</v>
      </c>
      <c r="I140" s="200"/>
      <c r="J140" s="196"/>
      <c r="K140" s="196"/>
      <c r="L140" s="201"/>
      <c r="M140" s="202"/>
      <c r="N140" s="203"/>
      <c r="O140" s="203"/>
      <c r="P140" s="203"/>
      <c r="Q140" s="203"/>
      <c r="R140" s="203"/>
      <c r="S140" s="203"/>
      <c r="T140" s="204"/>
      <c r="AT140" s="205" t="s">
        <v>140</v>
      </c>
      <c r="AU140" s="205" t="s">
        <v>81</v>
      </c>
      <c r="AV140" s="12" t="s">
        <v>81</v>
      </c>
      <c r="AW140" s="12" t="s">
        <v>32</v>
      </c>
      <c r="AX140" s="12" t="s">
        <v>71</v>
      </c>
      <c r="AY140" s="205" t="s">
        <v>129</v>
      </c>
    </row>
    <row r="141" spans="2:51" s="13" customFormat="1" ht="11.25">
      <c r="B141" s="206"/>
      <c r="C141" s="207"/>
      <c r="D141" s="192" t="s">
        <v>140</v>
      </c>
      <c r="E141" s="208" t="s">
        <v>19</v>
      </c>
      <c r="F141" s="209" t="s">
        <v>142</v>
      </c>
      <c r="G141" s="207"/>
      <c r="H141" s="210">
        <v>27.6</v>
      </c>
      <c r="I141" s="211"/>
      <c r="J141" s="207"/>
      <c r="K141" s="207"/>
      <c r="L141" s="212"/>
      <c r="M141" s="213"/>
      <c r="N141" s="214"/>
      <c r="O141" s="214"/>
      <c r="P141" s="214"/>
      <c r="Q141" s="214"/>
      <c r="R141" s="214"/>
      <c r="S141" s="214"/>
      <c r="T141" s="215"/>
      <c r="AT141" s="216" t="s">
        <v>140</v>
      </c>
      <c r="AU141" s="216" t="s">
        <v>81</v>
      </c>
      <c r="AV141" s="13" t="s">
        <v>136</v>
      </c>
      <c r="AW141" s="13" t="s">
        <v>32</v>
      </c>
      <c r="AX141" s="13" t="s">
        <v>79</v>
      </c>
      <c r="AY141" s="216" t="s">
        <v>129</v>
      </c>
    </row>
    <row r="142" spans="2:65" s="1" customFormat="1" ht="16.5" customHeight="1">
      <c r="B142" s="33"/>
      <c r="C142" s="179" t="s">
        <v>210</v>
      </c>
      <c r="D142" s="179" t="s">
        <v>131</v>
      </c>
      <c r="E142" s="180" t="s">
        <v>306</v>
      </c>
      <c r="F142" s="181" t="s">
        <v>307</v>
      </c>
      <c r="G142" s="182" t="s">
        <v>134</v>
      </c>
      <c r="H142" s="183">
        <v>126</v>
      </c>
      <c r="I142" s="184"/>
      <c r="J142" s="185">
        <f>ROUND(I142*H142,2)</f>
        <v>0</v>
      </c>
      <c r="K142" s="181" t="s">
        <v>135</v>
      </c>
      <c r="L142" s="37"/>
      <c r="M142" s="186" t="s">
        <v>19</v>
      </c>
      <c r="N142" s="187" t="s">
        <v>42</v>
      </c>
      <c r="O142" s="62"/>
      <c r="P142" s="188">
        <f>O142*H142</f>
        <v>0</v>
      </c>
      <c r="Q142" s="188">
        <v>0</v>
      </c>
      <c r="R142" s="188">
        <f>Q142*H142</f>
        <v>0</v>
      </c>
      <c r="S142" s="188">
        <v>0</v>
      </c>
      <c r="T142" s="189">
        <f>S142*H142</f>
        <v>0</v>
      </c>
      <c r="AR142" s="190" t="s">
        <v>136</v>
      </c>
      <c r="AT142" s="190" t="s">
        <v>131</v>
      </c>
      <c r="AU142" s="190" t="s">
        <v>81</v>
      </c>
      <c r="AY142" s="16" t="s">
        <v>129</v>
      </c>
      <c r="BE142" s="191">
        <f>IF(N142="základní",J142,0)</f>
        <v>0</v>
      </c>
      <c r="BF142" s="191">
        <f>IF(N142="snížená",J142,0)</f>
        <v>0</v>
      </c>
      <c r="BG142" s="191">
        <f>IF(N142="zákl. přenesená",J142,0)</f>
        <v>0</v>
      </c>
      <c r="BH142" s="191">
        <f>IF(N142="sníž. přenesená",J142,0)</f>
        <v>0</v>
      </c>
      <c r="BI142" s="191">
        <f>IF(N142="nulová",J142,0)</f>
        <v>0</v>
      </c>
      <c r="BJ142" s="16" t="s">
        <v>79</v>
      </c>
      <c r="BK142" s="191">
        <f>ROUND(I142*H142,2)</f>
        <v>0</v>
      </c>
      <c r="BL142" s="16" t="s">
        <v>136</v>
      </c>
      <c r="BM142" s="190" t="s">
        <v>308</v>
      </c>
    </row>
    <row r="143" spans="2:51" s="12" customFormat="1" ht="11.25">
      <c r="B143" s="195"/>
      <c r="C143" s="196"/>
      <c r="D143" s="192" t="s">
        <v>140</v>
      </c>
      <c r="E143" s="197" t="s">
        <v>19</v>
      </c>
      <c r="F143" s="198" t="s">
        <v>296</v>
      </c>
      <c r="G143" s="196"/>
      <c r="H143" s="199">
        <v>126</v>
      </c>
      <c r="I143" s="200"/>
      <c r="J143" s="196"/>
      <c r="K143" s="196"/>
      <c r="L143" s="201"/>
      <c r="M143" s="202"/>
      <c r="N143" s="203"/>
      <c r="O143" s="203"/>
      <c r="P143" s="203"/>
      <c r="Q143" s="203"/>
      <c r="R143" s="203"/>
      <c r="S143" s="203"/>
      <c r="T143" s="204"/>
      <c r="AT143" s="205" t="s">
        <v>140</v>
      </c>
      <c r="AU143" s="205" t="s">
        <v>81</v>
      </c>
      <c r="AV143" s="12" t="s">
        <v>81</v>
      </c>
      <c r="AW143" s="12" t="s">
        <v>32</v>
      </c>
      <c r="AX143" s="12" t="s">
        <v>71</v>
      </c>
      <c r="AY143" s="205" t="s">
        <v>129</v>
      </c>
    </row>
    <row r="144" spans="2:51" s="13" customFormat="1" ht="11.25">
      <c r="B144" s="206"/>
      <c r="C144" s="207"/>
      <c r="D144" s="192" t="s">
        <v>140</v>
      </c>
      <c r="E144" s="208" t="s">
        <v>19</v>
      </c>
      <c r="F144" s="209" t="s">
        <v>142</v>
      </c>
      <c r="G144" s="207"/>
      <c r="H144" s="210">
        <v>126</v>
      </c>
      <c r="I144" s="211"/>
      <c r="J144" s="207"/>
      <c r="K144" s="207"/>
      <c r="L144" s="212"/>
      <c r="M144" s="213"/>
      <c r="N144" s="214"/>
      <c r="O144" s="214"/>
      <c r="P144" s="214"/>
      <c r="Q144" s="214"/>
      <c r="R144" s="214"/>
      <c r="S144" s="214"/>
      <c r="T144" s="215"/>
      <c r="AT144" s="216" t="s">
        <v>140</v>
      </c>
      <c r="AU144" s="216" t="s">
        <v>81</v>
      </c>
      <c r="AV144" s="13" t="s">
        <v>136</v>
      </c>
      <c r="AW144" s="13" t="s">
        <v>32</v>
      </c>
      <c r="AX144" s="13" t="s">
        <v>79</v>
      </c>
      <c r="AY144" s="216" t="s">
        <v>129</v>
      </c>
    </row>
    <row r="145" spans="2:65" s="1" customFormat="1" ht="24" customHeight="1">
      <c r="B145" s="33"/>
      <c r="C145" s="179" t="s">
        <v>8</v>
      </c>
      <c r="D145" s="179" t="s">
        <v>131</v>
      </c>
      <c r="E145" s="180" t="s">
        <v>309</v>
      </c>
      <c r="F145" s="181" t="s">
        <v>310</v>
      </c>
      <c r="G145" s="182" t="s">
        <v>134</v>
      </c>
      <c r="H145" s="183">
        <v>126</v>
      </c>
      <c r="I145" s="184"/>
      <c r="J145" s="185">
        <f>ROUND(I145*H145,2)</f>
        <v>0</v>
      </c>
      <c r="K145" s="181" t="s">
        <v>135</v>
      </c>
      <c r="L145" s="37"/>
      <c r="M145" s="186" t="s">
        <v>19</v>
      </c>
      <c r="N145" s="187" t="s">
        <v>42</v>
      </c>
      <c r="O145" s="62"/>
      <c r="P145" s="188">
        <f>O145*H145</f>
        <v>0</v>
      </c>
      <c r="Q145" s="188">
        <v>0.1837</v>
      </c>
      <c r="R145" s="188">
        <f>Q145*H145</f>
        <v>23.1462</v>
      </c>
      <c r="S145" s="188">
        <v>0</v>
      </c>
      <c r="T145" s="189">
        <f>S145*H145</f>
        <v>0</v>
      </c>
      <c r="AR145" s="190" t="s">
        <v>136</v>
      </c>
      <c r="AT145" s="190" t="s">
        <v>131</v>
      </c>
      <c r="AU145" s="190" t="s">
        <v>81</v>
      </c>
      <c r="AY145" s="16" t="s">
        <v>129</v>
      </c>
      <c r="BE145" s="191">
        <f>IF(N145="základní",J145,0)</f>
        <v>0</v>
      </c>
      <c r="BF145" s="191">
        <f>IF(N145="snížená",J145,0)</f>
        <v>0</v>
      </c>
      <c r="BG145" s="191">
        <f>IF(N145="zákl. přenesená",J145,0)</f>
        <v>0</v>
      </c>
      <c r="BH145" s="191">
        <f>IF(N145="sníž. přenesená",J145,0)</f>
        <v>0</v>
      </c>
      <c r="BI145" s="191">
        <f>IF(N145="nulová",J145,0)</f>
        <v>0</v>
      </c>
      <c r="BJ145" s="16" t="s">
        <v>79</v>
      </c>
      <c r="BK145" s="191">
        <f>ROUND(I145*H145,2)</f>
        <v>0</v>
      </c>
      <c r="BL145" s="16" t="s">
        <v>136</v>
      </c>
      <c r="BM145" s="190" t="s">
        <v>311</v>
      </c>
    </row>
    <row r="146" spans="2:47" s="1" customFormat="1" ht="136.5">
      <c r="B146" s="33"/>
      <c r="C146" s="34"/>
      <c r="D146" s="192" t="s">
        <v>138</v>
      </c>
      <c r="E146" s="34"/>
      <c r="F146" s="193" t="s">
        <v>312</v>
      </c>
      <c r="G146" s="34"/>
      <c r="H146" s="34"/>
      <c r="I146" s="106"/>
      <c r="J146" s="34"/>
      <c r="K146" s="34"/>
      <c r="L146" s="37"/>
      <c r="M146" s="194"/>
      <c r="N146" s="62"/>
      <c r="O146" s="62"/>
      <c r="P146" s="62"/>
      <c r="Q146" s="62"/>
      <c r="R146" s="62"/>
      <c r="S146" s="62"/>
      <c r="T146" s="63"/>
      <c r="AT146" s="16" t="s">
        <v>138</v>
      </c>
      <c r="AU146" s="16" t="s">
        <v>81</v>
      </c>
    </row>
    <row r="147" spans="2:51" s="12" customFormat="1" ht="11.25">
      <c r="B147" s="195"/>
      <c r="C147" s="196"/>
      <c r="D147" s="192" t="s">
        <v>140</v>
      </c>
      <c r="E147" s="197" t="s">
        <v>19</v>
      </c>
      <c r="F147" s="198" t="s">
        <v>296</v>
      </c>
      <c r="G147" s="196"/>
      <c r="H147" s="199">
        <v>126</v>
      </c>
      <c r="I147" s="200"/>
      <c r="J147" s="196"/>
      <c r="K147" s="196"/>
      <c r="L147" s="201"/>
      <c r="M147" s="202"/>
      <c r="N147" s="203"/>
      <c r="O147" s="203"/>
      <c r="P147" s="203"/>
      <c r="Q147" s="203"/>
      <c r="R147" s="203"/>
      <c r="S147" s="203"/>
      <c r="T147" s="204"/>
      <c r="AT147" s="205" t="s">
        <v>140</v>
      </c>
      <c r="AU147" s="205" t="s">
        <v>81</v>
      </c>
      <c r="AV147" s="12" t="s">
        <v>81</v>
      </c>
      <c r="AW147" s="12" t="s">
        <v>32</v>
      </c>
      <c r="AX147" s="12" t="s">
        <v>71</v>
      </c>
      <c r="AY147" s="205" t="s">
        <v>129</v>
      </c>
    </row>
    <row r="148" spans="2:51" s="13" customFormat="1" ht="11.25">
      <c r="B148" s="206"/>
      <c r="C148" s="207"/>
      <c r="D148" s="192" t="s">
        <v>140</v>
      </c>
      <c r="E148" s="208" t="s">
        <v>19</v>
      </c>
      <c r="F148" s="209" t="s">
        <v>142</v>
      </c>
      <c r="G148" s="207"/>
      <c r="H148" s="210">
        <v>126</v>
      </c>
      <c r="I148" s="211"/>
      <c r="J148" s="207"/>
      <c r="K148" s="207"/>
      <c r="L148" s="212"/>
      <c r="M148" s="213"/>
      <c r="N148" s="214"/>
      <c r="O148" s="214"/>
      <c r="P148" s="214"/>
      <c r="Q148" s="214"/>
      <c r="R148" s="214"/>
      <c r="S148" s="214"/>
      <c r="T148" s="215"/>
      <c r="AT148" s="216" t="s">
        <v>140</v>
      </c>
      <c r="AU148" s="216" t="s">
        <v>81</v>
      </c>
      <c r="AV148" s="13" t="s">
        <v>136</v>
      </c>
      <c r="AW148" s="13" t="s">
        <v>32</v>
      </c>
      <c r="AX148" s="13" t="s">
        <v>79</v>
      </c>
      <c r="AY148" s="216" t="s">
        <v>129</v>
      </c>
    </row>
    <row r="149" spans="2:65" s="1" customFormat="1" ht="16.5" customHeight="1">
      <c r="B149" s="33"/>
      <c r="C149" s="217" t="s">
        <v>220</v>
      </c>
      <c r="D149" s="217" t="s">
        <v>239</v>
      </c>
      <c r="E149" s="218" t="s">
        <v>313</v>
      </c>
      <c r="F149" s="219" t="s">
        <v>314</v>
      </c>
      <c r="G149" s="220" t="s">
        <v>134</v>
      </c>
      <c r="H149" s="221">
        <v>52.02</v>
      </c>
      <c r="I149" s="222"/>
      <c r="J149" s="223">
        <f>ROUND(I149*H149,2)</f>
        <v>0</v>
      </c>
      <c r="K149" s="219" t="s">
        <v>135</v>
      </c>
      <c r="L149" s="224"/>
      <c r="M149" s="225" t="s">
        <v>19</v>
      </c>
      <c r="N149" s="226" t="s">
        <v>42</v>
      </c>
      <c r="O149" s="62"/>
      <c r="P149" s="188">
        <f>O149*H149</f>
        <v>0</v>
      </c>
      <c r="Q149" s="188">
        <v>0.222</v>
      </c>
      <c r="R149" s="188">
        <f>Q149*H149</f>
        <v>11.548440000000001</v>
      </c>
      <c r="S149" s="188">
        <v>0</v>
      </c>
      <c r="T149" s="189">
        <f>S149*H149</f>
        <v>0</v>
      </c>
      <c r="AR149" s="190" t="s">
        <v>176</v>
      </c>
      <c r="AT149" s="190" t="s">
        <v>239</v>
      </c>
      <c r="AU149" s="190" t="s">
        <v>81</v>
      </c>
      <c r="AY149" s="16" t="s">
        <v>129</v>
      </c>
      <c r="BE149" s="191">
        <f>IF(N149="základní",J149,0)</f>
        <v>0</v>
      </c>
      <c r="BF149" s="191">
        <f>IF(N149="snížená",J149,0)</f>
        <v>0</v>
      </c>
      <c r="BG149" s="191">
        <f>IF(N149="zákl. přenesená",J149,0)</f>
        <v>0</v>
      </c>
      <c r="BH149" s="191">
        <f>IF(N149="sníž. přenesená",J149,0)</f>
        <v>0</v>
      </c>
      <c r="BI149" s="191">
        <f>IF(N149="nulová",J149,0)</f>
        <v>0</v>
      </c>
      <c r="BJ149" s="16" t="s">
        <v>79</v>
      </c>
      <c r="BK149" s="191">
        <f>ROUND(I149*H149,2)</f>
        <v>0</v>
      </c>
      <c r="BL149" s="16" t="s">
        <v>136</v>
      </c>
      <c r="BM149" s="190" t="s">
        <v>315</v>
      </c>
    </row>
    <row r="150" spans="2:51" s="12" customFormat="1" ht="11.25">
      <c r="B150" s="195"/>
      <c r="C150" s="196"/>
      <c r="D150" s="192" t="s">
        <v>140</v>
      </c>
      <c r="E150" s="197" t="s">
        <v>19</v>
      </c>
      <c r="F150" s="198" t="s">
        <v>316</v>
      </c>
      <c r="G150" s="196"/>
      <c r="H150" s="199">
        <v>51</v>
      </c>
      <c r="I150" s="200"/>
      <c r="J150" s="196"/>
      <c r="K150" s="196"/>
      <c r="L150" s="201"/>
      <c r="M150" s="202"/>
      <c r="N150" s="203"/>
      <c r="O150" s="203"/>
      <c r="P150" s="203"/>
      <c r="Q150" s="203"/>
      <c r="R150" s="203"/>
      <c r="S150" s="203"/>
      <c r="T150" s="204"/>
      <c r="AT150" s="205" t="s">
        <v>140</v>
      </c>
      <c r="AU150" s="205" t="s">
        <v>81</v>
      </c>
      <c r="AV150" s="12" t="s">
        <v>81</v>
      </c>
      <c r="AW150" s="12" t="s">
        <v>32</v>
      </c>
      <c r="AX150" s="12" t="s">
        <v>71</v>
      </c>
      <c r="AY150" s="205" t="s">
        <v>129</v>
      </c>
    </row>
    <row r="151" spans="2:51" s="13" customFormat="1" ht="11.25">
      <c r="B151" s="206"/>
      <c r="C151" s="207"/>
      <c r="D151" s="192" t="s">
        <v>140</v>
      </c>
      <c r="E151" s="208" t="s">
        <v>19</v>
      </c>
      <c r="F151" s="209" t="s">
        <v>142</v>
      </c>
      <c r="G151" s="207"/>
      <c r="H151" s="210">
        <v>51</v>
      </c>
      <c r="I151" s="211"/>
      <c r="J151" s="207"/>
      <c r="K151" s="207"/>
      <c r="L151" s="212"/>
      <c r="M151" s="213"/>
      <c r="N151" s="214"/>
      <c r="O151" s="214"/>
      <c r="P151" s="214"/>
      <c r="Q151" s="214"/>
      <c r="R151" s="214"/>
      <c r="S151" s="214"/>
      <c r="T151" s="215"/>
      <c r="AT151" s="216" t="s">
        <v>140</v>
      </c>
      <c r="AU151" s="216" t="s">
        <v>81</v>
      </c>
      <c r="AV151" s="13" t="s">
        <v>136</v>
      </c>
      <c r="AW151" s="13" t="s">
        <v>32</v>
      </c>
      <c r="AX151" s="13" t="s">
        <v>79</v>
      </c>
      <c r="AY151" s="216" t="s">
        <v>129</v>
      </c>
    </row>
    <row r="152" spans="2:51" s="12" customFormat="1" ht="11.25">
      <c r="B152" s="195"/>
      <c r="C152" s="196"/>
      <c r="D152" s="192" t="s">
        <v>140</v>
      </c>
      <c r="E152" s="196"/>
      <c r="F152" s="198" t="s">
        <v>317</v>
      </c>
      <c r="G152" s="196"/>
      <c r="H152" s="199">
        <v>52.02</v>
      </c>
      <c r="I152" s="200"/>
      <c r="J152" s="196"/>
      <c r="K152" s="196"/>
      <c r="L152" s="201"/>
      <c r="M152" s="202"/>
      <c r="N152" s="203"/>
      <c r="O152" s="203"/>
      <c r="P152" s="203"/>
      <c r="Q152" s="203"/>
      <c r="R152" s="203"/>
      <c r="S152" s="203"/>
      <c r="T152" s="204"/>
      <c r="AT152" s="205" t="s">
        <v>140</v>
      </c>
      <c r="AU152" s="205" t="s">
        <v>81</v>
      </c>
      <c r="AV152" s="12" t="s">
        <v>81</v>
      </c>
      <c r="AW152" s="12" t="s">
        <v>4</v>
      </c>
      <c r="AX152" s="12" t="s">
        <v>79</v>
      </c>
      <c r="AY152" s="205" t="s">
        <v>129</v>
      </c>
    </row>
    <row r="153" spans="2:63" s="11" customFormat="1" ht="22.9" customHeight="1">
      <c r="B153" s="163"/>
      <c r="C153" s="164"/>
      <c r="D153" s="165" t="s">
        <v>70</v>
      </c>
      <c r="E153" s="177" t="s">
        <v>181</v>
      </c>
      <c r="F153" s="177" t="s">
        <v>230</v>
      </c>
      <c r="G153" s="164"/>
      <c r="H153" s="164"/>
      <c r="I153" s="167"/>
      <c r="J153" s="178">
        <f>BK153</f>
        <v>0</v>
      </c>
      <c r="K153" s="164"/>
      <c r="L153" s="169"/>
      <c r="M153" s="170"/>
      <c r="N153" s="171"/>
      <c r="O153" s="171"/>
      <c r="P153" s="172">
        <f>SUM(P154:P164)</f>
        <v>0</v>
      </c>
      <c r="Q153" s="171"/>
      <c r="R153" s="172">
        <f>SUM(R154:R164)</f>
        <v>13.992740000000001</v>
      </c>
      <c r="S153" s="171"/>
      <c r="T153" s="173">
        <f>SUM(T154:T164)</f>
        <v>11.592</v>
      </c>
      <c r="AR153" s="174" t="s">
        <v>79</v>
      </c>
      <c r="AT153" s="175" t="s">
        <v>70</v>
      </c>
      <c r="AU153" s="175" t="s">
        <v>79</v>
      </c>
      <c r="AY153" s="174" t="s">
        <v>129</v>
      </c>
      <c r="BK153" s="176">
        <f>SUM(BK154:BK164)</f>
        <v>0</v>
      </c>
    </row>
    <row r="154" spans="2:65" s="1" customFormat="1" ht="24" customHeight="1">
      <c r="B154" s="33"/>
      <c r="C154" s="179" t="s">
        <v>225</v>
      </c>
      <c r="D154" s="179" t="s">
        <v>131</v>
      </c>
      <c r="E154" s="180" t="s">
        <v>232</v>
      </c>
      <c r="F154" s="181" t="s">
        <v>233</v>
      </c>
      <c r="G154" s="182" t="s">
        <v>234</v>
      </c>
      <c r="H154" s="183">
        <v>46</v>
      </c>
      <c r="I154" s="184"/>
      <c r="J154" s="185">
        <f>ROUND(I154*H154,2)</f>
        <v>0</v>
      </c>
      <c r="K154" s="181" t="s">
        <v>135</v>
      </c>
      <c r="L154" s="37"/>
      <c r="M154" s="186" t="s">
        <v>19</v>
      </c>
      <c r="N154" s="187" t="s">
        <v>42</v>
      </c>
      <c r="O154" s="62"/>
      <c r="P154" s="188">
        <f>O154*H154</f>
        <v>0</v>
      </c>
      <c r="Q154" s="188">
        <v>0.20219</v>
      </c>
      <c r="R154" s="188">
        <f>Q154*H154</f>
        <v>9.300740000000001</v>
      </c>
      <c r="S154" s="188">
        <v>0</v>
      </c>
      <c r="T154" s="189">
        <f>S154*H154</f>
        <v>0</v>
      </c>
      <c r="AR154" s="190" t="s">
        <v>136</v>
      </c>
      <c r="AT154" s="190" t="s">
        <v>131</v>
      </c>
      <c r="AU154" s="190" t="s">
        <v>81</v>
      </c>
      <c r="AY154" s="16" t="s">
        <v>129</v>
      </c>
      <c r="BE154" s="191">
        <f>IF(N154="základní",J154,0)</f>
        <v>0</v>
      </c>
      <c r="BF154" s="191">
        <f>IF(N154="snížená",J154,0)</f>
        <v>0</v>
      </c>
      <c r="BG154" s="191">
        <f>IF(N154="zákl. přenesená",J154,0)</f>
        <v>0</v>
      </c>
      <c r="BH154" s="191">
        <f>IF(N154="sníž. přenesená",J154,0)</f>
        <v>0</v>
      </c>
      <c r="BI154" s="191">
        <f>IF(N154="nulová",J154,0)</f>
        <v>0</v>
      </c>
      <c r="BJ154" s="16" t="s">
        <v>79</v>
      </c>
      <c r="BK154" s="191">
        <f>ROUND(I154*H154,2)</f>
        <v>0</v>
      </c>
      <c r="BL154" s="16" t="s">
        <v>136</v>
      </c>
      <c r="BM154" s="190" t="s">
        <v>235</v>
      </c>
    </row>
    <row r="155" spans="2:47" s="1" customFormat="1" ht="87.75">
      <c r="B155" s="33"/>
      <c r="C155" s="34"/>
      <c r="D155" s="192" t="s">
        <v>138</v>
      </c>
      <c r="E155" s="34"/>
      <c r="F155" s="193" t="s">
        <v>236</v>
      </c>
      <c r="G155" s="34"/>
      <c r="H155" s="34"/>
      <c r="I155" s="106"/>
      <c r="J155" s="34"/>
      <c r="K155" s="34"/>
      <c r="L155" s="37"/>
      <c r="M155" s="194"/>
      <c r="N155" s="62"/>
      <c r="O155" s="62"/>
      <c r="P155" s="62"/>
      <c r="Q155" s="62"/>
      <c r="R155" s="62"/>
      <c r="S155" s="62"/>
      <c r="T155" s="63"/>
      <c r="AT155" s="16" t="s">
        <v>138</v>
      </c>
      <c r="AU155" s="16" t="s">
        <v>81</v>
      </c>
    </row>
    <row r="156" spans="2:51" s="12" customFormat="1" ht="11.25">
      <c r="B156" s="195"/>
      <c r="C156" s="196"/>
      <c r="D156" s="192" t="s">
        <v>140</v>
      </c>
      <c r="E156" s="197" t="s">
        <v>19</v>
      </c>
      <c r="F156" s="198" t="s">
        <v>318</v>
      </c>
      <c r="G156" s="196"/>
      <c r="H156" s="199">
        <v>46</v>
      </c>
      <c r="I156" s="200"/>
      <c r="J156" s="196"/>
      <c r="K156" s="196"/>
      <c r="L156" s="201"/>
      <c r="M156" s="202"/>
      <c r="N156" s="203"/>
      <c r="O156" s="203"/>
      <c r="P156" s="203"/>
      <c r="Q156" s="203"/>
      <c r="R156" s="203"/>
      <c r="S156" s="203"/>
      <c r="T156" s="204"/>
      <c r="AT156" s="205" t="s">
        <v>140</v>
      </c>
      <c r="AU156" s="205" t="s">
        <v>81</v>
      </c>
      <c r="AV156" s="12" t="s">
        <v>81</v>
      </c>
      <c r="AW156" s="12" t="s">
        <v>32</v>
      </c>
      <c r="AX156" s="12" t="s">
        <v>71</v>
      </c>
      <c r="AY156" s="205" t="s">
        <v>129</v>
      </c>
    </row>
    <row r="157" spans="2:51" s="13" customFormat="1" ht="11.25">
      <c r="B157" s="206"/>
      <c r="C157" s="207"/>
      <c r="D157" s="192" t="s">
        <v>140</v>
      </c>
      <c r="E157" s="208" t="s">
        <v>19</v>
      </c>
      <c r="F157" s="209" t="s">
        <v>142</v>
      </c>
      <c r="G157" s="207"/>
      <c r="H157" s="210">
        <v>46</v>
      </c>
      <c r="I157" s="211"/>
      <c r="J157" s="207"/>
      <c r="K157" s="207"/>
      <c r="L157" s="212"/>
      <c r="M157" s="213"/>
      <c r="N157" s="214"/>
      <c r="O157" s="214"/>
      <c r="P157" s="214"/>
      <c r="Q157" s="214"/>
      <c r="R157" s="214"/>
      <c r="S157" s="214"/>
      <c r="T157" s="215"/>
      <c r="AT157" s="216" t="s">
        <v>140</v>
      </c>
      <c r="AU157" s="216" t="s">
        <v>81</v>
      </c>
      <c r="AV157" s="13" t="s">
        <v>136</v>
      </c>
      <c r="AW157" s="13" t="s">
        <v>32</v>
      </c>
      <c r="AX157" s="13" t="s">
        <v>79</v>
      </c>
      <c r="AY157" s="216" t="s">
        <v>129</v>
      </c>
    </row>
    <row r="158" spans="2:65" s="1" customFormat="1" ht="16.5" customHeight="1">
      <c r="B158" s="33"/>
      <c r="C158" s="217" t="s">
        <v>231</v>
      </c>
      <c r="D158" s="217" t="s">
        <v>239</v>
      </c>
      <c r="E158" s="218" t="s">
        <v>240</v>
      </c>
      <c r="F158" s="219" t="s">
        <v>241</v>
      </c>
      <c r="G158" s="220" t="s">
        <v>234</v>
      </c>
      <c r="H158" s="221">
        <v>46</v>
      </c>
      <c r="I158" s="222"/>
      <c r="J158" s="223">
        <f>ROUND(I158*H158,2)</f>
        <v>0</v>
      </c>
      <c r="K158" s="219" t="s">
        <v>135</v>
      </c>
      <c r="L158" s="224"/>
      <c r="M158" s="225" t="s">
        <v>19</v>
      </c>
      <c r="N158" s="226" t="s">
        <v>42</v>
      </c>
      <c r="O158" s="62"/>
      <c r="P158" s="188">
        <f>O158*H158</f>
        <v>0</v>
      </c>
      <c r="Q158" s="188">
        <v>0.102</v>
      </c>
      <c r="R158" s="188">
        <f>Q158*H158</f>
        <v>4.691999999999999</v>
      </c>
      <c r="S158" s="188">
        <v>0</v>
      </c>
      <c r="T158" s="189">
        <f>S158*H158</f>
        <v>0</v>
      </c>
      <c r="AR158" s="190" t="s">
        <v>176</v>
      </c>
      <c r="AT158" s="190" t="s">
        <v>239</v>
      </c>
      <c r="AU158" s="190" t="s">
        <v>81</v>
      </c>
      <c r="AY158" s="16" t="s">
        <v>129</v>
      </c>
      <c r="BE158" s="191">
        <f>IF(N158="základní",J158,0)</f>
        <v>0</v>
      </c>
      <c r="BF158" s="191">
        <f>IF(N158="snížená",J158,0)</f>
        <v>0</v>
      </c>
      <c r="BG158" s="191">
        <f>IF(N158="zákl. přenesená",J158,0)</f>
        <v>0</v>
      </c>
      <c r="BH158" s="191">
        <f>IF(N158="sníž. přenesená",J158,0)</f>
        <v>0</v>
      </c>
      <c r="BI158" s="191">
        <f>IF(N158="nulová",J158,0)</f>
        <v>0</v>
      </c>
      <c r="BJ158" s="16" t="s">
        <v>79</v>
      </c>
      <c r="BK158" s="191">
        <f>ROUND(I158*H158,2)</f>
        <v>0</v>
      </c>
      <c r="BL158" s="16" t="s">
        <v>136</v>
      </c>
      <c r="BM158" s="190" t="s">
        <v>242</v>
      </c>
    </row>
    <row r="159" spans="2:51" s="12" customFormat="1" ht="11.25">
      <c r="B159" s="195"/>
      <c r="C159" s="196"/>
      <c r="D159" s="192" t="s">
        <v>140</v>
      </c>
      <c r="E159" s="197" t="s">
        <v>19</v>
      </c>
      <c r="F159" s="198" t="s">
        <v>318</v>
      </c>
      <c r="G159" s="196"/>
      <c r="H159" s="199">
        <v>46</v>
      </c>
      <c r="I159" s="200"/>
      <c r="J159" s="196"/>
      <c r="K159" s="196"/>
      <c r="L159" s="201"/>
      <c r="M159" s="202"/>
      <c r="N159" s="203"/>
      <c r="O159" s="203"/>
      <c r="P159" s="203"/>
      <c r="Q159" s="203"/>
      <c r="R159" s="203"/>
      <c r="S159" s="203"/>
      <c r="T159" s="204"/>
      <c r="AT159" s="205" t="s">
        <v>140</v>
      </c>
      <c r="AU159" s="205" t="s">
        <v>81</v>
      </c>
      <c r="AV159" s="12" t="s">
        <v>81</v>
      </c>
      <c r="AW159" s="12" t="s">
        <v>32</v>
      </c>
      <c r="AX159" s="12" t="s">
        <v>71</v>
      </c>
      <c r="AY159" s="205" t="s">
        <v>129</v>
      </c>
    </row>
    <row r="160" spans="2:51" s="13" customFormat="1" ht="11.25">
      <c r="B160" s="206"/>
      <c r="C160" s="207"/>
      <c r="D160" s="192" t="s">
        <v>140</v>
      </c>
      <c r="E160" s="208" t="s">
        <v>19</v>
      </c>
      <c r="F160" s="209" t="s">
        <v>142</v>
      </c>
      <c r="G160" s="207"/>
      <c r="H160" s="210">
        <v>46</v>
      </c>
      <c r="I160" s="211"/>
      <c r="J160" s="207"/>
      <c r="K160" s="207"/>
      <c r="L160" s="212"/>
      <c r="M160" s="213"/>
      <c r="N160" s="214"/>
      <c r="O160" s="214"/>
      <c r="P160" s="214"/>
      <c r="Q160" s="214"/>
      <c r="R160" s="214"/>
      <c r="S160" s="214"/>
      <c r="T160" s="215"/>
      <c r="AT160" s="216" t="s">
        <v>140</v>
      </c>
      <c r="AU160" s="216" t="s">
        <v>81</v>
      </c>
      <c r="AV160" s="13" t="s">
        <v>136</v>
      </c>
      <c r="AW160" s="13" t="s">
        <v>32</v>
      </c>
      <c r="AX160" s="13" t="s">
        <v>79</v>
      </c>
      <c r="AY160" s="216" t="s">
        <v>129</v>
      </c>
    </row>
    <row r="161" spans="2:65" s="1" customFormat="1" ht="36" customHeight="1">
      <c r="B161" s="33"/>
      <c r="C161" s="179" t="s">
        <v>238</v>
      </c>
      <c r="D161" s="179" t="s">
        <v>131</v>
      </c>
      <c r="E161" s="180" t="s">
        <v>258</v>
      </c>
      <c r="F161" s="181" t="s">
        <v>259</v>
      </c>
      <c r="G161" s="182" t="s">
        <v>134</v>
      </c>
      <c r="H161" s="183">
        <v>46</v>
      </c>
      <c r="I161" s="184"/>
      <c r="J161" s="185">
        <f>ROUND(I161*H161,2)</f>
        <v>0</v>
      </c>
      <c r="K161" s="181" t="s">
        <v>135</v>
      </c>
      <c r="L161" s="37"/>
      <c r="M161" s="186" t="s">
        <v>19</v>
      </c>
      <c r="N161" s="187" t="s">
        <v>42</v>
      </c>
      <c r="O161" s="62"/>
      <c r="P161" s="188">
        <f>O161*H161</f>
        <v>0</v>
      </c>
      <c r="Q161" s="188">
        <v>0</v>
      </c>
      <c r="R161" s="188">
        <f>Q161*H161</f>
        <v>0</v>
      </c>
      <c r="S161" s="188">
        <v>0.252</v>
      </c>
      <c r="T161" s="189">
        <f>S161*H161</f>
        <v>11.592</v>
      </c>
      <c r="AR161" s="190" t="s">
        <v>136</v>
      </c>
      <c r="AT161" s="190" t="s">
        <v>131</v>
      </c>
      <c r="AU161" s="190" t="s">
        <v>81</v>
      </c>
      <c r="AY161" s="16" t="s">
        <v>129</v>
      </c>
      <c r="BE161" s="191">
        <f>IF(N161="základní",J161,0)</f>
        <v>0</v>
      </c>
      <c r="BF161" s="191">
        <f>IF(N161="snížená",J161,0)</f>
        <v>0</v>
      </c>
      <c r="BG161" s="191">
        <f>IF(N161="zákl. přenesená",J161,0)</f>
        <v>0</v>
      </c>
      <c r="BH161" s="191">
        <f>IF(N161="sníž. přenesená",J161,0)</f>
        <v>0</v>
      </c>
      <c r="BI161" s="191">
        <f>IF(N161="nulová",J161,0)</f>
        <v>0</v>
      </c>
      <c r="BJ161" s="16" t="s">
        <v>79</v>
      </c>
      <c r="BK161" s="191">
        <f>ROUND(I161*H161,2)</f>
        <v>0</v>
      </c>
      <c r="BL161" s="16" t="s">
        <v>136</v>
      </c>
      <c r="BM161" s="190" t="s">
        <v>260</v>
      </c>
    </row>
    <row r="162" spans="2:47" s="1" customFormat="1" ht="39">
      <c r="B162" s="33"/>
      <c r="C162" s="34"/>
      <c r="D162" s="192" t="s">
        <v>138</v>
      </c>
      <c r="E162" s="34"/>
      <c r="F162" s="193" t="s">
        <v>256</v>
      </c>
      <c r="G162" s="34"/>
      <c r="H162" s="34"/>
      <c r="I162" s="106"/>
      <c r="J162" s="34"/>
      <c r="K162" s="34"/>
      <c r="L162" s="37"/>
      <c r="M162" s="194"/>
      <c r="N162" s="62"/>
      <c r="O162" s="62"/>
      <c r="P162" s="62"/>
      <c r="Q162" s="62"/>
      <c r="R162" s="62"/>
      <c r="S162" s="62"/>
      <c r="T162" s="63"/>
      <c r="AT162" s="16" t="s">
        <v>138</v>
      </c>
      <c r="AU162" s="16" t="s">
        <v>81</v>
      </c>
    </row>
    <row r="163" spans="2:51" s="12" customFormat="1" ht="11.25">
      <c r="B163" s="195"/>
      <c r="C163" s="196"/>
      <c r="D163" s="192" t="s">
        <v>140</v>
      </c>
      <c r="E163" s="197" t="s">
        <v>19</v>
      </c>
      <c r="F163" s="198" t="s">
        <v>318</v>
      </c>
      <c r="G163" s="196"/>
      <c r="H163" s="199">
        <v>46</v>
      </c>
      <c r="I163" s="200"/>
      <c r="J163" s="196"/>
      <c r="K163" s="196"/>
      <c r="L163" s="201"/>
      <c r="M163" s="202"/>
      <c r="N163" s="203"/>
      <c r="O163" s="203"/>
      <c r="P163" s="203"/>
      <c r="Q163" s="203"/>
      <c r="R163" s="203"/>
      <c r="S163" s="203"/>
      <c r="T163" s="204"/>
      <c r="AT163" s="205" t="s">
        <v>140</v>
      </c>
      <c r="AU163" s="205" t="s">
        <v>81</v>
      </c>
      <c r="AV163" s="12" t="s">
        <v>81</v>
      </c>
      <c r="AW163" s="12" t="s">
        <v>32</v>
      </c>
      <c r="AX163" s="12" t="s">
        <v>71</v>
      </c>
      <c r="AY163" s="205" t="s">
        <v>129</v>
      </c>
    </row>
    <row r="164" spans="2:51" s="13" customFormat="1" ht="11.25">
      <c r="B164" s="206"/>
      <c r="C164" s="207"/>
      <c r="D164" s="192" t="s">
        <v>140</v>
      </c>
      <c r="E164" s="208" t="s">
        <v>19</v>
      </c>
      <c r="F164" s="209" t="s">
        <v>142</v>
      </c>
      <c r="G164" s="207"/>
      <c r="H164" s="210">
        <v>46</v>
      </c>
      <c r="I164" s="211"/>
      <c r="J164" s="207"/>
      <c r="K164" s="207"/>
      <c r="L164" s="212"/>
      <c r="M164" s="213"/>
      <c r="N164" s="214"/>
      <c r="O164" s="214"/>
      <c r="P164" s="214"/>
      <c r="Q164" s="214"/>
      <c r="R164" s="214"/>
      <c r="S164" s="214"/>
      <c r="T164" s="215"/>
      <c r="AT164" s="216" t="s">
        <v>140</v>
      </c>
      <c r="AU164" s="216" t="s">
        <v>81</v>
      </c>
      <c r="AV164" s="13" t="s">
        <v>136</v>
      </c>
      <c r="AW164" s="13" t="s">
        <v>32</v>
      </c>
      <c r="AX164" s="13" t="s">
        <v>79</v>
      </c>
      <c r="AY164" s="216" t="s">
        <v>129</v>
      </c>
    </row>
    <row r="165" spans="2:63" s="11" customFormat="1" ht="22.9" customHeight="1">
      <c r="B165" s="163"/>
      <c r="C165" s="164"/>
      <c r="D165" s="165" t="s">
        <v>70</v>
      </c>
      <c r="E165" s="177" t="s">
        <v>261</v>
      </c>
      <c r="F165" s="177" t="s">
        <v>262</v>
      </c>
      <c r="G165" s="164"/>
      <c r="H165" s="164"/>
      <c r="I165" s="167"/>
      <c r="J165" s="178">
        <f>BK165</f>
        <v>0</v>
      </c>
      <c r="K165" s="164"/>
      <c r="L165" s="169"/>
      <c r="M165" s="170"/>
      <c r="N165" s="171"/>
      <c r="O165" s="171"/>
      <c r="P165" s="172">
        <f>SUM(P166:P173)</f>
        <v>0</v>
      </c>
      <c r="Q165" s="171"/>
      <c r="R165" s="172">
        <f>SUM(R166:R173)</f>
        <v>0</v>
      </c>
      <c r="S165" s="171"/>
      <c r="T165" s="173">
        <f>SUM(T166:T173)</f>
        <v>0</v>
      </c>
      <c r="AR165" s="174" t="s">
        <v>79</v>
      </c>
      <c r="AT165" s="175" t="s">
        <v>70</v>
      </c>
      <c r="AU165" s="175" t="s">
        <v>79</v>
      </c>
      <c r="AY165" s="174" t="s">
        <v>129</v>
      </c>
      <c r="BK165" s="176">
        <f>SUM(BK166:BK173)</f>
        <v>0</v>
      </c>
    </row>
    <row r="166" spans="2:65" s="1" customFormat="1" ht="24" customHeight="1">
      <c r="B166" s="33"/>
      <c r="C166" s="179" t="s">
        <v>243</v>
      </c>
      <c r="D166" s="179" t="s">
        <v>131</v>
      </c>
      <c r="E166" s="180" t="s">
        <v>319</v>
      </c>
      <c r="F166" s="181" t="s">
        <v>320</v>
      </c>
      <c r="G166" s="182" t="s">
        <v>184</v>
      </c>
      <c r="H166" s="183">
        <v>103.71</v>
      </c>
      <c r="I166" s="184"/>
      <c r="J166" s="185">
        <f>ROUND(I166*H166,2)</f>
        <v>0</v>
      </c>
      <c r="K166" s="181" t="s">
        <v>135</v>
      </c>
      <c r="L166" s="37"/>
      <c r="M166" s="186" t="s">
        <v>19</v>
      </c>
      <c r="N166" s="187" t="s">
        <v>42</v>
      </c>
      <c r="O166" s="62"/>
      <c r="P166" s="188">
        <f>O166*H166</f>
        <v>0</v>
      </c>
      <c r="Q166" s="188">
        <v>0</v>
      </c>
      <c r="R166" s="188">
        <f>Q166*H166</f>
        <v>0</v>
      </c>
      <c r="S166" s="188">
        <v>0</v>
      </c>
      <c r="T166" s="189">
        <f>S166*H166</f>
        <v>0</v>
      </c>
      <c r="AR166" s="190" t="s">
        <v>136</v>
      </c>
      <c r="AT166" s="190" t="s">
        <v>131</v>
      </c>
      <c r="AU166" s="190" t="s">
        <v>81</v>
      </c>
      <c r="AY166" s="16" t="s">
        <v>129</v>
      </c>
      <c r="BE166" s="191">
        <f>IF(N166="základní",J166,0)</f>
        <v>0</v>
      </c>
      <c r="BF166" s="191">
        <f>IF(N166="snížená",J166,0)</f>
        <v>0</v>
      </c>
      <c r="BG166" s="191">
        <f>IF(N166="zákl. přenesená",J166,0)</f>
        <v>0</v>
      </c>
      <c r="BH166" s="191">
        <f>IF(N166="sníž. přenesená",J166,0)</f>
        <v>0</v>
      </c>
      <c r="BI166" s="191">
        <f>IF(N166="nulová",J166,0)</f>
        <v>0</v>
      </c>
      <c r="BJ166" s="16" t="s">
        <v>79</v>
      </c>
      <c r="BK166" s="191">
        <f>ROUND(I166*H166,2)</f>
        <v>0</v>
      </c>
      <c r="BL166" s="16" t="s">
        <v>136</v>
      </c>
      <c r="BM166" s="190" t="s">
        <v>321</v>
      </c>
    </row>
    <row r="167" spans="2:47" s="1" customFormat="1" ht="58.5">
      <c r="B167" s="33"/>
      <c r="C167" s="34"/>
      <c r="D167" s="192" t="s">
        <v>138</v>
      </c>
      <c r="E167" s="34"/>
      <c r="F167" s="193" t="s">
        <v>267</v>
      </c>
      <c r="G167" s="34"/>
      <c r="H167" s="34"/>
      <c r="I167" s="106"/>
      <c r="J167" s="34"/>
      <c r="K167" s="34"/>
      <c r="L167" s="37"/>
      <c r="M167" s="194"/>
      <c r="N167" s="62"/>
      <c r="O167" s="62"/>
      <c r="P167" s="62"/>
      <c r="Q167" s="62"/>
      <c r="R167" s="62"/>
      <c r="S167" s="62"/>
      <c r="T167" s="63"/>
      <c r="AT167" s="16" t="s">
        <v>138</v>
      </c>
      <c r="AU167" s="16" t="s">
        <v>81</v>
      </c>
    </row>
    <row r="168" spans="2:51" s="12" customFormat="1" ht="11.25">
      <c r="B168" s="195"/>
      <c r="C168" s="196"/>
      <c r="D168" s="192" t="s">
        <v>140</v>
      </c>
      <c r="E168" s="197" t="s">
        <v>19</v>
      </c>
      <c r="F168" s="198" t="s">
        <v>322</v>
      </c>
      <c r="G168" s="196"/>
      <c r="H168" s="199">
        <v>103.71</v>
      </c>
      <c r="I168" s="200"/>
      <c r="J168" s="196"/>
      <c r="K168" s="196"/>
      <c r="L168" s="201"/>
      <c r="M168" s="202"/>
      <c r="N168" s="203"/>
      <c r="O168" s="203"/>
      <c r="P168" s="203"/>
      <c r="Q168" s="203"/>
      <c r="R168" s="203"/>
      <c r="S168" s="203"/>
      <c r="T168" s="204"/>
      <c r="AT168" s="205" t="s">
        <v>140</v>
      </c>
      <c r="AU168" s="205" t="s">
        <v>81</v>
      </c>
      <c r="AV168" s="12" t="s">
        <v>81</v>
      </c>
      <c r="AW168" s="12" t="s">
        <v>32</v>
      </c>
      <c r="AX168" s="12" t="s">
        <v>71</v>
      </c>
      <c r="AY168" s="205" t="s">
        <v>129</v>
      </c>
    </row>
    <row r="169" spans="2:51" s="13" customFormat="1" ht="11.25">
      <c r="B169" s="206"/>
      <c r="C169" s="207"/>
      <c r="D169" s="192" t="s">
        <v>140</v>
      </c>
      <c r="E169" s="208" t="s">
        <v>19</v>
      </c>
      <c r="F169" s="209" t="s">
        <v>142</v>
      </c>
      <c r="G169" s="207"/>
      <c r="H169" s="210">
        <v>103.71</v>
      </c>
      <c r="I169" s="211"/>
      <c r="J169" s="207"/>
      <c r="K169" s="207"/>
      <c r="L169" s="212"/>
      <c r="M169" s="213"/>
      <c r="N169" s="214"/>
      <c r="O169" s="214"/>
      <c r="P169" s="214"/>
      <c r="Q169" s="214"/>
      <c r="R169" s="214"/>
      <c r="S169" s="214"/>
      <c r="T169" s="215"/>
      <c r="AT169" s="216" t="s">
        <v>140</v>
      </c>
      <c r="AU169" s="216" t="s">
        <v>81</v>
      </c>
      <c r="AV169" s="13" t="s">
        <v>136</v>
      </c>
      <c r="AW169" s="13" t="s">
        <v>32</v>
      </c>
      <c r="AX169" s="13" t="s">
        <v>79</v>
      </c>
      <c r="AY169" s="216" t="s">
        <v>129</v>
      </c>
    </row>
    <row r="170" spans="2:65" s="1" customFormat="1" ht="24" customHeight="1">
      <c r="B170" s="33"/>
      <c r="C170" s="179" t="s">
        <v>7</v>
      </c>
      <c r="D170" s="179" t="s">
        <v>131</v>
      </c>
      <c r="E170" s="180" t="s">
        <v>264</v>
      </c>
      <c r="F170" s="181" t="s">
        <v>265</v>
      </c>
      <c r="G170" s="182" t="s">
        <v>184</v>
      </c>
      <c r="H170" s="183">
        <v>6.4</v>
      </c>
      <c r="I170" s="184"/>
      <c r="J170" s="185">
        <f>ROUND(I170*H170,2)</f>
        <v>0</v>
      </c>
      <c r="K170" s="181" t="s">
        <v>135</v>
      </c>
      <c r="L170" s="37"/>
      <c r="M170" s="186" t="s">
        <v>19</v>
      </c>
      <c r="N170" s="187" t="s">
        <v>42</v>
      </c>
      <c r="O170" s="62"/>
      <c r="P170" s="188">
        <f>O170*H170</f>
        <v>0</v>
      </c>
      <c r="Q170" s="188">
        <v>0</v>
      </c>
      <c r="R170" s="188">
        <f>Q170*H170</f>
        <v>0</v>
      </c>
      <c r="S170" s="188">
        <v>0</v>
      </c>
      <c r="T170" s="189">
        <f>S170*H170</f>
        <v>0</v>
      </c>
      <c r="AR170" s="190" t="s">
        <v>136</v>
      </c>
      <c r="AT170" s="190" t="s">
        <v>131</v>
      </c>
      <c r="AU170" s="190" t="s">
        <v>81</v>
      </c>
      <c r="AY170" s="16" t="s">
        <v>129</v>
      </c>
      <c r="BE170" s="191">
        <f>IF(N170="základní",J170,0)</f>
        <v>0</v>
      </c>
      <c r="BF170" s="191">
        <f>IF(N170="snížená",J170,0)</f>
        <v>0</v>
      </c>
      <c r="BG170" s="191">
        <f>IF(N170="zákl. přenesená",J170,0)</f>
        <v>0</v>
      </c>
      <c r="BH170" s="191">
        <f>IF(N170="sníž. přenesená",J170,0)</f>
        <v>0</v>
      </c>
      <c r="BI170" s="191">
        <f>IF(N170="nulová",J170,0)</f>
        <v>0</v>
      </c>
      <c r="BJ170" s="16" t="s">
        <v>79</v>
      </c>
      <c r="BK170" s="191">
        <f>ROUND(I170*H170,2)</f>
        <v>0</v>
      </c>
      <c r="BL170" s="16" t="s">
        <v>136</v>
      </c>
      <c r="BM170" s="190" t="s">
        <v>266</v>
      </c>
    </row>
    <row r="171" spans="2:47" s="1" customFormat="1" ht="58.5">
      <c r="B171" s="33"/>
      <c r="C171" s="34"/>
      <c r="D171" s="192" t="s">
        <v>138</v>
      </c>
      <c r="E171" s="34"/>
      <c r="F171" s="193" t="s">
        <v>267</v>
      </c>
      <c r="G171" s="34"/>
      <c r="H171" s="34"/>
      <c r="I171" s="106"/>
      <c r="J171" s="34"/>
      <c r="K171" s="34"/>
      <c r="L171" s="37"/>
      <c r="M171" s="194"/>
      <c r="N171" s="62"/>
      <c r="O171" s="62"/>
      <c r="P171" s="62"/>
      <c r="Q171" s="62"/>
      <c r="R171" s="62"/>
      <c r="S171" s="62"/>
      <c r="T171" s="63"/>
      <c r="AT171" s="16" t="s">
        <v>138</v>
      </c>
      <c r="AU171" s="16" t="s">
        <v>81</v>
      </c>
    </row>
    <row r="172" spans="2:51" s="12" customFormat="1" ht="11.25">
      <c r="B172" s="195"/>
      <c r="C172" s="196"/>
      <c r="D172" s="192" t="s">
        <v>140</v>
      </c>
      <c r="E172" s="197" t="s">
        <v>19</v>
      </c>
      <c r="F172" s="198" t="s">
        <v>323</v>
      </c>
      <c r="G172" s="196"/>
      <c r="H172" s="199">
        <v>6.4</v>
      </c>
      <c r="I172" s="200"/>
      <c r="J172" s="196"/>
      <c r="K172" s="196"/>
      <c r="L172" s="201"/>
      <c r="M172" s="202"/>
      <c r="N172" s="203"/>
      <c r="O172" s="203"/>
      <c r="P172" s="203"/>
      <c r="Q172" s="203"/>
      <c r="R172" s="203"/>
      <c r="S172" s="203"/>
      <c r="T172" s="204"/>
      <c r="AT172" s="205" t="s">
        <v>140</v>
      </c>
      <c r="AU172" s="205" t="s">
        <v>81</v>
      </c>
      <c r="AV172" s="12" t="s">
        <v>81</v>
      </c>
      <c r="AW172" s="12" t="s">
        <v>32</v>
      </c>
      <c r="AX172" s="12" t="s">
        <v>71</v>
      </c>
      <c r="AY172" s="205" t="s">
        <v>129</v>
      </c>
    </row>
    <row r="173" spans="2:51" s="13" customFormat="1" ht="11.25">
      <c r="B173" s="206"/>
      <c r="C173" s="207"/>
      <c r="D173" s="192" t="s">
        <v>140</v>
      </c>
      <c r="E173" s="208" t="s">
        <v>19</v>
      </c>
      <c r="F173" s="209" t="s">
        <v>142</v>
      </c>
      <c r="G173" s="207"/>
      <c r="H173" s="210">
        <v>6.4</v>
      </c>
      <c r="I173" s="211"/>
      <c r="J173" s="207"/>
      <c r="K173" s="207"/>
      <c r="L173" s="212"/>
      <c r="M173" s="213"/>
      <c r="N173" s="214"/>
      <c r="O173" s="214"/>
      <c r="P173" s="214"/>
      <c r="Q173" s="214"/>
      <c r="R173" s="214"/>
      <c r="S173" s="214"/>
      <c r="T173" s="215"/>
      <c r="AT173" s="216" t="s">
        <v>140</v>
      </c>
      <c r="AU173" s="216" t="s">
        <v>81</v>
      </c>
      <c r="AV173" s="13" t="s">
        <v>136</v>
      </c>
      <c r="AW173" s="13" t="s">
        <v>32</v>
      </c>
      <c r="AX173" s="13" t="s">
        <v>79</v>
      </c>
      <c r="AY173" s="216" t="s">
        <v>129</v>
      </c>
    </row>
    <row r="174" spans="2:63" s="11" customFormat="1" ht="22.9" customHeight="1">
      <c r="B174" s="163"/>
      <c r="C174" s="164"/>
      <c r="D174" s="165" t="s">
        <v>70</v>
      </c>
      <c r="E174" s="177" t="s">
        <v>269</v>
      </c>
      <c r="F174" s="177" t="s">
        <v>270</v>
      </c>
      <c r="G174" s="164"/>
      <c r="H174" s="164"/>
      <c r="I174" s="167"/>
      <c r="J174" s="178">
        <f>BK174</f>
        <v>0</v>
      </c>
      <c r="K174" s="164"/>
      <c r="L174" s="169"/>
      <c r="M174" s="170"/>
      <c r="N174" s="171"/>
      <c r="O174" s="171"/>
      <c r="P174" s="172">
        <f>SUM(P175:P176)</f>
        <v>0</v>
      </c>
      <c r="Q174" s="171"/>
      <c r="R174" s="172">
        <f>SUM(R175:R176)</f>
        <v>0</v>
      </c>
      <c r="S174" s="171"/>
      <c r="T174" s="173">
        <f>SUM(T175:T176)</f>
        <v>0</v>
      </c>
      <c r="AR174" s="174" t="s">
        <v>79</v>
      </c>
      <c r="AT174" s="175" t="s">
        <v>70</v>
      </c>
      <c r="AU174" s="175" t="s">
        <v>79</v>
      </c>
      <c r="AY174" s="174" t="s">
        <v>129</v>
      </c>
      <c r="BK174" s="176">
        <f>SUM(BK175:BK176)</f>
        <v>0</v>
      </c>
    </row>
    <row r="175" spans="2:65" s="1" customFormat="1" ht="24" customHeight="1">
      <c r="B175" s="33"/>
      <c r="C175" s="179" t="s">
        <v>252</v>
      </c>
      <c r="D175" s="179" t="s">
        <v>131</v>
      </c>
      <c r="E175" s="180" t="s">
        <v>272</v>
      </c>
      <c r="F175" s="181" t="s">
        <v>273</v>
      </c>
      <c r="G175" s="182" t="s">
        <v>184</v>
      </c>
      <c r="H175" s="183">
        <v>48.692</v>
      </c>
      <c r="I175" s="184"/>
      <c r="J175" s="185">
        <f>ROUND(I175*H175,2)</f>
        <v>0</v>
      </c>
      <c r="K175" s="181" t="s">
        <v>135</v>
      </c>
      <c r="L175" s="37"/>
      <c r="M175" s="186" t="s">
        <v>19</v>
      </c>
      <c r="N175" s="187" t="s">
        <v>42</v>
      </c>
      <c r="O175" s="62"/>
      <c r="P175" s="188">
        <f>O175*H175</f>
        <v>0</v>
      </c>
      <c r="Q175" s="188">
        <v>0</v>
      </c>
      <c r="R175" s="188">
        <f>Q175*H175</f>
        <v>0</v>
      </c>
      <c r="S175" s="188">
        <v>0</v>
      </c>
      <c r="T175" s="189">
        <f>S175*H175</f>
        <v>0</v>
      </c>
      <c r="AR175" s="190" t="s">
        <v>136</v>
      </c>
      <c r="AT175" s="190" t="s">
        <v>131</v>
      </c>
      <c r="AU175" s="190" t="s">
        <v>81</v>
      </c>
      <c r="AY175" s="16" t="s">
        <v>129</v>
      </c>
      <c r="BE175" s="191">
        <f>IF(N175="základní",J175,0)</f>
        <v>0</v>
      </c>
      <c r="BF175" s="191">
        <f>IF(N175="snížená",J175,0)</f>
        <v>0</v>
      </c>
      <c r="BG175" s="191">
        <f>IF(N175="zákl. přenesená",J175,0)</f>
        <v>0</v>
      </c>
      <c r="BH175" s="191">
        <f>IF(N175="sníž. přenesená",J175,0)</f>
        <v>0</v>
      </c>
      <c r="BI175" s="191">
        <f>IF(N175="nulová",J175,0)</f>
        <v>0</v>
      </c>
      <c r="BJ175" s="16" t="s">
        <v>79</v>
      </c>
      <c r="BK175" s="191">
        <f>ROUND(I175*H175,2)</f>
        <v>0</v>
      </c>
      <c r="BL175" s="16" t="s">
        <v>136</v>
      </c>
      <c r="BM175" s="190" t="s">
        <v>274</v>
      </c>
    </row>
    <row r="176" spans="2:65" s="1" customFormat="1" ht="24" customHeight="1">
      <c r="B176" s="33"/>
      <c r="C176" s="179" t="s">
        <v>257</v>
      </c>
      <c r="D176" s="179" t="s">
        <v>131</v>
      </c>
      <c r="E176" s="180" t="s">
        <v>277</v>
      </c>
      <c r="F176" s="181" t="s">
        <v>278</v>
      </c>
      <c r="G176" s="182" t="s">
        <v>184</v>
      </c>
      <c r="H176" s="183">
        <v>48.692</v>
      </c>
      <c r="I176" s="184"/>
      <c r="J176" s="185">
        <f>ROUND(I176*H176,2)</f>
        <v>0</v>
      </c>
      <c r="K176" s="181" t="s">
        <v>135</v>
      </c>
      <c r="L176" s="37"/>
      <c r="M176" s="230" t="s">
        <v>19</v>
      </c>
      <c r="N176" s="231" t="s">
        <v>42</v>
      </c>
      <c r="O176" s="228"/>
      <c r="P176" s="232">
        <f>O176*H176</f>
        <v>0</v>
      </c>
      <c r="Q176" s="232">
        <v>0</v>
      </c>
      <c r="R176" s="232">
        <f>Q176*H176</f>
        <v>0</v>
      </c>
      <c r="S176" s="232">
        <v>0</v>
      </c>
      <c r="T176" s="233">
        <f>S176*H176</f>
        <v>0</v>
      </c>
      <c r="AR176" s="190" t="s">
        <v>136</v>
      </c>
      <c r="AT176" s="190" t="s">
        <v>131</v>
      </c>
      <c r="AU176" s="190" t="s">
        <v>81</v>
      </c>
      <c r="AY176" s="16" t="s">
        <v>129</v>
      </c>
      <c r="BE176" s="191">
        <f>IF(N176="základní",J176,0)</f>
        <v>0</v>
      </c>
      <c r="BF176" s="191">
        <f>IF(N176="snížená",J176,0)</f>
        <v>0</v>
      </c>
      <c r="BG176" s="191">
        <f>IF(N176="zákl. přenesená",J176,0)</f>
        <v>0</v>
      </c>
      <c r="BH176" s="191">
        <f>IF(N176="sníž. přenesená",J176,0)</f>
        <v>0</v>
      </c>
      <c r="BI176" s="191">
        <f>IF(N176="nulová",J176,0)</f>
        <v>0</v>
      </c>
      <c r="BJ176" s="16" t="s">
        <v>79</v>
      </c>
      <c r="BK176" s="191">
        <f>ROUND(I176*H176,2)</f>
        <v>0</v>
      </c>
      <c r="BL176" s="16" t="s">
        <v>136</v>
      </c>
      <c r="BM176" s="190" t="s">
        <v>279</v>
      </c>
    </row>
    <row r="177" spans="2:12" s="1" customFormat="1" ht="6.95" customHeight="1">
      <c r="B177" s="45"/>
      <c r="C177" s="46"/>
      <c r="D177" s="46"/>
      <c r="E177" s="46"/>
      <c r="F177" s="46"/>
      <c r="G177" s="46"/>
      <c r="H177" s="46"/>
      <c r="I177" s="130"/>
      <c r="J177" s="46"/>
      <c r="K177" s="46"/>
      <c r="L177" s="37"/>
    </row>
  </sheetData>
  <sheetProtection algorithmName="SHA-512" hashValue="Mph6SFFnfY4XXMct/o4k1NdsSlryustrDNsegNXDfeRUTHPsxjs1Nf9xId94lINUPuzwsumgdVKS0zJTnYd9Hw==" saltValue="GB9YQ0318kH4StWqzgn/g37UDmho3UGo3F1kwcTAKOQievNF/xw9gkR0j+GG7syliNS/CuxKzxi5pE94nsQDGA==" spinCount="100000" sheet="1" objects="1" scenarios="1" formatColumns="0" formatRows="0" autoFilter="0"/>
  <autoFilter ref="C84:K17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6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87</v>
      </c>
    </row>
    <row r="3" spans="2:46" ht="6.95" customHeight="1">
      <c r="B3" s="100"/>
      <c r="C3" s="101"/>
      <c r="D3" s="101"/>
      <c r="E3" s="101"/>
      <c r="F3" s="101"/>
      <c r="G3" s="101"/>
      <c r="H3" s="101"/>
      <c r="I3" s="102"/>
      <c r="J3" s="101"/>
      <c r="K3" s="101"/>
      <c r="L3" s="19"/>
      <c r="AT3" s="16" t="s">
        <v>81</v>
      </c>
    </row>
    <row r="4" spans="2:46" ht="24.95" customHeight="1">
      <c r="B4" s="19"/>
      <c r="D4" s="103" t="s">
        <v>100</v>
      </c>
      <c r="L4" s="19"/>
      <c r="M4" s="104" t="s">
        <v>10</v>
      </c>
      <c r="AT4" s="16" t="s">
        <v>4</v>
      </c>
    </row>
    <row r="5" spans="2:12" ht="6.95" customHeight="1">
      <c r="B5" s="19"/>
      <c r="L5" s="19"/>
    </row>
    <row r="6" spans="2:12" ht="12" customHeight="1">
      <c r="B6" s="19"/>
      <c r="D6" s="105" t="s">
        <v>16</v>
      </c>
      <c r="L6" s="19"/>
    </row>
    <row r="7" spans="2:12" ht="16.5" customHeight="1">
      <c r="B7" s="19"/>
      <c r="E7" s="356" t="str">
        <f>'Rekapitulace stavby'!K6</f>
        <v>Oprava komunikace Milovice</v>
      </c>
      <c r="F7" s="357"/>
      <c r="G7" s="357"/>
      <c r="H7" s="357"/>
      <c r="L7" s="19"/>
    </row>
    <row r="8" spans="2:12" s="1" customFormat="1" ht="12" customHeight="1">
      <c r="B8" s="37"/>
      <c r="D8" s="105" t="s">
        <v>101</v>
      </c>
      <c r="I8" s="106"/>
      <c r="L8" s="37"/>
    </row>
    <row r="9" spans="2:12" s="1" customFormat="1" ht="36.95" customHeight="1">
      <c r="B9" s="37"/>
      <c r="E9" s="358" t="s">
        <v>324</v>
      </c>
      <c r="F9" s="359"/>
      <c r="G9" s="359"/>
      <c r="H9" s="359"/>
      <c r="I9" s="106"/>
      <c r="L9" s="37"/>
    </row>
    <row r="10" spans="2:12" s="1" customFormat="1" ht="11.25">
      <c r="B10" s="37"/>
      <c r="I10" s="106"/>
      <c r="L10" s="37"/>
    </row>
    <row r="11" spans="2:12" s="1" customFormat="1" ht="12" customHeight="1">
      <c r="B11" s="37"/>
      <c r="D11" s="105" t="s">
        <v>18</v>
      </c>
      <c r="F11" s="107" t="s">
        <v>19</v>
      </c>
      <c r="I11" s="108" t="s">
        <v>20</v>
      </c>
      <c r="J11" s="107" t="s">
        <v>19</v>
      </c>
      <c r="L11" s="37"/>
    </row>
    <row r="12" spans="2:12" s="1" customFormat="1" ht="12" customHeight="1">
      <c r="B12" s="37"/>
      <c r="D12" s="105" t="s">
        <v>21</v>
      </c>
      <c r="F12" s="107" t="s">
        <v>22</v>
      </c>
      <c r="I12" s="108" t="s">
        <v>23</v>
      </c>
      <c r="J12" s="109" t="str">
        <f>'Rekapitulace stavby'!AN8</f>
        <v>20. 6. 2019</v>
      </c>
      <c r="L12" s="37"/>
    </row>
    <row r="13" spans="2:12" s="1" customFormat="1" ht="10.9" customHeight="1">
      <c r="B13" s="37"/>
      <c r="I13" s="106"/>
      <c r="L13" s="37"/>
    </row>
    <row r="14" spans="2:12" s="1" customFormat="1" ht="12" customHeight="1">
      <c r="B14" s="37"/>
      <c r="D14" s="105" t="s">
        <v>25</v>
      </c>
      <c r="I14" s="108" t="s">
        <v>26</v>
      </c>
      <c r="J14" s="107" t="str">
        <f>IF('Rekapitulace stavby'!AN10="","",'Rekapitulace stavby'!AN10)</f>
        <v/>
      </c>
      <c r="L14" s="37"/>
    </row>
    <row r="15" spans="2:12" s="1" customFormat="1" ht="18" customHeight="1">
      <c r="B15" s="37"/>
      <c r="E15" s="107" t="str">
        <f>IF('Rekapitulace stavby'!E11="","",'Rekapitulace stavby'!E11)</f>
        <v xml:space="preserve"> </v>
      </c>
      <c r="I15" s="108" t="s">
        <v>28</v>
      </c>
      <c r="J15" s="107" t="str">
        <f>IF('Rekapitulace stavby'!AN11="","",'Rekapitulace stavby'!AN11)</f>
        <v/>
      </c>
      <c r="L15" s="37"/>
    </row>
    <row r="16" spans="2:12" s="1" customFormat="1" ht="6.95" customHeight="1">
      <c r="B16" s="37"/>
      <c r="I16" s="106"/>
      <c r="L16" s="37"/>
    </row>
    <row r="17" spans="2:12" s="1" customFormat="1" ht="12" customHeight="1">
      <c r="B17" s="37"/>
      <c r="D17" s="105" t="s">
        <v>29</v>
      </c>
      <c r="I17" s="108" t="s">
        <v>26</v>
      </c>
      <c r="J17" s="29" t="str">
        <f>'Rekapitulace stavby'!AN13</f>
        <v>Vyplň údaj</v>
      </c>
      <c r="L17" s="37"/>
    </row>
    <row r="18" spans="2:12" s="1" customFormat="1" ht="18" customHeight="1">
      <c r="B18" s="37"/>
      <c r="E18" s="360" t="str">
        <f>'Rekapitulace stavby'!E14</f>
        <v>Vyplň údaj</v>
      </c>
      <c r="F18" s="361"/>
      <c r="G18" s="361"/>
      <c r="H18" s="361"/>
      <c r="I18" s="108" t="s">
        <v>28</v>
      </c>
      <c r="J18" s="29" t="str">
        <f>'Rekapitulace stavby'!AN14</f>
        <v>Vyplň údaj</v>
      </c>
      <c r="L18" s="37"/>
    </row>
    <row r="19" spans="2:12" s="1" customFormat="1" ht="6.95" customHeight="1">
      <c r="B19" s="37"/>
      <c r="I19" s="106"/>
      <c r="L19" s="37"/>
    </row>
    <row r="20" spans="2:12" s="1" customFormat="1" ht="12" customHeight="1">
      <c r="B20" s="37"/>
      <c r="D20" s="105" t="s">
        <v>31</v>
      </c>
      <c r="I20" s="108" t="s">
        <v>26</v>
      </c>
      <c r="J20" s="107" t="str">
        <f>IF('Rekapitulace stavby'!AN16="","",'Rekapitulace stavby'!AN16)</f>
        <v/>
      </c>
      <c r="L20" s="37"/>
    </row>
    <row r="21" spans="2:12" s="1" customFormat="1" ht="18" customHeight="1">
      <c r="B21" s="37"/>
      <c r="E21" s="107" t="str">
        <f>IF('Rekapitulace stavby'!E17="","",'Rekapitulace stavby'!E17)</f>
        <v xml:space="preserve"> </v>
      </c>
      <c r="I21" s="108" t="s">
        <v>28</v>
      </c>
      <c r="J21" s="107" t="str">
        <f>IF('Rekapitulace stavby'!AN17="","",'Rekapitulace stavby'!AN17)</f>
        <v/>
      </c>
      <c r="L21" s="37"/>
    </row>
    <row r="22" spans="2:12" s="1" customFormat="1" ht="6.95" customHeight="1">
      <c r="B22" s="37"/>
      <c r="I22" s="106"/>
      <c r="L22" s="37"/>
    </row>
    <row r="23" spans="2:12" s="1" customFormat="1" ht="12" customHeight="1">
      <c r="B23" s="37"/>
      <c r="D23" s="105" t="s">
        <v>33</v>
      </c>
      <c r="I23" s="108" t="s">
        <v>26</v>
      </c>
      <c r="J23" s="107" t="s">
        <v>19</v>
      </c>
      <c r="L23" s="37"/>
    </row>
    <row r="24" spans="2:12" s="1" customFormat="1" ht="18" customHeight="1">
      <c r="B24" s="37"/>
      <c r="E24" s="107" t="s">
        <v>34</v>
      </c>
      <c r="I24" s="108" t="s">
        <v>28</v>
      </c>
      <c r="J24" s="107" t="s">
        <v>19</v>
      </c>
      <c r="L24" s="37"/>
    </row>
    <row r="25" spans="2:12" s="1" customFormat="1" ht="6.95" customHeight="1">
      <c r="B25" s="37"/>
      <c r="I25" s="106"/>
      <c r="L25" s="37"/>
    </row>
    <row r="26" spans="2:12" s="1" customFormat="1" ht="12" customHeight="1">
      <c r="B26" s="37"/>
      <c r="D26" s="105" t="s">
        <v>35</v>
      </c>
      <c r="I26" s="106"/>
      <c r="L26" s="37"/>
    </row>
    <row r="27" spans="2:12" s="7" customFormat="1" ht="16.5" customHeight="1">
      <c r="B27" s="110"/>
      <c r="E27" s="362" t="s">
        <v>19</v>
      </c>
      <c r="F27" s="362"/>
      <c r="G27" s="362"/>
      <c r="H27" s="362"/>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37</v>
      </c>
      <c r="I30" s="106"/>
      <c r="J30" s="114">
        <f>ROUND(J85,2)</f>
        <v>0</v>
      </c>
      <c r="L30" s="37"/>
    </row>
    <row r="31" spans="2:12" s="1" customFormat="1" ht="6.95" customHeight="1">
      <c r="B31" s="37"/>
      <c r="D31" s="58"/>
      <c r="E31" s="58"/>
      <c r="F31" s="58"/>
      <c r="G31" s="58"/>
      <c r="H31" s="58"/>
      <c r="I31" s="112"/>
      <c r="J31" s="58"/>
      <c r="K31" s="58"/>
      <c r="L31" s="37"/>
    </row>
    <row r="32" spans="2:12" s="1" customFormat="1" ht="14.45" customHeight="1">
      <c r="B32" s="37"/>
      <c r="F32" s="115" t="s">
        <v>39</v>
      </c>
      <c r="I32" s="116" t="s">
        <v>38</v>
      </c>
      <c r="J32" s="115" t="s">
        <v>40</v>
      </c>
      <c r="L32" s="37"/>
    </row>
    <row r="33" spans="2:12" s="1" customFormat="1" ht="14.45" customHeight="1">
      <c r="B33" s="37"/>
      <c r="D33" s="117" t="s">
        <v>41</v>
      </c>
      <c r="E33" s="105" t="s">
        <v>42</v>
      </c>
      <c r="F33" s="118">
        <f>ROUND((SUM(BE85:BE160)),2)</f>
        <v>0</v>
      </c>
      <c r="I33" s="119">
        <v>0.21</v>
      </c>
      <c r="J33" s="118">
        <f>ROUND(((SUM(BE85:BE160))*I33),2)</f>
        <v>0</v>
      </c>
      <c r="L33" s="37"/>
    </row>
    <row r="34" spans="2:12" s="1" customFormat="1" ht="14.45" customHeight="1">
      <c r="B34" s="37"/>
      <c r="E34" s="105" t="s">
        <v>43</v>
      </c>
      <c r="F34" s="118">
        <f>ROUND((SUM(BF85:BF160)),2)</f>
        <v>0</v>
      </c>
      <c r="I34" s="119">
        <v>0.15</v>
      </c>
      <c r="J34" s="118">
        <f>ROUND(((SUM(BF85:BF160))*I34),2)</f>
        <v>0</v>
      </c>
      <c r="L34" s="37"/>
    </row>
    <row r="35" spans="2:12" s="1" customFormat="1" ht="14.45" customHeight="1" hidden="1">
      <c r="B35" s="37"/>
      <c r="E35" s="105" t="s">
        <v>44</v>
      </c>
      <c r="F35" s="118">
        <f>ROUND((SUM(BG85:BG160)),2)</f>
        <v>0</v>
      </c>
      <c r="I35" s="119">
        <v>0.21</v>
      </c>
      <c r="J35" s="118">
        <f>0</f>
        <v>0</v>
      </c>
      <c r="L35" s="37"/>
    </row>
    <row r="36" spans="2:12" s="1" customFormat="1" ht="14.45" customHeight="1" hidden="1">
      <c r="B36" s="37"/>
      <c r="E36" s="105" t="s">
        <v>45</v>
      </c>
      <c r="F36" s="118">
        <f>ROUND((SUM(BH85:BH160)),2)</f>
        <v>0</v>
      </c>
      <c r="I36" s="119">
        <v>0.15</v>
      </c>
      <c r="J36" s="118">
        <f>0</f>
        <v>0</v>
      </c>
      <c r="L36" s="37"/>
    </row>
    <row r="37" spans="2:12" s="1" customFormat="1" ht="14.45" customHeight="1" hidden="1">
      <c r="B37" s="37"/>
      <c r="E37" s="105" t="s">
        <v>46</v>
      </c>
      <c r="F37" s="118">
        <f>ROUND((SUM(BI85:BI160)),2)</f>
        <v>0</v>
      </c>
      <c r="I37" s="119">
        <v>0</v>
      </c>
      <c r="J37" s="118">
        <f>0</f>
        <v>0</v>
      </c>
      <c r="L37" s="37"/>
    </row>
    <row r="38" spans="2:12" s="1" customFormat="1" ht="6.95" customHeight="1">
      <c r="B38" s="37"/>
      <c r="I38" s="106"/>
      <c r="L38" s="37"/>
    </row>
    <row r="39" spans="2:12" s="1" customFormat="1" ht="25.35" customHeight="1">
      <c r="B39" s="37"/>
      <c r="C39" s="120"/>
      <c r="D39" s="121" t="s">
        <v>47</v>
      </c>
      <c r="E39" s="122"/>
      <c r="F39" s="122"/>
      <c r="G39" s="123" t="s">
        <v>48</v>
      </c>
      <c r="H39" s="124" t="s">
        <v>49</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103</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6.5" customHeight="1">
      <c r="B48" s="33"/>
      <c r="C48" s="34"/>
      <c r="D48" s="34"/>
      <c r="E48" s="363" t="str">
        <f>E7</f>
        <v>Oprava komunikace Milovice</v>
      </c>
      <c r="F48" s="364"/>
      <c r="G48" s="364"/>
      <c r="H48" s="364"/>
      <c r="I48" s="106"/>
      <c r="J48" s="34"/>
      <c r="K48" s="34"/>
      <c r="L48" s="37"/>
    </row>
    <row r="49" spans="2:12" s="1" customFormat="1" ht="12" customHeight="1">
      <c r="B49" s="33"/>
      <c r="C49" s="28" t="s">
        <v>101</v>
      </c>
      <c r="D49" s="34"/>
      <c r="E49" s="34"/>
      <c r="F49" s="34"/>
      <c r="G49" s="34"/>
      <c r="H49" s="34"/>
      <c r="I49" s="106"/>
      <c r="J49" s="34"/>
      <c r="K49" s="34"/>
      <c r="L49" s="37"/>
    </row>
    <row r="50" spans="2:12" s="1" customFormat="1" ht="16.5" customHeight="1">
      <c r="B50" s="33"/>
      <c r="C50" s="34"/>
      <c r="D50" s="34"/>
      <c r="E50" s="336" t="str">
        <f>E9</f>
        <v>Výtluk 2 - Oprava výtluku č.2</v>
      </c>
      <c r="F50" s="365"/>
      <c r="G50" s="365"/>
      <c r="H50" s="365"/>
      <c r="I50" s="106"/>
      <c r="J50" s="34"/>
      <c r="K50" s="34"/>
      <c r="L50" s="37"/>
    </row>
    <row r="51" spans="2:12" s="1" customFormat="1" ht="6.95" customHeight="1">
      <c r="B51" s="33"/>
      <c r="C51" s="34"/>
      <c r="D51" s="34"/>
      <c r="E51" s="34"/>
      <c r="F51" s="34"/>
      <c r="G51" s="34"/>
      <c r="H51" s="34"/>
      <c r="I51" s="106"/>
      <c r="J51" s="34"/>
      <c r="K51" s="34"/>
      <c r="L51" s="37"/>
    </row>
    <row r="52" spans="2:12" s="1" customFormat="1" ht="12" customHeight="1">
      <c r="B52" s="33"/>
      <c r="C52" s="28" t="s">
        <v>21</v>
      </c>
      <c r="D52" s="34"/>
      <c r="E52" s="34"/>
      <c r="F52" s="26" t="str">
        <f>F12</f>
        <v>Milovice</v>
      </c>
      <c r="G52" s="34"/>
      <c r="H52" s="34"/>
      <c r="I52" s="108" t="s">
        <v>23</v>
      </c>
      <c r="J52" s="57" t="str">
        <f>IF(J12="","",J12)</f>
        <v>20. 6. 2019</v>
      </c>
      <c r="K52" s="34"/>
      <c r="L52" s="37"/>
    </row>
    <row r="53" spans="2:12" s="1" customFormat="1" ht="6.95" customHeight="1">
      <c r="B53" s="33"/>
      <c r="C53" s="34"/>
      <c r="D53" s="34"/>
      <c r="E53" s="34"/>
      <c r="F53" s="34"/>
      <c r="G53" s="34"/>
      <c r="H53" s="34"/>
      <c r="I53" s="106"/>
      <c r="J53" s="34"/>
      <c r="K53" s="34"/>
      <c r="L53" s="37"/>
    </row>
    <row r="54" spans="2:12" s="1" customFormat="1" ht="15.2" customHeight="1">
      <c r="B54" s="33"/>
      <c r="C54" s="28" t="s">
        <v>25</v>
      </c>
      <c r="D54" s="34"/>
      <c r="E54" s="34"/>
      <c r="F54" s="26" t="str">
        <f>E15</f>
        <v xml:space="preserve"> </v>
      </c>
      <c r="G54" s="34"/>
      <c r="H54" s="34"/>
      <c r="I54" s="108" t="s">
        <v>31</v>
      </c>
      <c r="J54" s="31" t="str">
        <f>E21</f>
        <v xml:space="preserve"> </v>
      </c>
      <c r="K54" s="34"/>
      <c r="L54" s="37"/>
    </row>
    <row r="55" spans="2:12" s="1" customFormat="1" ht="15.2" customHeight="1">
      <c r="B55" s="33"/>
      <c r="C55" s="28" t="s">
        <v>29</v>
      </c>
      <c r="D55" s="34"/>
      <c r="E55" s="34"/>
      <c r="F55" s="26" t="str">
        <f>IF(E18="","",E18)</f>
        <v>Vyplň údaj</v>
      </c>
      <c r="G55" s="34"/>
      <c r="H55" s="34"/>
      <c r="I55" s="108" t="s">
        <v>33</v>
      </c>
      <c r="J55" s="31" t="str">
        <f>E24</f>
        <v>František Mrázek</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104</v>
      </c>
      <c r="D57" s="135"/>
      <c r="E57" s="135"/>
      <c r="F57" s="135"/>
      <c r="G57" s="135"/>
      <c r="H57" s="135"/>
      <c r="I57" s="136"/>
      <c r="J57" s="137" t="s">
        <v>105</v>
      </c>
      <c r="K57" s="135"/>
      <c r="L57" s="37"/>
    </row>
    <row r="58" spans="2:12" s="1" customFormat="1" ht="10.35" customHeight="1">
      <c r="B58" s="33"/>
      <c r="C58" s="34"/>
      <c r="D58" s="34"/>
      <c r="E58" s="34"/>
      <c r="F58" s="34"/>
      <c r="G58" s="34"/>
      <c r="H58" s="34"/>
      <c r="I58" s="106"/>
      <c r="J58" s="34"/>
      <c r="K58" s="34"/>
      <c r="L58" s="37"/>
    </row>
    <row r="59" spans="2:47" s="1" customFormat="1" ht="22.9" customHeight="1">
      <c r="B59" s="33"/>
      <c r="C59" s="138" t="s">
        <v>69</v>
      </c>
      <c r="D59" s="34"/>
      <c r="E59" s="34"/>
      <c r="F59" s="34"/>
      <c r="G59" s="34"/>
      <c r="H59" s="34"/>
      <c r="I59" s="106"/>
      <c r="J59" s="75">
        <f>J85</f>
        <v>0</v>
      </c>
      <c r="K59" s="34"/>
      <c r="L59" s="37"/>
      <c r="AU59" s="16" t="s">
        <v>106</v>
      </c>
    </row>
    <row r="60" spans="2:12" s="8" customFormat="1" ht="24.95" customHeight="1">
      <c r="B60" s="139"/>
      <c r="C60" s="140"/>
      <c r="D60" s="141" t="s">
        <v>107</v>
      </c>
      <c r="E60" s="142"/>
      <c r="F60" s="142"/>
      <c r="G60" s="142"/>
      <c r="H60" s="142"/>
      <c r="I60" s="143"/>
      <c r="J60" s="144">
        <f>J86</f>
        <v>0</v>
      </c>
      <c r="K60" s="140"/>
      <c r="L60" s="145"/>
    </row>
    <row r="61" spans="2:12" s="9" customFormat="1" ht="19.9" customHeight="1">
      <c r="B61" s="146"/>
      <c r="C61" s="147"/>
      <c r="D61" s="148" t="s">
        <v>108</v>
      </c>
      <c r="E61" s="149"/>
      <c r="F61" s="149"/>
      <c r="G61" s="149"/>
      <c r="H61" s="149"/>
      <c r="I61" s="150"/>
      <c r="J61" s="151">
        <f>J87</f>
        <v>0</v>
      </c>
      <c r="K61" s="147"/>
      <c r="L61" s="152"/>
    </row>
    <row r="62" spans="2:12" s="9" customFormat="1" ht="19.9" customHeight="1">
      <c r="B62" s="146"/>
      <c r="C62" s="147"/>
      <c r="D62" s="148" t="s">
        <v>110</v>
      </c>
      <c r="E62" s="149"/>
      <c r="F62" s="149"/>
      <c r="G62" s="149"/>
      <c r="H62" s="149"/>
      <c r="I62" s="150"/>
      <c r="J62" s="151">
        <f>J120</f>
        <v>0</v>
      </c>
      <c r="K62" s="147"/>
      <c r="L62" s="152"/>
    </row>
    <row r="63" spans="2:12" s="9" customFormat="1" ht="19.9" customHeight="1">
      <c r="B63" s="146"/>
      <c r="C63" s="147"/>
      <c r="D63" s="148" t="s">
        <v>111</v>
      </c>
      <c r="E63" s="149"/>
      <c r="F63" s="149"/>
      <c r="G63" s="149"/>
      <c r="H63" s="149"/>
      <c r="I63" s="150"/>
      <c r="J63" s="151">
        <f>J141</f>
        <v>0</v>
      </c>
      <c r="K63" s="147"/>
      <c r="L63" s="152"/>
    </row>
    <row r="64" spans="2:12" s="9" customFormat="1" ht="19.9" customHeight="1">
      <c r="B64" s="146"/>
      <c r="C64" s="147"/>
      <c r="D64" s="148" t="s">
        <v>112</v>
      </c>
      <c r="E64" s="149"/>
      <c r="F64" s="149"/>
      <c r="G64" s="149"/>
      <c r="H64" s="149"/>
      <c r="I64" s="150"/>
      <c r="J64" s="151">
        <f>J153</f>
        <v>0</v>
      </c>
      <c r="K64" s="147"/>
      <c r="L64" s="152"/>
    </row>
    <row r="65" spans="2:12" s="9" customFormat="1" ht="19.9" customHeight="1">
      <c r="B65" s="146"/>
      <c r="C65" s="147"/>
      <c r="D65" s="148" t="s">
        <v>113</v>
      </c>
      <c r="E65" s="149"/>
      <c r="F65" s="149"/>
      <c r="G65" s="149"/>
      <c r="H65" s="149"/>
      <c r="I65" s="150"/>
      <c r="J65" s="151">
        <f>J158</f>
        <v>0</v>
      </c>
      <c r="K65" s="147"/>
      <c r="L65" s="152"/>
    </row>
    <row r="66" spans="2:12" s="1" customFormat="1" ht="21.75" customHeight="1">
      <c r="B66" s="33"/>
      <c r="C66" s="34"/>
      <c r="D66" s="34"/>
      <c r="E66" s="34"/>
      <c r="F66" s="34"/>
      <c r="G66" s="34"/>
      <c r="H66" s="34"/>
      <c r="I66" s="106"/>
      <c r="J66" s="34"/>
      <c r="K66" s="34"/>
      <c r="L66" s="37"/>
    </row>
    <row r="67" spans="2:12" s="1" customFormat="1" ht="6.95" customHeight="1">
      <c r="B67" s="45"/>
      <c r="C67" s="46"/>
      <c r="D67" s="46"/>
      <c r="E67" s="46"/>
      <c r="F67" s="46"/>
      <c r="G67" s="46"/>
      <c r="H67" s="46"/>
      <c r="I67" s="130"/>
      <c r="J67" s="46"/>
      <c r="K67" s="46"/>
      <c r="L67" s="37"/>
    </row>
    <row r="71" spans="2:12" s="1" customFormat="1" ht="6.95" customHeight="1">
      <c r="B71" s="47"/>
      <c r="C71" s="48"/>
      <c r="D71" s="48"/>
      <c r="E71" s="48"/>
      <c r="F71" s="48"/>
      <c r="G71" s="48"/>
      <c r="H71" s="48"/>
      <c r="I71" s="133"/>
      <c r="J71" s="48"/>
      <c r="K71" s="48"/>
      <c r="L71" s="37"/>
    </row>
    <row r="72" spans="2:12" s="1" customFormat="1" ht="24.95" customHeight="1">
      <c r="B72" s="33"/>
      <c r="C72" s="22" t="s">
        <v>114</v>
      </c>
      <c r="D72" s="34"/>
      <c r="E72" s="34"/>
      <c r="F72" s="34"/>
      <c r="G72" s="34"/>
      <c r="H72" s="34"/>
      <c r="I72" s="106"/>
      <c r="J72" s="34"/>
      <c r="K72" s="34"/>
      <c r="L72" s="37"/>
    </row>
    <row r="73" spans="2:12" s="1" customFormat="1" ht="6.95" customHeight="1">
      <c r="B73" s="33"/>
      <c r="C73" s="34"/>
      <c r="D73" s="34"/>
      <c r="E73" s="34"/>
      <c r="F73" s="34"/>
      <c r="G73" s="34"/>
      <c r="H73" s="34"/>
      <c r="I73" s="106"/>
      <c r="J73" s="34"/>
      <c r="K73" s="34"/>
      <c r="L73" s="37"/>
    </row>
    <row r="74" spans="2:12" s="1" customFormat="1" ht="12" customHeight="1">
      <c r="B74" s="33"/>
      <c r="C74" s="28" t="s">
        <v>16</v>
      </c>
      <c r="D74" s="34"/>
      <c r="E74" s="34"/>
      <c r="F74" s="34"/>
      <c r="G74" s="34"/>
      <c r="H74" s="34"/>
      <c r="I74" s="106"/>
      <c r="J74" s="34"/>
      <c r="K74" s="34"/>
      <c r="L74" s="37"/>
    </row>
    <row r="75" spans="2:12" s="1" customFormat="1" ht="16.5" customHeight="1">
      <c r="B75" s="33"/>
      <c r="C75" s="34"/>
      <c r="D75" s="34"/>
      <c r="E75" s="363" t="str">
        <f>E7</f>
        <v>Oprava komunikace Milovice</v>
      </c>
      <c r="F75" s="364"/>
      <c r="G75" s="364"/>
      <c r="H75" s="364"/>
      <c r="I75" s="106"/>
      <c r="J75" s="34"/>
      <c r="K75" s="34"/>
      <c r="L75" s="37"/>
    </row>
    <row r="76" spans="2:12" s="1" customFormat="1" ht="12" customHeight="1">
      <c r="B76" s="33"/>
      <c r="C76" s="28" t="s">
        <v>101</v>
      </c>
      <c r="D76" s="34"/>
      <c r="E76" s="34"/>
      <c r="F76" s="34"/>
      <c r="G76" s="34"/>
      <c r="H76" s="34"/>
      <c r="I76" s="106"/>
      <c r="J76" s="34"/>
      <c r="K76" s="34"/>
      <c r="L76" s="37"/>
    </row>
    <row r="77" spans="2:12" s="1" customFormat="1" ht="16.5" customHeight="1">
      <c r="B77" s="33"/>
      <c r="C77" s="34"/>
      <c r="D77" s="34"/>
      <c r="E77" s="336" t="str">
        <f>E9</f>
        <v>Výtluk 2 - Oprava výtluku č.2</v>
      </c>
      <c r="F77" s="365"/>
      <c r="G77" s="365"/>
      <c r="H77" s="365"/>
      <c r="I77" s="106"/>
      <c r="J77" s="34"/>
      <c r="K77" s="34"/>
      <c r="L77" s="37"/>
    </row>
    <row r="78" spans="2:12" s="1" customFormat="1" ht="6.95" customHeight="1">
      <c r="B78" s="33"/>
      <c r="C78" s="34"/>
      <c r="D78" s="34"/>
      <c r="E78" s="34"/>
      <c r="F78" s="34"/>
      <c r="G78" s="34"/>
      <c r="H78" s="34"/>
      <c r="I78" s="106"/>
      <c r="J78" s="34"/>
      <c r="K78" s="34"/>
      <c r="L78" s="37"/>
    </row>
    <row r="79" spans="2:12" s="1" customFormat="1" ht="12" customHeight="1">
      <c r="B79" s="33"/>
      <c r="C79" s="28" t="s">
        <v>21</v>
      </c>
      <c r="D79" s="34"/>
      <c r="E79" s="34"/>
      <c r="F79" s="26" t="str">
        <f>F12</f>
        <v>Milovice</v>
      </c>
      <c r="G79" s="34"/>
      <c r="H79" s="34"/>
      <c r="I79" s="108" t="s">
        <v>23</v>
      </c>
      <c r="J79" s="57" t="str">
        <f>IF(J12="","",J12)</f>
        <v>20. 6. 2019</v>
      </c>
      <c r="K79" s="34"/>
      <c r="L79" s="37"/>
    </row>
    <row r="80" spans="2:12" s="1" customFormat="1" ht="6.95" customHeight="1">
      <c r="B80" s="33"/>
      <c r="C80" s="34"/>
      <c r="D80" s="34"/>
      <c r="E80" s="34"/>
      <c r="F80" s="34"/>
      <c r="G80" s="34"/>
      <c r="H80" s="34"/>
      <c r="I80" s="106"/>
      <c r="J80" s="34"/>
      <c r="K80" s="34"/>
      <c r="L80" s="37"/>
    </row>
    <row r="81" spans="2:12" s="1" customFormat="1" ht="15.2" customHeight="1">
      <c r="B81" s="33"/>
      <c r="C81" s="28" t="s">
        <v>25</v>
      </c>
      <c r="D81" s="34"/>
      <c r="E81" s="34"/>
      <c r="F81" s="26" t="str">
        <f>E15</f>
        <v xml:space="preserve"> </v>
      </c>
      <c r="G81" s="34"/>
      <c r="H81" s="34"/>
      <c r="I81" s="108" t="s">
        <v>31</v>
      </c>
      <c r="J81" s="31" t="str">
        <f>E21</f>
        <v xml:space="preserve"> </v>
      </c>
      <c r="K81" s="34"/>
      <c r="L81" s="37"/>
    </row>
    <row r="82" spans="2:12" s="1" customFormat="1" ht="15.2" customHeight="1">
      <c r="B82" s="33"/>
      <c r="C82" s="28" t="s">
        <v>29</v>
      </c>
      <c r="D82" s="34"/>
      <c r="E82" s="34"/>
      <c r="F82" s="26" t="str">
        <f>IF(E18="","",E18)</f>
        <v>Vyplň údaj</v>
      </c>
      <c r="G82" s="34"/>
      <c r="H82" s="34"/>
      <c r="I82" s="108" t="s">
        <v>33</v>
      </c>
      <c r="J82" s="31" t="str">
        <f>E24</f>
        <v>František Mrázek</v>
      </c>
      <c r="K82" s="34"/>
      <c r="L82" s="37"/>
    </row>
    <row r="83" spans="2:12" s="1" customFormat="1" ht="10.35" customHeight="1">
      <c r="B83" s="33"/>
      <c r="C83" s="34"/>
      <c r="D83" s="34"/>
      <c r="E83" s="34"/>
      <c r="F83" s="34"/>
      <c r="G83" s="34"/>
      <c r="H83" s="34"/>
      <c r="I83" s="106"/>
      <c r="J83" s="34"/>
      <c r="K83" s="34"/>
      <c r="L83" s="37"/>
    </row>
    <row r="84" spans="2:20" s="10" customFormat="1" ht="29.25" customHeight="1">
      <c r="B84" s="153"/>
      <c r="C84" s="154" t="s">
        <v>115</v>
      </c>
      <c r="D84" s="155" t="s">
        <v>56</v>
      </c>
      <c r="E84" s="155" t="s">
        <v>52</v>
      </c>
      <c r="F84" s="155" t="s">
        <v>53</v>
      </c>
      <c r="G84" s="155" t="s">
        <v>116</v>
      </c>
      <c r="H84" s="155" t="s">
        <v>117</v>
      </c>
      <c r="I84" s="156" t="s">
        <v>118</v>
      </c>
      <c r="J84" s="155" t="s">
        <v>105</v>
      </c>
      <c r="K84" s="157" t="s">
        <v>119</v>
      </c>
      <c r="L84" s="158"/>
      <c r="M84" s="66" t="s">
        <v>19</v>
      </c>
      <c r="N84" s="67" t="s">
        <v>41</v>
      </c>
      <c r="O84" s="67" t="s">
        <v>120</v>
      </c>
      <c r="P84" s="67" t="s">
        <v>121</v>
      </c>
      <c r="Q84" s="67" t="s">
        <v>122</v>
      </c>
      <c r="R84" s="67" t="s">
        <v>123</v>
      </c>
      <c r="S84" s="67" t="s">
        <v>124</v>
      </c>
      <c r="T84" s="68" t="s">
        <v>125</v>
      </c>
    </row>
    <row r="85" spans="2:63" s="1" customFormat="1" ht="22.9" customHeight="1">
      <c r="B85" s="33"/>
      <c r="C85" s="73" t="s">
        <v>126</v>
      </c>
      <c r="D85" s="34"/>
      <c r="E85" s="34"/>
      <c r="F85" s="34"/>
      <c r="G85" s="34"/>
      <c r="H85" s="34"/>
      <c r="I85" s="106"/>
      <c r="J85" s="159">
        <f>BK85</f>
        <v>0</v>
      </c>
      <c r="K85" s="34"/>
      <c r="L85" s="37"/>
      <c r="M85" s="69"/>
      <c r="N85" s="70"/>
      <c r="O85" s="70"/>
      <c r="P85" s="160">
        <f>P86</f>
        <v>0</v>
      </c>
      <c r="Q85" s="70"/>
      <c r="R85" s="160">
        <f>R86</f>
        <v>11.85308</v>
      </c>
      <c r="S85" s="70"/>
      <c r="T85" s="161">
        <f>T86</f>
        <v>35.648</v>
      </c>
      <c r="AT85" s="16" t="s">
        <v>70</v>
      </c>
      <c r="AU85" s="16" t="s">
        <v>106</v>
      </c>
      <c r="BK85" s="162">
        <f>BK86</f>
        <v>0</v>
      </c>
    </row>
    <row r="86" spans="2:63" s="11" customFormat="1" ht="25.9" customHeight="1">
      <c r="B86" s="163"/>
      <c r="C86" s="164"/>
      <c r="D86" s="165" t="s">
        <v>70</v>
      </c>
      <c r="E86" s="166" t="s">
        <v>127</v>
      </c>
      <c r="F86" s="166" t="s">
        <v>128</v>
      </c>
      <c r="G86" s="164"/>
      <c r="H86" s="164"/>
      <c r="I86" s="167"/>
      <c r="J86" s="168">
        <f>BK86</f>
        <v>0</v>
      </c>
      <c r="K86" s="164"/>
      <c r="L86" s="169"/>
      <c r="M86" s="170"/>
      <c r="N86" s="171"/>
      <c r="O86" s="171"/>
      <c r="P86" s="172">
        <f>P87+P120+P141+P153+P158</f>
        <v>0</v>
      </c>
      <c r="Q86" s="171"/>
      <c r="R86" s="172">
        <f>R87+R120+R141+R153+R158</f>
        <v>11.85308</v>
      </c>
      <c r="S86" s="171"/>
      <c r="T86" s="173">
        <f>T87+T120+T141+T153+T158</f>
        <v>35.648</v>
      </c>
      <c r="AR86" s="174" t="s">
        <v>79</v>
      </c>
      <c r="AT86" s="175" t="s">
        <v>70</v>
      </c>
      <c r="AU86" s="175" t="s">
        <v>71</v>
      </c>
      <c r="AY86" s="174" t="s">
        <v>129</v>
      </c>
      <c r="BK86" s="176">
        <f>BK87+BK120+BK141+BK153+BK158</f>
        <v>0</v>
      </c>
    </row>
    <row r="87" spans="2:63" s="11" customFormat="1" ht="22.9" customHeight="1">
      <c r="B87" s="163"/>
      <c r="C87" s="164"/>
      <c r="D87" s="165" t="s">
        <v>70</v>
      </c>
      <c r="E87" s="177" t="s">
        <v>79</v>
      </c>
      <c r="F87" s="177" t="s">
        <v>130</v>
      </c>
      <c r="G87" s="164"/>
      <c r="H87" s="164"/>
      <c r="I87" s="167"/>
      <c r="J87" s="178">
        <f>BK87</f>
        <v>0</v>
      </c>
      <c r="K87" s="164"/>
      <c r="L87" s="169"/>
      <c r="M87" s="170"/>
      <c r="N87" s="171"/>
      <c r="O87" s="171"/>
      <c r="P87" s="172">
        <f>SUM(P88:P119)</f>
        <v>0</v>
      </c>
      <c r="Q87" s="171"/>
      <c r="R87" s="172">
        <f>SUM(R88:R119)</f>
        <v>0</v>
      </c>
      <c r="S87" s="171"/>
      <c r="T87" s="173">
        <f>SUM(T88:T119)</f>
        <v>32.624</v>
      </c>
      <c r="AR87" s="174" t="s">
        <v>79</v>
      </c>
      <c r="AT87" s="175" t="s">
        <v>70</v>
      </c>
      <c r="AU87" s="175" t="s">
        <v>79</v>
      </c>
      <c r="AY87" s="174" t="s">
        <v>129</v>
      </c>
      <c r="BK87" s="176">
        <f>SUM(BK88:BK119)</f>
        <v>0</v>
      </c>
    </row>
    <row r="88" spans="2:65" s="1" customFormat="1" ht="24" customHeight="1">
      <c r="B88" s="33"/>
      <c r="C88" s="179" t="s">
        <v>79</v>
      </c>
      <c r="D88" s="179" t="s">
        <v>131</v>
      </c>
      <c r="E88" s="180" t="s">
        <v>325</v>
      </c>
      <c r="F88" s="181" t="s">
        <v>326</v>
      </c>
      <c r="G88" s="182" t="s">
        <v>134</v>
      </c>
      <c r="H88" s="183">
        <v>20</v>
      </c>
      <c r="I88" s="184"/>
      <c r="J88" s="185">
        <f>ROUND(I88*H88,2)</f>
        <v>0</v>
      </c>
      <c r="K88" s="181" t="s">
        <v>135</v>
      </c>
      <c r="L88" s="37"/>
      <c r="M88" s="186" t="s">
        <v>19</v>
      </c>
      <c r="N88" s="187" t="s">
        <v>42</v>
      </c>
      <c r="O88" s="62"/>
      <c r="P88" s="188">
        <f>O88*H88</f>
        <v>0</v>
      </c>
      <c r="Q88" s="188">
        <v>0</v>
      </c>
      <c r="R88" s="188">
        <f>Q88*H88</f>
        <v>0</v>
      </c>
      <c r="S88" s="188">
        <v>0.48</v>
      </c>
      <c r="T88" s="189">
        <f>S88*H88</f>
        <v>9.6</v>
      </c>
      <c r="AR88" s="190" t="s">
        <v>136</v>
      </c>
      <c r="AT88" s="190" t="s">
        <v>131</v>
      </c>
      <c r="AU88" s="190" t="s">
        <v>81</v>
      </c>
      <c r="AY88" s="16" t="s">
        <v>129</v>
      </c>
      <c r="BE88" s="191">
        <f>IF(N88="základní",J88,0)</f>
        <v>0</v>
      </c>
      <c r="BF88" s="191">
        <f>IF(N88="snížená",J88,0)</f>
        <v>0</v>
      </c>
      <c r="BG88" s="191">
        <f>IF(N88="zákl. přenesená",J88,0)</f>
        <v>0</v>
      </c>
      <c r="BH88" s="191">
        <f>IF(N88="sníž. přenesená",J88,0)</f>
        <v>0</v>
      </c>
      <c r="BI88" s="191">
        <f>IF(N88="nulová",J88,0)</f>
        <v>0</v>
      </c>
      <c r="BJ88" s="16" t="s">
        <v>79</v>
      </c>
      <c r="BK88" s="191">
        <f>ROUND(I88*H88,2)</f>
        <v>0</v>
      </c>
      <c r="BL88" s="16" t="s">
        <v>136</v>
      </c>
      <c r="BM88" s="190" t="s">
        <v>327</v>
      </c>
    </row>
    <row r="89" spans="2:47" s="1" customFormat="1" ht="68.25">
      <c r="B89" s="33"/>
      <c r="C89" s="34"/>
      <c r="D89" s="192" t="s">
        <v>138</v>
      </c>
      <c r="E89" s="34"/>
      <c r="F89" s="193" t="s">
        <v>328</v>
      </c>
      <c r="G89" s="34"/>
      <c r="H89" s="34"/>
      <c r="I89" s="106"/>
      <c r="J89" s="34"/>
      <c r="K89" s="34"/>
      <c r="L89" s="37"/>
      <c r="M89" s="194"/>
      <c r="N89" s="62"/>
      <c r="O89" s="62"/>
      <c r="P89" s="62"/>
      <c r="Q89" s="62"/>
      <c r="R89" s="62"/>
      <c r="S89" s="62"/>
      <c r="T89" s="63"/>
      <c r="AT89" s="16" t="s">
        <v>138</v>
      </c>
      <c r="AU89" s="16" t="s">
        <v>81</v>
      </c>
    </row>
    <row r="90" spans="2:51" s="12" customFormat="1" ht="11.25">
      <c r="B90" s="195"/>
      <c r="C90" s="196"/>
      <c r="D90" s="192" t="s">
        <v>140</v>
      </c>
      <c r="E90" s="197" t="s">
        <v>19</v>
      </c>
      <c r="F90" s="198" t="s">
        <v>243</v>
      </c>
      <c r="G90" s="196"/>
      <c r="H90" s="199">
        <v>20</v>
      </c>
      <c r="I90" s="200"/>
      <c r="J90" s="196"/>
      <c r="K90" s="196"/>
      <c r="L90" s="201"/>
      <c r="M90" s="202"/>
      <c r="N90" s="203"/>
      <c r="O90" s="203"/>
      <c r="P90" s="203"/>
      <c r="Q90" s="203"/>
      <c r="R90" s="203"/>
      <c r="S90" s="203"/>
      <c r="T90" s="204"/>
      <c r="AT90" s="205" t="s">
        <v>140</v>
      </c>
      <c r="AU90" s="205" t="s">
        <v>81</v>
      </c>
      <c r="AV90" s="12" t="s">
        <v>81</v>
      </c>
      <c r="AW90" s="12" t="s">
        <v>32</v>
      </c>
      <c r="AX90" s="12" t="s">
        <v>71</v>
      </c>
      <c r="AY90" s="205" t="s">
        <v>129</v>
      </c>
    </row>
    <row r="91" spans="2:51" s="13" customFormat="1" ht="11.25">
      <c r="B91" s="206"/>
      <c r="C91" s="207"/>
      <c r="D91" s="192" t="s">
        <v>140</v>
      </c>
      <c r="E91" s="208" t="s">
        <v>19</v>
      </c>
      <c r="F91" s="209" t="s">
        <v>142</v>
      </c>
      <c r="G91" s="207"/>
      <c r="H91" s="210">
        <v>20</v>
      </c>
      <c r="I91" s="211"/>
      <c r="J91" s="207"/>
      <c r="K91" s="207"/>
      <c r="L91" s="212"/>
      <c r="M91" s="213"/>
      <c r="N91" s="214"/>
      <c r="O91" s="214"/>
      <c r="P91" s="214"/>
      <c r="Q91" s="214"/>
      <c r="R91" s="214"/>
      <c r="S91" s="214"/>
      <c r="T91" s="215"/>
      <c r="AT91" s="216" t="s">
        <v>140</v>
      </c>
      <c r="AU91" s="216" t="s">
        <v>81</v>
      </c>
      <c r="AV91" s="13" t="s">
        <v>136</v>
      </c>
      <c r="AW91" s="13" t="s">
        <v>32</v>
      </c>
      <c r="AX91" s="13" t="s">
        <v>79</v>
      </c>
      <c r="AY91" s="216" t="s">
        <v>129</v>
      </c>
    </row>
    <row r="92" spans="2:65" s="1" customFormat="1" ht="36" customHeight="1">
      <c r="B92" s="33"/>
      <c r="C92" s="179" t="s">
        <v>81</v>
      </c>
      <c r="D92" s="179" t="s">
        <v>131</v>
      </c>
      <c r="E92" s="180" t="s">
        <v>290</v>
      </c>
      <c r="F92" s="181" t="s">
        <v>291</v>
      </c>
      <c r="G92" s="182" t="s">
        <v>134</v>
      </c>
      <c r="H92" s="183">
        <v>28</v>
      </c>
      <c r="I92" s="184"/>
      <c r="J92" s="185">
        <f>ROUND(I92*H92,2)</f>
        <v>0</v>
      </c>
      <c r="K92" s="181" t="s">
        <v>135</v>
      </c>
      <c r="L92" s="37"/>
      <c r="M92" s="186" t="s">
        <v>19</v>
      </c>
      <c r="N92" s="187" t="s">
        <v>42</v>
      </c>
      <c r="O92" s="62"/>
      <c r="P92" s="188">
        <f>O92*H92</f>
        <v>0</v>
      </c>
      <c r="Q92" s="188">
        <v>0</v>
      </c>
      <c r="R92" s="188">
        <f>Q92*H92</f>
        <v>0</v>
      </c>
      <c r="S92" s="188">
        <v>0.408</v>
      </c>
      <c r="T92" s="189">
        <f>S92*H92</f>
        <v>11.424</v>
      </c>
      <c r="AR92" s="190" t="s">
        <v>136</v>
      </c>
      <c r="AT92" s="190" t="s">
        <v>131</v>
      </c>
      <c r="AU92" s="190" t="s">
        <v>81</v>
      </c>
      <c r="AY92" s="16" t="s">
        <v>129</v>
      </c>
      <c r="BE92" s="191">
        <f>IF(N92="základní",J92,0)</f>
        <v>0</v>
      </c>
      <c r="BF92" s="191">
        <f>IF(N92="snížená",J92,0)</f>
        <v>0</v>
      </c>
      <c r="BG92" s="191">
        <f>IF(N92="zákl. přenesená",J92,0)</f>
        <v>0</v>
      </c>
      <c r="BH92" s="191">
        <f>IF(N92="sníž. přenesená",J92,0)</f>
        <v>0</v>
      </c>
      <c r="BI92" s="191">
        <f>IF(N92="nulová",J92,0)</f>
        <v>0</v>
      </c>
      <c r="BJ92" s="16" t="s">
        <v>79</v>
      </c>
      <c r="BK92" s="191">
        <f>ROUND(I92*H92,2)</f>
        <v>0</v>
      </c>
      <c r="BL92" s="16" t="s">
        <v>136</v>
      </c>
      <c r="BM92" s="190" t="s">
        <v>292</v>
      </c>
    </row>
    <row r="93" spans="2:47" s="1" customFormat="1" ht="117">
      <c r="B93" s="33"/>
      <c r="C93" s="34"/>
      <c r="D93" s="192" t="s">
        <v>138</v>
      </c>
      <c r="E93" s="34"/>
      <c r="F93" s="193" t="s">
        <v>139</v>
      </c>
      <c r="G93" s="34"/>
      <c r="H93" s="34"/>
      <c r="I93" s="106"/>
      <c r="J93" s="34"/>
      <c r="K93" s="34"/>
      <c r="L93" s="37"/>
      <c r="M93" s="194"/>
      <c r="N93" s="62"/>
      <c r="O93" s="62"/>
      <c r="P93" s="62"/>
      <c r="Q93" s="62"/>
      <c r="R93" s="62"/>
      <c r="S93" s="62"/>
      <c r="T93" s="63"/>
      <c r="AT93" s="16" t="s">
        <v>138</v>
      </c>
      <c r="AU93" s="16" t="s">
        <v>81</v>
      </c>
    </row>
    <row r="94" spans="2:51" s="12" customFormat="1" ht="11.25">
      <c r="B94" s="195"/>
      <c r="C94" s="196"/>
      <c r="D94" s="192" t="s">
        <v>140</v>
      </c>
      <c r="E94" s="197" t="s">
        <v>19</v>
      </c>
      <c r="F94" s="198" t="s">
        <v>285</v>
      </c>
      <c r="G94" s="196"/>
      <c r="H94" s="199">
        <v>28</v>
      </c>
      <c r="I94" s="200"/>
      <c r="J94" s="196"/>
      <c r="K94" s="196"/>
      <c r="L94" s="201"/>
      <c r="M94" s="202"/>
      <c r="N94" s="203"/>
      <c r="O94" s="203"/>
      <c r="P94" s="203"/>
      <c r="Q94" s="203"/>
      <c r="R94" s="203"/>
      <c r="S94" s="203"/>
      <c r="T94" s="204"/>
      <c r="AT94" s="205" t="s">
        <v>140</v>
      </c>
      <c r="AU94" s="205" t="s">
        <v>81</v>
      </c>
      <c r="AV94" s="12" t="s">
        <v>81</v>
      </c>
      <c r="AW94" s="12" t="s">
        <v>32</v>
      </c>
      <c r="AX94" s="12" t="s">
        <v>71</v>
      </c>
      <c r="AY94" s="205" t="s">
        <v>129</v>
      </c>
    </row>
    <row r="95" spans="2:51" s="13" customFormat="1" ht="11.25">
      <c r="B95" s="206"/>
      <c r="C95" s="207"/>
      <c r="D95" s="192" t="s">
        <v>140</v>
      </c>
      <c r="E95" s="208" t="s">
        <v>19</v>
      </c>
      <c r="F95" s="209" t="s">
        <v>142</v>
      </c>
      <c r="G95" s="207"/>
      <c r="H95" s="210">
        <v>28</v>
      </c>
      <c r="I95" s="211"/>
      <c r="J95" s="207"/>
      <c r="K95" s="207"/>
      <c r="L95" s="212"/>
      <c r="M95" s="213"/>
      <c r="N95" s="214"/>
      <c r="O95" s="214"/>
      <c r="P95" s="214"/>
      <c r="Q95" s="214"/>
      <c r="R95" s="214"/>
      <c r="S95" s="214"/>
      <c r="T95" s="215"/>
      <c r="AT95" s="216" t="s">
        <v>140</v>
      </c>
      <c r="AU95" s="216" t="s">
        <v>81</v>
      </c>
      <c r="AV95" s="13" t="s">
        <v>136</v>
      </c>
      <c r="AW95" s="13" t="s">
        <v>32</v>
      </c>
      <c r="AX95" s="13" t="s">
        <v>79</v>
      </c>
      <c r="AY95" s="216" t="s">
        <v>129</v>
      </c>
    </row>
    <row r="96" spans="2:65" s="1" customFormat="1" ht="36" customHeight="1">
      <c r="B96" s="33"/>
      <c r="C96" s="179" t="s">
        <v>148</v>
      </c>
      <c r="D96" s="179" t="s">
        <v>131</v>
      </c>
      <c r="E96" s="180" t="s">
        <v>293</v>
      </c>
      <c r="F96" s="181" t="s">
        <v>294</v>
      </c>
      <c r="G96" s="182" t="s">
        <v>134</v>
      </c>
      <c r="H96" s="183">
        <v>20</v>
      </c>
      <c r="I96" s="184"/>
      <c r="J96" s="185">
        <f>ROUND(I96*H96,2)</f>
        <v>0</v>
      </c>
      <c r="K96" s="181" t="s">
        <v>135</v>
      </c>
      <c r="L96" s="37"/>
      <c r="M96" s="186" t="s">
        <v>19</v>
      </c>
      <c r="N96" s="187" t="s">
        <v>42</v>
      </c>
      <c r="O96" s="62"/>
      <c r="P96" s="188">
        <f>O96*H96</f>
        <v>0</v>
      </c>
      <c r="Q96" s="188">
        <v>0</v>
      </c>
      <c r="R96" s="188">
        <f>Q96*H96</f>
        <v>0</v>
      </c>
      <c r="S96" s="188">
        <v>0.58</v>
      </c>
      <c r="T96" s="189">
        <f>S96*H96</f>
        <v>11.6</v>
      </c>
      <c r="AR96" s="190" t="s">
        <v>136</v>
      </c>
      <c r="AT96" s="190" t="s">
        <v>131</v>
      </c>
      <c r="AU96" s="190" t="s">
        <v>81</v>
      </c>
      <c r="AY96" s="16" t="s">
        <v>129</v>
      </c>
      <c r="BE96" s="191">
        <f>IF(N96="základní",J96,0)</f>
        <v>0</v>
      </c>
      <c r="BF96" s="191">
        <f>IF(N96="snížená",J96,0)</f>
        <v>0</v>
      </c>
      <c r="BG96" s="191">
        <f>IF(N96="zákl. přenesená",J96,0)</f>
        <v>0</v>
      </c>
      <c r="BH96" s="191">
        <f>IF(N96="sníž. přenesená",J96,0)</f>
        <v>0</v>
      </c>
      <c r="BI96" s="191">
        <f>IF(N96="nulová",J96,0)</f>
        <v>0</v>
      </c>
      <c r="BJ96" s="16" t="s">
        <v>79</v>
      </c>
      <c r="BK96" s="191">
        <f>ROUND(I96*H96,2)</f>
        <v>0</v>
      </c>
      <c r="BL96" s="16" t="s">
        <v>136</v>
      </c>
      <c r="BM96" s="190" t="s">
        <v>295</v>
      </c>
    </row>
    <row r="97" spans="2:47" s="1" customFormat="1" ht="175.5">
      <c r="B97" s="33"/>
      <c r="C97" s="34"/>
      <c r="D97" s="192" t="s">
        <v>138</v>
      </c>
      <c r="E97" s="34"/>
      <c r="F97" s="193" t="s">
        <v>146</v>
      </c>
      <c r="G97" s="34"/>
      <c r="H97" s="34"/>
      <c r="I97" s="106"/>
      <c r="J97" s="34"/>
      <c r="K97" s="34"/>
      <c r="L97" s="37"/>
      <c r="M97" s="194"/>
      <c r="N97" s="62"/>
      <c r="O97" s="62"/>
      <c r="P97" s="62"/>
      <c r="Q97" s="62"/>
      <c r="R97" s="62"/>
      <c r="S97" s="62"/>
      <c r="T97" s="63"/>
      <c r="AT97" s="16" t="s">
        <v>138</v>
      </c>
      <c r="AU97" s="16" t="s">
        <v>81</v>
      </c>
    </row>
    <row r="98" spans="2:51" s="12" customFormat="1" ht="11.25">
      <c r="B98" s="195"/>
      <c r="C98" s="196"/>
      <c r="D98" s="192" t="s">
        <v>140</v>
      </c>
      <c r="E98" s="197" t="s">
        <v>19</v>
      </c>
      <c r="F98" s="198" t="s">
        <v>243</v>
      </c>
      <c r="G98" s="196"/>
      <c r="H98" s="199">
        <v>20</v>
      </c>
      <c r="I98" s="200"/>
      <c r="J98" s="196"/>
      <c r="K98" s="196"/>
      <c r="L98" s="201"/>
      <c r="M98" s="202"/>
      <c r="N98" s="203"/>
      <c r="O98" s="203"/>
      <c r="P98" s="203"/>
      <c r="Q98" s="203"/>
      <c r="R98" s="203"/>
      <c r="S98" s="203"/>
      <c r="T98" s="204"/>
      <c r="AT98" s="205" t="s">
        <v>140</v>
      </c>
      <c r="AU98" s="205" t="s">
        <v>81</v>
      </c>
      <c r="AV98" s="12" t="s">
        <v>81</v>
      </c>
      <c r="AW98" s="12" t="s">
        <v>32</v>
      </c>
      <c r="AX98" s="12" t="s">
        <v>71</v>
      </c>
      <c r="AY98" s="205" t="s">
        <v>129</v>
      </c>
    </row>
    <row r="99" spans="2:51" s="13" customFormat="1" ht="11.25">
      <c r="B99" s="206"/>
      <c r="C99" s="207"/>
      <c r="D99" s="192" t="s">
        <v>140</v>
      </c>
      <c r="E99" s="208" t="s">
        <v>19</v>
      </c>
      <c r="F99" s="209" t="s">
        <v>142</v>
      </c>
      <c r="G99" s="207"/>
      <c r="H99" s="210">
        <v>20</v>
      </c>
      <c r="I99" s="211"/>
      <c r="J99" s="207"/>
      <c r="K99" s="207"/>
      <c r="L99" s="212"/>
      <c r="M99" s="213"/>
      <c r="N99" s="214"/>
      <c r="O99" s="214"/>
      <c r="P99" s="214"/>
      <c r="Q99" s="214"/>
      <c r="R99" s="214"/>
      <c r="S99" s="214"/>
      <c r="T99" s="215"/>
      <c r="AT99" s="216" t="s">
        <v>140</v>
      </c>
      <c r="AU99" s="216" t="s">
        <v>81</v>
      </c>
      <c r="AV99" s="13" t="s">
        <v>136</v>
      </c>
      <c r="AW99" s="13" t="s">
        <v>32</v>
      </c>
      <c r="AX99" s="13" t="s">
        <v>79</v>
      </c>
      <c r="AY99" s="216" t="s">
        <v>129</v>
      </c>
    </row>
    <row r="100" spans="2:65" s="1" customFormat="1" ht="24" customHeight="1">
      <c r="B100" s="33"/>
      <c r="C100" s="179" t="s">
        <v>136</v>
      </c>
      <c r="D100" s="179" t="s">
        <v>131</v>
      </c>
      <c r="E100" s="180" t="s">
        <v>159</v>
      </c>
      <c r="F100" s="181" t="s">
        <v>160</v>
      </c>
      <c r="G100" s="182" t="s">
        <v>161</v>
      </c>
      <c r="H100" s="183">
        <v>1.08</v>
      </c>
      <c r="I100" s="184"/>
      <c r="J100" s="185">
        <f>ROUND(I100*H100,2)</f>
        <v>0</v>
      </c>
      <c r="K100" s="181" t="s">
        <v>135</v>
      </c>
      <c r="L100" s="37"/>
      <c r="M100" s="186" t="s">
        <v>19</v>
      </c>
      <c r="N100" s="187" t="s">
        <v>42</v>
      </c>
      <c r="O100" s="62"/>
      <c r="P100" s="188">
        <f>O100*H100</f>
        <v>0</v>
      </c>
      <c r="Q100" s="188">
        <v>0</v>
      </c>
      <c r="R100" s="188">
        <f>Q100*H100</f>
        <v>0</v>
      </c>
      <c r="S100" s="188">
        <v>0</v>
      </c>
      <c r="T100" s="189">
        <f>S100*H100</f>
        <v>0</v>
      </c>
      <c r="AR100" s="190" t="s">
        <v>136</v>
      </c>
      <c r="AT100" s="190" t="s">
        <v>131</v>
      </c>
      <c r="AU100" s="190" t="s">
        <v>81</v>
      </c>
      <c r="AY100" s="16" t="s">
        <v>129</v>
      </c>
      <c r="BE100" s="191">
        <f>IF(N100="základní",J100,0)</f>
        <v>0</v>
      </c>
      <c r="BF100" s="191">
        <f>IF(N100="snížená",J100,0)</f>
        <v>0</v>
      </c>
      <c r="BG100" s="191">
        <f>IF(N100="zákl. přenesená",J100,0)</f>
        <v>0</v>
      </c>
      <c r="BH100" s="191">
        <f>IF(N100="sníž. přenesená",J100,0)</f>
        <v>0</v>
      </c>
      <c r="BI100" s="191">
        <f>IF(N100="nulová",J100,0)</f>
        <v>0</v>
      </c>
      <c r="BJ100" s="16" t="s">
        <v>79</v>
      </c>
      <c r="BK100" s="191">
        <f>ROUND(I100*H100,2)</f>
        <v>0</v>
      </c>
      <c r="BL100" s="16" t="s">
        <v>136</v>
      </c>
      <c r="BM100" s="190" t="s">
        <v>162</v>
      </c>
    </row>
    <row r="101" spans="2:47" s="1" customFormat="1" ht="97.5">
      <c r="B101" s="33"/>
      <c r="C101" s="34"/>
      <c r="D101" s="192" t="s">
        <v>138</v>
      </c>
      <c r="E101" s="34"/>
      <c r="F101" s="193" t="s">
        <v>163</v>
      </c>
      <c r="G101" s="34"/>
      <c r="H101" s="34"/>
      <c r="I101" s="106"/>
      <c r="J101" s="34"/>
      <c r="K101" s="34"/>
      <c r="L101" s="37"/>
      <c r="M101" s="194"/>
      <c r="N101" s="62"/>
      <c r="O101" s="62"/>
      <c r="P101" s="62"/>
      <c r="Q101" s="62"/>
      <c r="R101" s="62"/>
      <c r="S101" s="62"/>
      <c r="T101" s="63"/>
      <c r="AT101" s="16" t="s">
        <v>138</v>
      </c>
      <c r="AU101" s="16" t="s">
        <v>81</v>
      </c>
    </row>
    <row r="102" spans="2:51" s="12" customFormat="1" ht="11.25">
      <c r="B102" s="195"/>
      <c r="C102" s="196"/>
      <c r="D102" s="192" t="s">
        <v>140</v>
      </c>
      <c r="E102" s="197" t="s">
        <v>19</v>
      </c>
      <c r="F102" s="198" t="s">
        <v>329</v>
      </c>
      <c r="G102" s="196"/>
      <c r="H102" s="199">
        <v>1.08</v>
      </c>
      <c r="I102" s="200"/>
      <c r="J102" s="196"/>
      <c r="K102" s="196"/>
      <c r="L102" s="201"/>
      <c r="M102" s="202"/>
      <c r="N102" s="203"/>
      <c r="O102" s="203"/>
      <c r="P102" s="203"/>
      <c r="Q102" s="203"/>
      <c r="R102" s="203"/>
      <c r="S102" s="203"/>
      <c r="T102" s="204"/>
      <c r="AT102" s="205" t="s">
        <v>140</v>
      </c>
      <c r="AU102" s="205" t="s">
        <v>81</v>
      </c>
      <c r="AV102" s="12" t="s">
        <v>81</v>
      </c>
      <c r="AW102" s="12" t="s">
        <v>32</v>
      </c>
      <c r="AX102" s="12" t="s">
        <v>71</v>
      </c>
      <c r="AY102" s="205" t="s">
        <v>129</v>
      </c>
    </row>
    <row r="103" spans="2:51" s="13" customFormat="1" ht="11.25">
      <c r="B103" s="206"/>
      <c r="C103" s="207"/>
      <c r="D103" s="192" t="s">
        <v>140</v>
      </c>
      <c r="E103" s="208" t="s">
        <v>19</v>
      </c>
      <c r="F103" s="209" t="s">
        <v>142</v>
      </c>
      <c r="G103" s="207"/>
      <c r="H103" s="210">
        <v>1.08</v>
      </c>
      <c r="I103" s="211"/>
      <c r="J103" s="207"/>
      <c r="K103" s="207"/>
      <c r="L103" s="212"/>
      <c r="M103" s="213"/>
      <c r="N103" s="214"/>
      <c r="O103" s="214"/>
      <c r="P103" s="214"/>
      <c r="Q103" s="214"/>
      <c r="R103" s="214"/>
      <c r="S103" s="214"/>
      <c r="T103" s="215"/>
      <c r="AT103" s="216" t="s">
        <v>140</v>
      </c>
      <c r="AU103" s="216" t="s">
        <v>81</v>
      </c>
      <c r="AV103" s="13" t="s">
        <v>136</v>
      </c>
      <c r="AW103" s="13" t="s">
        <v>32</v>
      </c>
      <c r="AX103" s="13" t="s">
        <v>79</v>
      </c>
      <c r="AY103" s="216" t="s">
        <v>129</v>
      </c>
    </row>
    <row r="104" spans="2:65" s="1" customFormat="1" ht="24" customHeight="1">
      <c r="B104" s="33"/>
      <c r="C104" s="179" t="s">
        <v>158</v>
      </c>
      <c r="D104" s="179" t="s">
        <v>131</v>
      </c>
      <c r="E104" s="180" t="s">
        <v>166</v>
      </c>
      <c r="F104" s="181" t="s">
        <v>167</v>
      </c>
      <c r="G104" s="182" t="s">
        <v>161</v>
      </c>
      <c r="H104" s="183">
        <v>1.08</v>
      </c>
      <c r="I104" s="184"/>
      <c r="J104" s="185">
        <f>ROUND(I104*H104,2)</f>
        <v>0</v>
      </c>
      <c r="K104" s="181" t="s">
        <v>135</v>
      </c>
      <c r="L104" s="37"/>
      <c r="M104" s="186" t="s">
        <v>19</v>
      </c>
      <c r="N104" s="187" t="s">
        <v>42</v>
      </c>
      <c r="O104" s="62"/>
      <c r="P104" s="188">
        <f>O104*H104</f>
        <v>0</v>
      </c>
      <c r="Q104" s="188">
        <v>0</v>
      </c>
      <c r="R104" s="188">
        <f>Q104*H104</f>
        <v>0</v>
      </c>
      <c r="S104" s="188">
        <v>0</v>
      </c>
      <c r="T104" s="189">
        <f>S104*H104</f>
        <v>0</v>
      </c>
      <c r="AR104" s="190" t="s">
        <v>136</v>
      </c>
      <c r="AT104" s="190" t="s">
        <v>131</v>
      </c>
      <c r="AU104" s="190" t="s">
        <v>81</v>
      </c>
      <c r="AY104" s="16" t="s">
        <v>129</v>
      </c>
      <c r="BE104" s="191">
        <f>IF(N104="základní",J104,0)</f>
        <v>0</v>
      </c>
      <c r="BF104" s="191">
        <f>IF(N104="snížená",J104,0)</f>
        <v>0</v>
      </c>
      <c r="BG104" s="191">
        <f>IF(N104="zákl. přenesená",J104,0)</f>
        <v>0</v>
      </c>
      <c r="BH104" s="191">
        <f>IF(N104="sníž. přenesená",J104,0)</f>
        <v>0</v>
      </c>
      <c r="BI104" s="191">
        <f>IF(N104="nulová",J104,0)</f>
        <v>0</v>
      </c>
      <c r="BJ104" s="16" t="s">
        <v>79</v>
      </c>
      <c r="BK104" s="191">
        <f>ROUND(I104*H104,2)</f>
        <v>0</v>
      </c>
      <c r="BL104" s="16" t="s">
        <v>136</v>
      </c>
      <c r="BM104" s="190" t="s">
        <v>168</v>
      </c>
    </row>
    <row r="105" spans="2:47" s="1" customFormat="1" ht="136.5">
      <c r="B105" s="33"/>
      <c r="C105" s="34"/>
      <c r="D105" s="192" t="s">
        <v>138</v>
      </c>
      <c r="E105" s="34"/>
      <c r="F105" s="193" t="s">
        <v>169</v>
      </c>
      <c r="G105" s="34"/>
      <c r="H105" s="34"/>
      <c r="I105" s="106"/>
      <c r="J105" s="34"/>
      <c r="K105" s="34"/>
      <c r="L105" s="37"/>
      <c r="M105" s="194"/>
      <c r="N105" s="62"/>
      <c r="O105" s="62"/>
      <c r="P105" s="62"/>
      <c r="Q105" s="62"/>
      <c r="R105" s="62"/>
      <c r="S105" s="62"/>
      <c r="T105" s="63"/>
      <c r="AT105" s="16" t="s">
        <v>138</v>
      </c>
      <c r="AU105" s="16" t="s">
        <v>81</v>
      </c>
    </row>
    <row r="106" spans="2:51" s="12" customFormat="1" ht="11.25">
      <c r="B106" s="195"/>
      <c r="C106" s="196"/>
      <c r="D106" s="192" t="s">
        <v>140</v>
      </c>
      <c r="E106" s="197" t="s">
        <v>19</v>
      </c>
      <c r="F106" s="198" t="s">
        <v>329</v>
      </c>
      <c r="G106" s="196"/>
      <c r="H106" s="199">
        <v>1.08</v>
      </c>
      <c r="I106" s="200"/>
      <c r="J106" s="196"/>
      <c r="K106" s="196"/>
      <c r="L106" s="201"/>
      <c r="M106" s="202"/>
      <c r="N106" s="203"/>
      <c r="O106" s="203"/>
      <c r="P106" s="203"/>
      <c r="Q106" s="203"/>
      <c r="R106" s="203"/>
      <c r="S106" s="203"/>
      <c r="T106" s="204"/>
      <c r="AT106" s="205" t="s">
        <v>140</v>
      </c>
      <c r="AU106" s="205" t="s">
        <v>81</v>
      </c>
      <c r="AV106" s="12" t="s">
        <v>81</v>
      </c>
      <c r="AW106" s="12" t="s">
        <v>32</v>
      </c>
      <c r="AX106" s="12" t="s">
        <v>71</v>
      </c>
      <c r="AY106" s="205" t="s">
        <v>129</v>
      </c>
    </row>
    <row r="107" spans="2:51" s="13" customFormat="1" ht="11.25">
      <c r="B107" s="206"/>
      <c r="C107" s="207"/>
      <c r="D107" s="192" t="s">
        <v>140</v>
      </c>
      <c r="E107" s="208" t="s">
        <v>19</v>
      </c>
      <c r="F107" s="209" t="s">
        <v>142</v>
      </c>
      <c r="G107" s="207"/>
      <c r="H107" s="210">
        <v>1.08</v>
      </c>
      <c r="I107" s="211"/>
      <c r="J107" s="207"/>
      <c r="K107" s="207"/>
      <c r="L107" s="212"/>
      <c r="M107" s="213"/>
      <c r="N107" s="214"/>
      <c r="O107" s="214"/>
      <c r="P107" s="214"/>
      <c r="Q107" s="214"/>
      <c r="R107" s="214"/>
      <c r="S107" s="214"/>
      <c r="T107" s="215"/>
      <c r="AT107" s="216" t="s">
        <v>140</v>
      </c>
      <c r="AU107" s="216" t="s">
        <v>81</v>
      </c>
      <c r="AV107" s="13" t="s">
        <v>136</v>
      </c>
      <c r="AW107" s="13" t="s">
        <v>32</v>
      </c>
      <c r="AX107" s="13" t="s">
        <v>79</v>
      </c>
      <c r="AY107" s="216" t="s">
        <v>129</v>
      </c>
    </row>
    <row r="108" spans="2:65" s="1" customFormat="1" ht="24" customHeight="1">
      <c r="B108" s="33"/>
      <c r="C108" s="179" t="s">
        <v>165</v>
      </c>
      <c r="D108" s="179" t="s">
        <v>131</v>
      </c>
      <c r="E108" s="180" t="s">
        <v>172</v>
      </c>
      <c r="F108" s="181" t="s">
        <v>173</v>
      </c>
      <c r="G108" s="182" t="s">
        <v>161</v>
      </c>
      <c r="H108" s="183">
        <v>1.08</v>
      </c>
      <c r="I108" s="184"/>
      <c r="J108" s="185">
        <f>ROUND(I108*H108,2)</f>
        <v>0</v>
      </c>
      <c r="K108" s="181" t="s">
        <v>135</v>
      </c>
      <c r="L108" s="37"/>
      <c r="M108" s="186" t="s">
        <v>19</v>
      </c>
      <c r="N108" s="187" t="s">
        <v>42</v>
      </c>
      <c r="O108" s="62"/>
      <c r="P108" s="188">
        <f>O108*H108</f>
        <v>0</v>
      </c>
      <c r="Q108" s="188">
        <v>0</v>
      </c>
      <c r="R108" s="188">
        <f>Q108*H108</f>
        <v>0</v>
      </c>
      <c r="S108" s="188">
        <v>0</v>
      </c>
      <c r="T108" s="189">
        <f>S108*H108</f>
        <v>0</v>
      </c>
      <c r="AR108" s="190" t="s">
        <v>136</v>
      </c>
      <c r="AT108" s="190" t="s">
        <v>131</v>
      </c>
      <c r="AU108" s="190" t="s">
        <v>81</v>
      </c>
      <c r="AY108" s="16" t="s">
        <v>129</v>
      </c>
      <c r="BE108" s="191">
        <f>IF(N108="základní",J108,0)</f>
        <v>0</v>
      </c>
      <c r="BF108" s="191">
        <f>IF(N108="snížená",J108,0)</f>
        <v>0</v>
      </c>
      <c r="BG108" s="191">
        <f>IF(N108="zákl. přenesená",J108,0)</f>
        <v>0</v>
      </c>
      <c r="BH108" s="191">
        <f>IF(N108="sníž. přenesená",J108,0)</f>
        <v>0</v>
      </c>
      <c r="BI108" s="191">
        <f>IF(N108="nulová",J108,0)</f>
        <v>0</v>
      </c>
      <c r="BJ108" s="16" t="s">
        <v>79</v>
      </c>
      <c r="BK108" s="191">
        <f>ROUND(I108*H108,2)</f>
        <v>0</v>
      </c>
      <c r="BL108" s="16" t="s">
        <v>136</v>
      </c>
      <c r="BM108" s="190" t="s">
        <v>174</v>
      </c>
    </row>
    <row r="109" spans="2:47" s="1" customFormat="1" ht="107.25">
      <c r="B109" s="33"/>
      <c r="C109" s="34"/>
      <c r="D109" s="192" t="s">
        <v>138</v>
      </c>
      <c r="E109" s="34"/>
      <c r="F109" s="193" t="s">
        <v>175</v>
      </c>
      <c r="G109" s="34"/>
      <c r="H109" s="34"/>
      <c r="I109" s="106"/>
      <c r="J109" s="34"/>
      <c r="K109" s="34"/>
      <c r="L109" s="37"/>
      <c r="M109" s="194"/>
      <c r="N109" s="62"/>
      <c r="O109" s="62"/>
      <c r="P109" s="62"/>
      <c r="Q109" s="62"/>
      <c r="R109" s="62"/>
      <c r="S109" s="62"/>
      <c r="T109" s="63"/>
      <c r="AT109" s="16" t="s">
        <v>138</v>
      </c>
      <c r="AU109" s="16" t="s">
        <v>81</v>
      </c>
    </row>
    <row r="110" spans="2:51" s="12" customFormat="1" ht="11.25">
      <c r="B110" s="195"/>
      <c r="C110" s="196"/>
      <c r="D110" s="192" t="s">
        <v>140</v>
      </c>
      <c r="E110" s="197" t="s">
        <v>19</v>
      </c>
      <c r="F110" s="198" t="s">
        <v>329</v>
      </c>
      <c r="G110" s="196"/>
      <c r="H110" s="199">
        <v>1.08</v>
      </c>
      <c r="I110" s="200"/>
      <c r="J110" s="196"/>
      <c r="K110" s="196"/>
      <c r="L110" s="201"/>
      <c r="M110" s="202"/>
      <c r="N110" s="203"/>
      <c r="O110" s="203"/>
      <c r="P110" s="203"/>
      <c r="Q110" s="203"/>
      <c r="R110" s="203"/>
      <c r="S110" s="203"/>
      <c r="T110" s="204"/>
      <c r="AT110" s="205" t="s">
        <v>140</v>
      </c>
      <c r="AU110" s="205" t="s">
        <v>81</v>
      </c>
      <c r="AV110" s="12" t="s">
        <v>81</v>
      </c>
      <c r="AW110" s="12" t="s">
        <v>32</v>
      </c>
      <c r="AX110" s="12" t="s">
        <v>71</v>
      </c>
      <c r="AY110" s="205" t="s">
        <v>129</v>
      </c>
    </row>
    <row r="111" spans="2:51" s="13" customFormat="1" ht="11.25">
      <c r="B111" s="206"/>
      <c r="C111" s="207"/>
      <c r="D111" s="192" t="s">
        <v>140</v>
      </c>
      <c r="E111" s="208" t="s">
        <v>19</v>
      </c>
      <c r="F111" s="209" t="s">
        <v>142</v>
      </c>
      <c r="G111" s="207"/>
      <c r="H111" s="210">
        <v>1.08</v>
      </c>
      <c r="I111" s="211"/>
      <c r="J111" s="207"/>
      <c r="K111" s="207"/>
      <c r="L111" s="212"/>
      <c r="M111" s="213"/>
      <c r="N111" s="214"/>
      <c r="O111" s="214"/>
      <c r="P111" s="214"/>
      <c r="Q111" s="214"/>
      <c r="R111" s="214"/>
      <c r="S111" s="214"/>
      <c r="T111" s="215"/>
      <c r="AT111" s="216" t="s">
        <v>140</v>
      </c>
      <c r="AU111" s="216" t="s">
        <v>81</v>
      </c>
      <c r="AV111" s="13" t="s">
        <v>136</v>
      </c>
      <c r="AW111" s="13" t="s">
        <v>32</v>
      </c>
      <c r="AX111" s="13" t="s">
        <v>79</v>
      </c>
      <c r="AY111" s="216" t="s">
        <v>129</v>
      </c>
    </row>
    <row r="112" spans="2:65" s="1" customFormat="1" ht="16.5" customHeight="1">
      <c r="B112" s="33"/>
      <c r="C112" s="179" t="s">
        <v>171</v>
      </c>
      <c r="D112" s="179" t="s">
        <v>131</v>
      </c>
      <c r="E112" s="180" t="s">
        <v>177</v>
      </c>
      <c r="F112" s="181" t="s">
        <v>178</v>
      </c>
      <c r="G112" s="182" t="s">
        <v>161</v>
      </c>
      <c r="H112" s="183">
        <v>1.08</v>
      </c>
      <c r="I112" s="184"/>
      <c r="J112" s="185">
        <f>ROUND(I112*H112,2)</f>
        <v>0</v>
      </c>
      <c r="K112" s="181" t="s">
        <v>135</v>
      </c>
      <c r="L112" s="37"/>
      <c r="M112" s="186" t="s">
        <v>19</v>
      </c>
      <c r="N112" s="187" t="s">
        <v>42</v>
      </c>
      <c r="O112" s="62"/>
      <c r="P112" s="188">
        <f>O112*H112</f>
        <v>0</v>
      </c>
      <c r="Q112" s="188">
        <v>0</v>
      </c>
      <c r="R112" s="188">
        <f>Q112*H112</f>
        <v>0</v>
      </c>
      <c r="S112" s="188">
        <v>0</v>
      </c>
      <c r="T112" s="189">
        <f>S112*H112</f>
        <v>0</v>
      </c>
      <c r="AR112" s="190" t="s">
        <v>136</v>
      </c>
      <c r="AT112" s="190" t="s">
        <v>131</v>
      </c>
      <c r="AU112" s="190" t="s">
        <v>81</v>
      </c>
      <c r="AY112" s="16" t="s">
        <v>129</v>
      </c>
      <c r="BE112" s="191">
        <f>IF(N112="základní",J112,0)</f>
        <v>0</v>
      </c>
      <c r="BF112" s="191">
        <f>IF(N112="snížená",J112,0)</f>
        <v>0</v>
      </c>
      <c r="BG112" s="191">
        <f>IF(N112="zákl. přenesená",J112,0)</f>
        <v>0</v>
      </c>
      <c r="BH112" s="191">
        <f>IF(N112="sníž. přenesená",J112,0)</f>
        <v>0</v>
      </c>
      <c r="BI112" s="191">
        <f>IF(N112="nulová",J112,0)</f>
        <v>0</v>
      </c>
      <c r="BJ112" s="16" t="s">
        <v>79</v>
      </c>
      <c r="BK112" s="191">
        <f>ROUND(I112*H112,2)</f>
        <v>0</v>
      </c>
      <c r="BL112" s="16" t="s">
        <v>136</v>
      </c>
      <c r="BM112" s="190" t="s">
        <v>179</v>
      </c>
    </row>
    <row r="113" spans="2:47" s="1" customFormat="1" ht="214.5">
      <c r="B113" s="33"/>
      <c r="C113" s="34"/>
      <c r="D113" s="192" t="s">
        <v>138</v>
      </c>
      <c r="E113" s="34"/>
      <c r="F113" s="193" t="s">
        <v>180</v>
      </c>
      <c r="G113" s="34"/>
      <c r="H113" s="34"/>
      <c r="I113" s="106"/>
      <c r="J113" s="34"/>
      <c r="K113" s="34"/>
      <c r="L113" s="37"/>
      <c r="M113" s="194"/>
      <c r="N113" s="62"/>
      <c r="O113" s="62"/>
      <c r="P113" s="62"/>
      <c r="Q113" s="62"/>
      <c r="R113" s="62"/>
      <c r="S113" s="62"/>
      <c r="T113" s="63"/>
      <c r="AT113" s="16" t="s">
        <v>138</v>
      </c>
      <c r="AU113" s="16" t="s">
        <v>81</v>
      </c>
    </row>
    <row r="114" spans="2:51" s="12" customFormat="1" ht="11.25">
      <c r="B114" s="195"/>
      <c r="C114" s="196"/>
      <c r="D114" s="192" t="s">
        <v>140</v>
      </c>
      <c r="E114" s="197" t="s">
        <v>19</v>
      </c>
      <c r="F114" s="198" t="s">
        <v>329</v>
      </c>
      <c r="G114" s="196"/>
      <c r="H114" s="199">
        <v>1.08</v>
      </c>
      <c r="I114" s="200"/>
      <c r="J114" s="196"/>
      <c r="K114" s="196"/>
      <c r="L114" s="201"/>
      <c r="M114" s="202"/>
      <c r="N114" s="203"/>
      <c r="O114" s="203"/>
      <c r="P114" s="203"/>
      <c r="Q114" s="203"/>
      <c r="R114" s="203"/>
      <c r="S114" s="203"/>
      <c r="T114" s="204"/>
      <c r="AT114" s="205" t="s">
        <v>140</v>
      </c>
      <c r="AU114" s="205" t="s">
        <v>81</v>
      </c>
      <c r="AV114" s="12" t="s">
        <v>81</v>
      </c>
      <c r="AW114" s="12" t="s">
        <v>32</v>
      </c>
      <c r="AX114" s="12" t="s">
        <v>71</v>
      </c>
      <c r="AY114" s="205" t="s">
        <v>129</v>
      </c>
    </row>
    <row r="115" spans="2:51" s="13" customFormat="1" ht="11.25">
      <c r="B115" s="206"/>
      <c r="C115" s="207"/>
      <c r="D115" s="192" t="s">
        <v>140</v>
      </c>
      <c r="E115" s="208" t="s">
        <v>19</v>
      </c>
      <c r="F115" s="209" t="s">
        <v>142</v>
      </c>
      <c r="G115" s="207"/>
      <c r="H115" s="210">
        <v>1.08</v>
      </c>
      <c r="I115" s="211"/>
      <c r="J115" s="207"/>
      <c r="K115" s="207"/>
      <c r="L115" s="212"/>
      <c r="M115" s="213"/>
      <c r="N115" s="214"/>
      <c r="O115" s="214"/>
      <c r="P115" s="214"/>
      <c r="Q115" s="214"/>
      <c r="R115" s="214"/>
      <c r="S115" s="214"/>
      <c r="T115" s="215"/>
      <c r="AT115" s="216" t="s">
        <v>140</v>
      </c>
      <c r="AU115" s="216" t="s">
        <v>81</v>
      </c>
      <c r="AV115" s="13" t="s">
        <v>136</v>
      </c>
      <c r="AW115" s="13" t="s">
        <v>32</v>
      </c>
      <c r="AX115" s="13" t="s">
        <v>79</v>
      </c>
      <c r="AY115" s="216" t="s">
        <v>129</v>
      </c>
    </row>
    <row r="116" spans="2:65" s="1" customFormat="1" ht="24" customHeight="1">
      <c r="B116" s="33"/>
      <c r="C116" s="179" t="s">
        <v>176</v>
      </c>
      <c r="D116" s="179" t="s">
        <v>131</v>
      </c>
      <c r="E116" s="180" t="s">
        <v>182</v>
      </c>
      <c r="F116" s="181" t="s">
        <v>183</v>
      </c>
      <c r="G116" s="182" t="s">
        <v>184</v>
      </c>
      <c r="H116" s="183">
        <v>1.944</v>
      </c>
      <c r="I116" s="184"/>
      <c r="J116" s="185">
        <f>ROUND(I116*H116,2)</f>
        <v>0</v>
      </c>
      <c r="K116" s="181" t="s">
        <v>135</v>
      </c>
      <c r="L116" s="37"/>
      <c r="M116" s="186" t="s">
        <v>19</v>
      </c>
      <c r="N116" s="187" t="s">
        <v>42</v>
      </c>
      <c r="O116" s="62"/>
      <c r="P116" s="188">
        <f>O116*H116</f>
        <v>0</v>
      </c>
      <c r="Q116" s="188">
        <v>0</v>
      </c>
      <c r="R116" s="188">
        <f>Q116*H116</f>
        <v>0</v>
      </c>
      <c r="S116" s="188">
        <v>0</v>
      </c>
      <c r="T116" s="189">
        <f>S116*H116</f>
        <v>0</v>
      </c>
      <c r="AR116" s="190" t="s">
        <v>136</v>
      </c>
      <c r="AT116" s="190" t="s">
        <v>131</v>
      </c>
      <c r="AU116" s="190" t="s">
        <v>81</v>
      </c>
      <c r="AY116" s="16" t="s">
        <v>129</v>
      </c>
      <c r="BE116" s="191">
        <f>IF(N116="základní",J116,0)</f>
        <v>0</v>
      </c>
      <c r="BF116" s="191">
        <f>IF(N116="snížená",J116,0)</f>
        <v>0</v>
      </c>
      <c r="BG116" s="191">
        <f>IF(N116="zákl. přenesená",J116,0)</f>
        <v>0</v>
      </c>
      <c r="BH116" s="191">
        <f>IF(N116="sníž. přenesená",J116,0)</f>
        <v>0</v>
      </c>
      <c r="BI116" s="191">
        <f>IF(N116="nulová",J116,0)</f>
        <v>0</v>
      </c>
      <c r="BJ116" s="16" t="s">
        <v>79</v>
      </c>
      <c r="BK116" s="191">
        <f>ROUND(I116*H116,2)</f>
        <v>0</v>
      </c>
      <c r="BL116" s="16" t="s">
        <v>136</v>
      </c>
      <c r="BM116" s="190" t="s">
        <v>185</v>
      </c>
    </row>
    <row r="117" spans="2:47" s="1" customFormat="1" ht="29.25">
      <c r="B117" s="33"/>
      <c r="C117" s="34"/>
      <c r="D117" s="192" t="s">
        <v>138</v>
      </c>
      <c r="E117" s="34"/>
      <c r="F117" s="193" t="s">
        <v>186</v>
      </c>
      <c r="G117" s="34"/>
      <c r="H117" s="34"/>
      <c r="I117" s="106"/>
      <c r="J117" s="34"/>
      <c r="K117" s="34"/>
      <c r="L117" s="37"/>
      <c r="M117" s="194"/>
      <c r="N117" s="62"/>
      <c r="O117" s="62"/>
      <c r="P117" s="62"/>
      <c r="Q117" s="62"/>
      <c r="R117" s="62"/>
      <c r="S117" s="62"/>
      <c r="T117" s="63"/>
      <c r="AT117" s="16" t="s">
        <v>138</v>
      </c>
      <c r="AU117" s="16" t="s">
        <v>81</v>
      </c>
    </row>
    <row r="118" spans="2:51" s="12" customFormat="1" ht="11.25">
      <c r="B118" s="195"/>
      <c r="C118" s="196"/>
      <c r="D118" s="192" t="s">
        <v>140</v>
      </c>
      <c r="E118" s="197" t="s">
        <v>19</v>
      </c>
      <c r="F118" s="198" t="s">
        <v>330</v>
      </c>
      <c r="G118" s="196"/>
      <c r="H118" s="199">
        <v>1.944</v>
      </c>
      <c r="I118" s="200"/>
      <c r="J118" s="196"/>
      <c r="K118" s="196"/>
      <c r="L118" s="201"/>
      <c r="M118" s="202"/>
      <c r="N118" s="203"/>
      <c r="O118" s="203"/>
      <c r="P118" s="203"/>
      <c r="Q118" s="203"/>
      <c r="R118" s="203"/>
      <c r="S118" s="203"/>
      <c r="T118" s="204"/>
      <c r="AT118" s="205" t="s">
        <v>140</v>
      </c>
      <c r="AU118" s="205" t="s">
        <v>81</v>
      </c>
      <c r="AV118" s="12" t="s">
        <v>81</v>
      </c>
      <c r="AW118" s="12" t="s">
        <v>32</v>
      </c>
      <c r="AX118" s="12" t="s">
        <v>71</v>
      </c>
      <c r="AY118" s="205" t="s">
        <v>129</v>
      </c>
    </row>
    <row r="119" spans="2:51" s="13" customFormat="1" ht="11.25">
      <c r="B119" s="206"/>
      <c r="C119" s="207"/>
      <c r="D119" s="192" t="s">
        <v>140</v>
      </c>
      <c r="E119" s="208" t="s">
        <v>19</v>
      </c>
      <c r="F119" s="209" t="s">
        <v>142</v>
      </c>
      <c r="G119" s="207"/>
      <c r="H119" s="210">
        <v>1.944</v>
      </c>
      <c r="I119" s="211"/>
      <c r="J119" s="207"/>
      <c r="K119" s="207"/>
      <c r="L119" s="212"/>
      <c r="M119" s="213"/>
      <c r="N119" s="214"/>
      <c r="O119" s="214"/>
      <c r="P119" s="214"/>
      <c r="Q119" s="214"/>
      <c r="R119" s="214"/>
      <c r="S119" s="214"/>
      <c r="T119" s="215"/>
      <c r="AT119" s="216" t="s">
        <v>140</v>
      </c>
      <c r="AU119" s="216" t="s">
        <v>81</v>
      </c>
      <c r="AV119" s="13" t="s">
        <v>136</v>
      </c>
      <c r="AW119" s="13" t="s">
        <v>32</v>
      </c>
      <c r="AX119" s="13" t="s">
        <v>79</v>
      </c>
      <c r="AY119" s="216" t="s">
        <v>129</v>
      </c>
    </row>
    <row r="120" spans="2:63" s="11" customFormat="1" ht="22.9" customHeight="1">
      <c r="B120" s="163"/>
      <c r="C120" s="164"/>
      <c r="D120" s="165" t="s">
        <v>70</v>
      </c>
      <c r="E120" s="177" t="s">
        <v>158</v>
      </c>
      <c r="F120" s="177" t="s">
        <v>201</v>
      </c>
      <c r="G120" s="164"/>
      <c r="H120" s="164"/>
      <c r="I120" s="167"/>
      <c r="J120" s="178">
        <f>BK120</f>
        <v>0</v>
      </c>
      <c r="K120" s="164"/>
      <c r="L120" s="169"/>
      <c r="M120" s="170"/>
      <c r="N120" s="171"/>
      <c r="O120" s="171"/>
      <c r="P120" s="172">
        <f>SUM(P121:P140)</f>
        <v>0</v>
      </c>
      <c r="Q120" s="171"/>
      <c r="R120" s="172">
        <f>SUM(R121:R140)</f>
        <v>8.2028</v>
      </c>
      <c r="S120" s="171"/>
      <c r="T120" s="173">
        <f>SUM(T121:T140)</f>
        <v>0</v>
      </c>
      <c r="AR120" s="174" t="s">
        <v>79</v>
      </c>
      <c r="AT120" s="175" t="s">
        <v>70</v>
      </c>
      <c r="AU120" s="175" t="s">
        <v>79</v>
      </c>
      <c r="AY120" s="174" t="s">
        <v>129</v>
      </c>
      <c r="BK120" s="176">
        <f>SUM(BK121:BK140)</f>
        <v>0</v>
      </c>
    </row>
    <row r="121" spans="2:65" s="1" customFormat="1" ht="16.5" customHeight="1">
      <c r="B121" s="33"/>
      <c r="C121" s="179" t="s">
        <v>181</v>
      </c>
      <c r="D121" s="179" t="s">
        <v>131</v>
      </c>
      <c r="E121" s="180" t="s">
        <v>203</v>
      </c>
      <c r="F121" s="181" t="s">
        <v>204</v>
      </c>
      <c r="G121" s="182" t="s">
        <v>134</v>
      </c>
      <c r="H121" s="183">
        <v>20</v>
      </c>
      <c r="I121" s="184"/>
      <c r="J121" s="185">
        <f>ROUND(I121*H121,2)</f>
        <v>0</v>
      </c>
      <c r="K121" s="181" t="s">
        <v>135</v>
      </c>
      <c r="L121" s="37"/>
      <c r="M121" s="186" t="s">
        <v>19</v>
      </c>
      <c r="N121" s="187" t="s">
        <v>42</v>
      </c>
      <c r="O121" s="62"/>
      <c r="P121" s="188">
        <f>O121*H121</f>
        <v>0</v>
      </c>
      <c r="Q121" s="188">
        <v>0</v>
      </c>
      <c r="R121" s="188">
        <f>Q121*H121</f>
        <v>0</v>
      </c>
      <c r="S121" s="188">
        <v>0</v>
      </c>
      <c r="T121" s="189">
        <f>S121*H121</f>
        <v>0</v>
      </c>
      <c r="AR121" s="190" t="s">
        <v>136</v>
      </c>
      <c r="AT121" s="190" t="s">
        <v>131</v>
      </c>
      <c r="AU121" s="190" t="s">
        <v>81</v>
      </c>
      <c r="AY121" s="16" t="s">
        <v>129</v>
      </c>
      <c r="BE121" s="191">
        <f>IF(N121="základní",J121,0)</f>
        <v>0</v>
      </c>
      <c r="BF121" s="191">
        <f>IF(N121="snížená",J121,0)</f>
        <v>0</v>
      </c>
      <c r="BG121" s="191">
        <f>IF(N121="zákl. přenesená",J121,0)</f>
        <v>0</v>
      </c>
      <c r="BH121" s="191">
        <f>IF(N121="sníž. přenesená",J121,0)</f>
        <v>0</v>
      </c>
      <c r="BI121" s="191">
        <f>IF(N121="nulová",J121,0)</f>
        <v>0</v>
      </c>
      <c r="BJ121" s="16" t="s">
        <v>79</v>
      </c>
      <c r="BK121" s="191">
        <f>ROUND(I121*H121,2)</f>
        <v>0</v>
      </c>
      <c r="BL121" s="16" t="s">
        <v>136</v>
      </c>
      <c r="BM121" s="190" t="s">
        <v>205</v>
      </c>
    </row>
    <row r="122" spans="2:51" s="12" customFormat="1" ht="11.25">
      <c r="B122" s="195"/>
      <c r="C122" s="196"/>
      <c r="D122" s="192" t="s">
        <v>140</v>
      </c>
      <c r="E122" s="197" t="s">
        <v>19</v>
      </c>
      <c r="F122" s="198" t="s">
        <v>243</v>
      </c>
      <c r="G122" s="196"/>
      <c r="H122" s="199">
        <v>20</v>
      </c>
      <c r="I122" s="200"/>
      <c r="J122" s="196"/>
      <c r="K122" s="196"/>
      <c r="L122" s="201"/>
      <c r="M122" s="202"/>
      <c r="N122" s="203"/>
      <c r="O122" s="203"/>
      <c r="P122" s="203"/>
      <c r="Q122" s="203"/>
      <c r="R122" s="203"/>
      <c r="S122" s="203"/>
      <c r="T122" s="204"/>
      <c r="AT122" s="205" t="s">
        <v>140</v>
      </c>
      <c r="AU122" s="205" t="s">
        <v>81</v>
      </c>
      <c r="AV122" s="12" t="s">
        <v>81</v>
      </c>
      <c r="AW122" s="12" t="s">
        <v>32</v>
      </c>
      <c r="AX122" s="12" t="s">
        <v>71</v>
      </c>
      <c r="AY122" s="205" t="s">
        <v>129</v>
      </c>
    </row>
    <row r="123" spans="2:51" s="13" customFormat="1" ht="11.25">
      <c r="B123" s="206"/>
      <c r="C123" s="207"/>
      <c r="D123" s="192" t="s">
        <v>140</v>
      </c>
      <c r="E123" s="208" t="s">
        <v>19</v>
      </c>
      <c r="F123" s="209" t="s">
        <v>142</v>
      </c>
      <c r="G123" s="207"/>
      <c r="H123" s="210">
        <v>20</v>
      </c>
      <c r="I123" s="211"/>
      <c r="J123" s="207"/>
      <c r="K123" s="207"/>
      <c r="L123" s="212"/>
      <c r="M123" s="213"/>
      <c r="N123" s="214"/>
      <c r="O123" s="214"/>
      <c r="P123" s="214"/>
      <c r="Q123" s="214"/>
      <c r="R123" s="214"/>
      <c r="S123" s="214"/>
      <c r="T123" s="215"/>
      <c r="AT123" s="216" t="s">
        <v>140</v>
      </c>
      <c r="AU123" s="216" t="s">
        <v>81</v>
      </c>
      <c r="AV123" s="13" t="s">
        <v>136</v>
      </c>
      <c r="AW123" s="13" t="s">
        <v>32</v>
      </c>
      <c r="AX123" s="13" t="s">
        <v>79</v>
      </c>
      <c r="AY123" s="216" t="s">
        <v>129</v>
      </c>
    </row>
    <row r="124" spans="2:65" s="1" customFormat="1" ht="24" customHeight="1">
      <c r="B124" s="33"/>
      <c r="C124" s="179" t="s">
        <v>189</v>
      </c>
      <c r="D124" s="179" t="s">
        <v>131</v>
      </c>
      <c r="E124" s="180" t="s">
        <v>207</v>
      </c>
      <c r="F124" s="181" t="s">
        <v>208</v>
      </c>
      <c r="G124" s="182" t="s">
        <v>134</v>
      </c>
      <c r="H124" s="183">
        <v>20</v>
      </c>
      <c r="I124" s="184"/>
      <c r="J124" s="185">
        <f>ROUND(I124*H124,2)</f>
        <v>0</v>
      </c>
      <c r="K124" s="181" t="s">
        <v>135</v>
      </c>
      <c r="L124" s="37"/>
      <c r="M124" s="186" t="s">
        <v>19</v>
      </c>
      <c r="N124" s="187" t="s">
        <v>42</v>
      </c>
      <c r="O124" s="62"/>
      <c r="P124" s="188">
        <f>O124*H124</f>
        <v>0</v>
      </c>
      <c r="Q124" s="188">
        <v>0</v>
      </c>
      <c r="R124" s="188">
        <f>Q124*H124</f>
        <v>0</v>
      </c>
      <c r="S124" s="188">
        <v>0</v>
      </c>
      <c r="T124" s="189">
        <f>S124*H124</f>
        <v>0</v>
      </c>
      <c r="AR124" s="190" t="s">
        <v>136</v>
      </c>
      <c r="AT124" s="190" t="s">
        <v>131</v>
      </c>
      <c r="AU124" s="190" t="s">
        <v>81</v>
      </c>
      <c r="AY124" s="16" t="s">
        <v>129</v>
      </c>
      <c r="BE124" s="191">
        <f>IF(N124="základní",J124,0)</f>
        <v>0</v>
      </c>
      <c r="BF124" s="191">
        <f>IF(N124="snížená",J124,0)</f>
        <v>0</v>
      </c>
      <c r="BG124" s="191">
        <f>IF(N124="zákl. přenesená",J124,0)</f>
        <v>0</v>
      </c>
      <c r="BH124" s="191">
        <f>IF(N124="sníž. přenesená",J124,0)</f>
        <v>0</v>
      </c>
      <c r="BI124" s="191">
        <f>IF(N124="nulová",J124,0)</f>
        <v>0</v>
      </c>
      <c r="BJ124" s="16" t="s">
        <v>79</v>
      </c>
      <c r="BK124" s="191">
        <f>ROUND(I124*H124,2)</f>
        <v>0</v>
      </c>
      <c r="BL124" s="16" t="s">
        <v>136</v>
      </c>
      <c r="BM124" s="190" t="s">
        <v>209</v>
      </c>
    </row>
    <row r="125" spans="2:51" s="12" customFormat="1" ht="11.25">
      <c r="B125" s="195"/>
      <c r="C125" s="196"/>
      <c r="D125" s="192" t="s">
        <v>140</v>
      </c>
      <c r="E125" s="197" t="s">
        <v>19</v>
      </c>
      <c r="F125" s="198" t="s">
        <v>243</v>
      </c>
      <c r="G125" s="196"/>
      <c r="H125" s="199">
        <v>20</v>
      </c>
      <c r="I125" s="200"/>
      <c r="J125" s="196"/>
      <c r="K125" s="196"/>
      <c r="L125" s="201"/>
      <c r="M125" s="202"/>
      <c r="N125" s="203"/>
      <c r="O125" s="203"/>
      <c r="P125" s="203"/>
      <c r="Q125" s="203"/>
      <c r="R125" s="203"/>
      <c r="S125" s="203"/>
      <c r="T125" s="204"/>
      <c r="AT125" s="205" t="s">
        <v>140</v>
      </c>
      <c r="AU125" s="205" t="s">
        <v>81</v>
      </c>
      <c r="AV125" s="12" t="s">
        <v>81</v>
      </c>
      <c r="AW125" s="12" t="s">
        <v>32</v>
      </c>
      <c r="AX125" s="12" t="s">
        <v>71</v>
      </c>
      <c r="AY125" s="205" t="s">
        <v>129</v>
      </c>
    </row>
    <row r="126" spans="2:51" s="13" customFormat="1" ht="11.25">
      <c r="B126" s="206"/>
      <c r="C126" s="207"/>
      <c r="D126" s="192" t="s">
        <v>140</v>
      </c>
      <c r="E126" s="208" t="s">
        <v>19</v>
      </c>
      <c r="F126" s="209" t="s">
        <v>142</v>
      </c>
      <c r="G126" s="207"/>
      <c r="H126" s="210">
        <v>20</v>
      </c>
      <c r="I126" s="211"/>
      <c r="J126" s="207"/>
      <c r="K126" s="207"/>
      <c r="L126" s="212"/>
      <c r="M126" s="213"/>
      <c r="N126" s="214"/>
      <c r="O126" s="214"/>
      <c r="P126" s="214"/>
      <c r="Q126" s="214"/>
      <c r="R126" s="214"/>
      <c r="S126" s="214"/>
      <c r="T126" s="215"/>
      <c r="AT126" s="216" t="s">
        <v>140</v>
      </c>
      <c r="AU126" s="216" t="s">
        <v>81</v>
      </c>
      <c r="AV126" s="13" t="s">
        <v>136</v>
      </c>
      <c r="AW126" s="13" t="s">
        <v>32</v>
      </c>
      <c r="AX126" s="13" t="s">
        <v>79</v>
      </c>
      <c r="AY126" s="216" t="s">
        <v>129</v>
      </c>
    </row>
    <row r="127" spans="2:65" s="1" customFormat="1" ht="24" customHeight="1">
      <c r="B127" s="33"/>
      <c r="C127" s="179" t="s">
        <v>196</v>
      </c>
      <c r="D127" s="179" t="s">
        <v>131</v>
      </c>
      <c r="E127" s="180" t="s">
        <v>211</v>
      </c>
      <c r="F127" s="181" t="s">
        <v>212</v>
      </c>
      <c r="G127" s="182" t="s">
        <v>134</v>
      </c>
      <c r="H127" s="183">
        <v>7.2</v>
      </c>
      <c r="I127" s="184"/>
      <c r="J127" s="185">
        <f>ROUND(I127*H127,2)</f>
        <v>0</v>
      </c>
      <c r="K127" s="181" t="s">
        <v>135</v>
      </c>
      <c r="L127" s="37"/>
      <c r="M127" s="186" t="s">
        <v>19</v>
      </c>
      <c r="N127" s="187" t="s">
        <v>42</v>
      </c>
      <c r="O127" s="62"/>
      <c r="P127" s="188">
        <f>O127*H127</f>
        <v>0</v>
      </c>
      <c r="Q127" s="188">
        <v>0</v>
      </c>
      <c r="R127" s="188">
        <f>Q127*H127</f>
        <v>0</v>
      </c>
      <c r="S127" s="188">
        <v>0</v>
      </c>
      <c r="T127" s="189">
        <f>S127*H127</f>
        <v>0</v>
      </c>
      <c r="AR127" s="190" t="s">
        <v>136</v>
      </c>
      <c r="AT127" s="190" t="s">
        <v>131</v>
      </c>
      <c r="AU127" s="190" t="s">
        <v>81</v>
      </c>
      <c r="AY127" s="16" t="s">
        <v>129</v>
      </c>
      <c r="BE127" s="191">
        <f>IF(N127="základní",J127,0)</f>
        <v>0</v>
      </c>
      <c r="BF127" s="191">
        <f>IF(N127="snížená",J127,0)</f>
        <v>0</v>
      </c>
      <c r="BG127" s="191">
        <f>IF(N127="zákl. přenesená",J127,0)</f>
        <v>0</v>
      </c>
      <c r="BH127" s="191">
        <f>IF(N127="sníž. přenesená",J127,0)</f>
        <v>0</v>
      </c>
      <c r="BI127" s="191">
        <f>IF(N127="nulová",J127,0)</f>
        <v>0</v>
      </c>
      <c r="BJ127" s="16" t="s">
        <v>79</v>
      </c>
      <c r="BK127" s="191">
        <f>ROUND(I127*H127,2)</f>
        <v>0</v>
      </c>
      <c r="BL127" s="16" t="s">
        <v>136</v>
      </c>
      <c r="BM127" s="190" t="s">
        <v>213</v>
      </c>
    </row>
    <row r="128" spans="2:51" s="12" customFormat="1" ht="11.25">
      <c r="B128" s="195"/>
      <c r="C128" s="196"/>
      <c r="D128" s="192" t="s">
        <v>140</v>
      </c>
      <c r="E128" s="197" t="s">
        <v>19</v>
      </c>
      <c r="F128" s="198" t="s">
        <v>331</v>
      </c>
      <c r="G128" s="196"/>
      <c r="H128" s="199">
        <v>7.2</v>
      </c>
      <c r="I128" s="200"/>
      <c r="J128" s="196"/>
      <c r="K128" s="196"/>
      <c r="L128" s="201"/>
      <c r="M128" s="202"/>
      <c r="N128" s="203"/>
      <c r="O128" s="203"/>
      <c r="P128" s="203"/>
      <c r="Q128" s="203"/>
      <c r="R128" s="203"/>
      <c r="S128" s="203"/>
      <c r="T128" s="204"/>
      <c r="AT128" s="205" t="s">
        <v>140</v>
      </c>
      <c r="AU128" s="205" t="s">
        <v>81</v>
      </c>
      <c r="AV128" s="12" t="s">
        <v>81</v>
      </c>
      <c r="AW128" s="12" t="s">
        <v>32</v>
      </c>
      <c r="AX128" s="12" t="s">
        <v>71</v>
      </c>
      <c r="AY128" s="205" t="s">
        <v>129</v>
      </c>
    </row>
    <row r="129" spans="2:51" s="13" customFormat="1" ht="11.25">
      <c r="B129" s="206"/>
      <c r="C129" s="207"/>
      <c r="D129" s="192" t="s">
        <v>140</v>
      </c>
      <c r="E129" s="208" t="s">
        <v>19</v>
      </c>
      <c r="F129" s="209" t="s">
        <v>142</v>
      </c>
      <c r="G129" s="207"/>
      <c r="H129" s="210">
        <v>7.2</v>
      </c>
      <c r="I129" s="211"/>
      <c r="J129" s="207"/>
      <c r="K129" s="207"/>
      <c r="L129" s="212"/>
      <c r="M129" s="213"/>
      <c r="N129" s="214"/>
      <c r="O129" s="214"/>
      <c r="P129" s="214"/>
      <c r="Q129" s="214"/>
      <c r="R129" s="214"/>
      <c r="S129" s="214"/>
      <c r="T129" s="215"/>
      <c r="AT129" s="216" t="s">
        <v>140</v>
      </c>
      <c r="AU129" s="216" t="s">
        <v>81</v>
      </c>
      <c r="AV129" s="13" t="s">
        <v>136</v>
      </c>
      <c r="AW129" s="13" t="s">
        <v>32</v>
      </c>
      <c r="AX129" s="13" t="s">
        <v>79</v>
      </c>
      <c r="AY129" s="216" t="s">
        <v>129</v>
      </c>
    </row>
    <row r="130" spans="2:65" s="1" customFormat="1" ht="16.5" customHeight="1">
      <c r="B130" s="33"/>
      <c r="C130" s="179" t="s">
        <v>202</v>
      </c>
      <c r="D130" s="179" t="s">
        <v>131</v>
      </c>
      <c r="E130" s="180" t="s">
        <v>306</v>
      </c>
      <c r="F130" s="181" t="s">
        <v>307</v>
      </c>
      <c r="G130" s="182" t="s">
        <v>134</v>
      </c>
      <c r="H130" s="183">
        <v>20</v>
      </c>
      <c r="I130" s="184"/>
      <c r="J130" s="185">
        <f>ROUND(I130*H130,2)</f>
        <v>0</v>
      </c>
      <c r="K130" s="181" t="s">
        <v>135</v>
      </c>
      <c r="L130" s="37"/>
      <c r="M130" s="186" t="s">
        <v>19</v>
      </c>
      <c r="N130" s="187" t="s">
        <v>42</v>
      </c>
      <c r="O130" s="62"/>
      <c r="P130" s="188">
        <f>O130*H130</f>
        <v>0</v>
      </c>
      <c r="Q130" s="188">
        <v>0</v>
      </c>
      <c r="R130" s="188">
        <f>Q130*H130</f>
        <v>0</v>
      </c>
      <c r="S130" s="188">
        <v>0</v>
      </c>
      <c r="T130" s="189">
        <f>S130*H130</f>
        <v>0</v>
      </c>
      <c r="AR130" s="190" t="s">
        <v>136</v>
      </c>
      <c r="AT130" s="190" t="s">
        <v>131</v>
      </c>
      <c r="AU130" s="190" t="s">
        <v>81</v>
      </c>
      <c r="AY130" s="16" t="s">
        <v>129</v>
      </c>
      <c r="BE130" s="191">
        <f>IF(N130="základní",J130,0)</f>
        <v>0</v>
      </c>
      <c r="BF130" s="191">
        <f>IF(N130="snížená",J130,0)</f>
        <v>0</v>
      </c>
      <c r="BG130" s="191">
        <f>IF(N130="zákl. přenesená",J130,0)</f>
        <v>0</v>
      </c>
      <c r="BH130" s="191">
        <f>IF(N130="sníž. přenesená",J130,0)</f>
        <v>0</v>
      </c>
      <c r="BI130" s="191">
        <f>IF(N130="nulová",J130,0)</f>
        <v>0</v>
      </c>
      <c r="BJ130" s="16" t="s">
        <v>79</v>
      </c>
      <c r="BK130" s="191">
        <f>ROUND(I130*H130,2)</f>
        <v>0</v>
      </c>
      <c r="BL130" s="16" t="s">
        <v>136</v>
      </c>
      <c r="BM130" s="190" t="s">
        <v>308</v>
      </c>
    </row>
    <row r="131" spans="2:51" s="12" customFormat="1" ht="11.25">
      <c r="B131" s="195"/>
      <c r="C131" s="196"/>
      <c r="D131" s="192" t="s">
        <v>140</v>
      </c>
      <c r="E131" s="197" t="s">
        <v>19</v>
      </c>
      <c r="F131" s="198" t="s">
        <v>243</v>
      </c>
      <c r="G131" s="196"/>
      <c r="H131" s="199">
        <v>20</v>
      </c>
      <c r="I131" s="200"/>
      <c r="J131" s="196"/>
      <c r="K131" s="196"/>
      <c r="L131" s="201"/>
      <c r="M131" s="202"/>
      <c r="N131" s="203"/>
      <c r="O131" s="203"/>
      <c r="P131" s="203"/>
      <c r="Q131" s="203"/>
      <c r="R131" s="203"/>
      <c r="S131" s="203"/>
      <c r="T131" s="204"/>
      <c r="AT131" s="205" t="s">
        <v>140</v>
      </c>
      <c r="AU131" s="205" t="s">
        <v>81</v>
      </c>
      <c r="AV131" s="12" t="s">
        <v>81</v>
      </c>
      <c r="AW131" s="12" t="s">
        <v>32</v>
      </c>
      <c r="AX131" s="12" t="s">
        <v>71</v>
      </c>
      <c r="AY131" s="205" t="s">
        <v>129</v>
      </c>
    </row>
    <row r="132" spans="2:51" s="13" customFormat="1" ht="11.25">
      <c r="B132" s="206"/>
      <c r="C132" s="207"/>
      <c r="D132" s="192" t="s">
        <v>140</v>
      </c>
      <c r="E132" s="208" t="s">
        <v>19</v>
      </c>
      <c r="F132" s="209" t="s">
        <v>142</v>
      </c>
      <c r="G132" s="207"/>
      <c r="H132" s="210">
        <v>20</v>
      </c>
      <c r="I132" s="211"/>
      <c r="J132" s="207"/>
      <c r="K132" s="207"/>
      <c r="L132" s="212"/>
      <c r="M132" s="213"/>
      <c r="N132" s="214"/>
      <c r="O132" s="214"/>
      <c r="P132" s="214"/>
      <c r="Q132" s="214"/>
      <c r="R132" s="214"/>
      <c r="S132" s="214"/>
      <c r="T132" s="215"/>
      <c r="AT132" s="216" t="s">
        <v>140</v>
      </c>
      <c r="AU132" s="216" t="s">
        <v>81</v>
      </c>
      <c r="AV132" s="13" t="s">
        <v>136</v>
      </c>
      <c r="AW132" s="13" t="s">
        <v>32</v>
      </c>
      <c r="AX132" s="13" t="s">
        <v>79</v>
      </c>
      <c r="AY132" s="216" t="s">
        <v>129</v>
      </c>
    </row>
    <row r="133" spans="2:65" s="1" customFormat="1" ht="24" customHeight="1">
      <c r="B133" s="33"/>
      <c r="C133" s="179" t="s">
        <v>206</v>
      </c>
      <c r="D133" s="179" t="s">
        <v>131</v>
      </c>
      <c r="E133" s="180" t="s">
        <v>309</v>
      </c>
      <c r="F133" s="181" t="s">
        <v>310</v>
      </c>
      <c r="G133" s="182" t="s">
        <v>134</v>
      </c>
      <c r="H133" s="183">
        <v>20</v>
      </c>
      <c r="I133" s="184"/>
      <c r="J133" s="185">
        <f>ROUND(I133*H133,2)</f>
        <v>0</v>
      </c>
      <c r="K133" s="181" t="s">
        <v>135</v>
      </c>
      <c r="L133" s="37"/>
      <c r="M133" s="186" t="s">
        <v>19</v>
      </c>
      <c r="N133" s="187" t="s">
        <v>42</v>
      </c>
      <c r="O133" s="62"/>
      <c r="P133" s="188">
        <f>O133*H133</f>
        <v>0</v>
      </c>
      <c r="Q133" s="188">
        <v>0.1837</v>
      </c>
      <c r="R133" s="188">
        <f>Q133*H133</f>
        <v>3.674</v>
      </c>
      <c r="S133" s="188">
        <v>0</v>
      </c>
      <c r="T133" s="189">
        <f>S133*H133</f>
        <v>0</v>
      </c>
      <c r="AR133" s="190" t="s">
        <v>136</v>
      </c>
      <c r="AT133" s="190" t="s">
        <v>131</v>
      </c>
      <c r="AU133" s="190" t="s">
        <v>81</v>
      </c>
      <c r="AY133" s="16" t="s">
        <v>129</v>
      </c>
      <c r="BE133" s="191">
        <f>IF(N133="základní",J133,0)</f>
        <v>0</v>
      </c>
      <c r="BF133" s="191">
        <f>IF(N133="snížená",J133,0)</f>
        <v>0</v>
      </c>
      <c r="BG133" s="191">
        <f>IF(N133="zákl. přenesená",J133,0)</f>
        <v>0</v>
      </c>
      <c r="BH133" s="191">
        <f>IF(N133="sníž. přenesená",J133,0)</f>
        <v>0</v>
      </c>
      <c r="BI133" s="191">
        <f>IF(N133="nulová",J133,0)</f>
        <v>0</v>
      </c>
      <c r="BJ133" s="16" t="s">
        <v>79</v>
      </c>
      <c r="BK133" s="191">
        <f>ROUND(I133*H133,2)</f>
        <v>0</v>
      </c>
      <c r="BL133" s="16" t="s">
        <v>136</v>
      </c>
      <c r="BM133" s="190" t="s">
        <v>311</v>
      </c>
    </row>
    <row r="134" spans="2:47" s="1" customFormat="1" ht="136.5">
      <c r="B134" s="33"/>
      <c r="C134" s="34"/>
      <c r="D134" s="192" t="s">
        <v>138</v>
      </c>
      <c r="E134" s="34"/>
      <c r="F134" s="193" t="s">
        <v>312</v>
      </c>
      <c r="G134" s="34"/>
      <c r="H134" s="34"/>
      <c r="I134" s="106"/>
      <c r="J134" s="34"/>
      <c r="K134" s="34"/>
      <c r="L134" s="37"/>
      <c r="M134" s="194"/>
      <c r="N134" s="62"/>
      <c r="O134" s="62"/>
      <c r="P134" s="62"/>
      <c r="Q134" s="62"/>
      <c r="R134" s="62"/>
      <c r="S134" s="62"/>
      <c r="T134" s="63"/>
      <c r="AT134" s="16" t="s">
        <v>138</v>
      </c>
      <c r="AU134" s="16" t="s">
        <v>81</v>
      </c>
    </row>
    <row r="135" spans="2:51" s="12" customFormat="1" ht="11.25">
      <c r="B135" s="195"/>
      <c r="C135" s="196"/>
      <c r="D135" s="192" t="s">
        <v>140</v>
      </c>
      <c r="E135" s="197" t="s">
        <v>19</v>
      </c>
      <c r="F135" s="198" t="s">
        <v>243</v>
      </c>
      <c r="G135" s="196"/>
      <c r="H135" s="199">
        <v>20</v>
      </c>
      <c r="I135" s="200"/>
      <c r="J135" s="196"/>
      <c r="K135" s="196"/>
      <c r="L135" s="201"/>
      <c r="M135" s="202"/>
      <c r="N135" s="203"/>
      <c r="O135" s="203"/>
      <c r="P135" s="203"/>
      <c r="Q135" s="203"/>
      <c r="R135" s="203"/>
      <c r="S135" s="203"/>
      <c r="T135" s="204"/>
      <c r="AT135" s="205" t="s">
        <v>140</v>
      </c>
      <c r="AU135" s="205" t="s">
        <v>81</v>
      </c>
      <c r="AV135" s="12" t="s">
        <v>81</v>
      </c>
      <c r="AW135" s="12" t="s">
        <v>32</v>
      </c>
      <c r="AX135" s="12" t="s">
        <v>71</v>
      </c>
      <c r="AY135" s="205" t="s">
        <v>129</v>
      </c>
    </row>
    <row r="136" spans="2:51" s="13" customFormat="1" ht="11.25">
      <c r="B136" s="206"/>
      <c r="C136" s="207"/>
      <c r="D136" s="192" t="s">
        <v>140</v>
      </c>
      <c r="E136" s="208" t="s">
        <v>19</v>
      </c>
      <c r="F136" s="209" t="s">
        <v>142</v>
      </c>
      <c r="G136" s="207"/>
      <c r="H136" s="210">
        <v>20</v>
      </c>
      <c r="I136" s="211"/>
      <c r="J136" s="207"/>
      <c r="K136" s="207"/>
      <c r="L136" s="212"/>
      <c r="M136" s="213"/>
      <c r="N136" s="214"/>
      <c r="O136" s="214"/>
      <c r="P136" s="214"/>
      <c r="Q136" s="214"/>
      <c r="R136" s="214"/>
      <c r="S136" s="214"/>
      <c r="T136" s="215"/>
      <c r="AT136" s="216" t="s">
        <v>140</v>
      </c>
      <c r="AU136" s="216" t="s">
        <v>81</v>
      </c>
      <c r="AV136" s="13" t="s">
        <v>136</v>
      </c>
      <c r="AW136" s="13" t="s">
        <v>32</v>
      </c>
      <c r="AX136" s="13" t="s">
        <v>79</v>
      </c>
      <c r="AY136" s="216" t="s">
        <v>129</v>
      </c>
    </row>
    <row r="137" spans="2:65" s="1" customFormat="1" ht="16.5" customHeight="1">
      <c r="B137" s="33"/>
      <c r="C137" s="217" t="s">
        <v>210</v>
      </c>
      <c r="D137" s="217" t="s">
        <v>239</v>
      </c>
      <c r="E137" s="218" t="s">
        <v>313</v>
      </c>
      <c r="F137" s="219" t="s">
        <v>314</v>
      </c>
      <c r="G137" s="220" t="s">
        <v>134</v>
      </c>
      <c r="H137" s="221">
        <v>20.4</v>
      </c>
      <c r="I137" s="222"/>
      <c r="J137" s="223">
        <f>ROUND(I137*H137,2)</f>
        <v>0</v>
      </c>
      <c r="K137" s="219" t="s">
        <v>135</v>
      </c>
      <c r="L137" s="224"/>
      <c r="M137" s="225" t="s">
        <v>19</v>
      </c>
      <c r="N137" s="226" t="s">
        <v>42</v>
      </c>
      <c r="O137" s="62"/>
      <c r="P137" s="188">
        <f>O137*H137</f>
        <v>0</v>
      </c>
      <c r="Q137" s="188">
        <v>0.222</v>
      </c>
      <c r="R137" s="188">
        <f>Q137*H137</f>
        <v>4.5287999999999995</v>
      </c>
      <c r="S137" s="188">
        <v>0</v>
      </c>
      <c r="T137" s="189">
        <f>S137*H137</f>
        <v>0</v>
      </c>
      <c r="AR137" s="190" t="s">
        <v>176</v>
      </c>
      <c r="AT137" s="190" t="s">
        <v>239</v>
      </c>
      <c r="AU137" s="190" t="s">
        <v>81</v>
      </c>
      <c r="AY137" s="16" t="s">
        <v>129</v>
      </c>
      <c r="BE137" s="191">
        <f>IF(N137="základní",J137,0)</f>
        <v>0</v>
      </c>
      <c r="BF137" s="191">
        <f>IF(N137="snížená",J137,0)</f>
        <v>0</v>
      </c>
      <c r="BG137" s="191">
        <f>IF(N137="zákl. přenesená",J137,0)</f>
        <v>0</v>
      </c>
      <c r="BH137" s="191">
        <f>IF(N137="sníž. přenesená",J137,0)</f>
        <v>0</v>
      </c>
      <c r="BI137" s="191">
        <f>IF(N137="nulová",J137,0)</f>
        <v>0</v>
      </c>
      <c r="BJ137" s="16" t="s">
        <v>79</v>
      </c>
      <c r="BK137" s="191">
        <f>ROUND(I137*H137,2)</f>
        <v>0</v>
      </c>
      <c r="BL137" s="16" t="s">
        <v>136</v>
      </c>
      <c r="BM137" s="190" t="s">
        <v>315</v>
      </c>
    </row>
    <row r="138" spans="2:51" s="12" customFormat="1" ht="11.25">
      <c r="B138" s="195"/>
      <c r="C138" s="196"/>
      <c r="D138" s="192" t="s">
        <v>140</v>
      </c>
      <c r="E138" s="197" t="s">
        <v>19</v>
      </c>
      <c r="F138" s="198" t="s">
        <v>243</v>
      </c>
      <c r="G138" s="196"/>
      <c r="H138" s="199">
        <v>20</v>
      </c>
      <c r="I138" s="200"/>
      <c r="J138" s="196"/>
      <c r="K138" s="196"/>
      <c r="L138" s="201"/>
      <c r="M138" s="202"/>
      <c r="N138" s="203"/>
      <c r="O138" s="203"/>
      <c r="P138" s="203"/>
      <c r="Q138" s="203"/>
      <c r="R138" s="203"/>
      <c r="S138" s="203"/>
      <c r="T138" s="204"/>
      <c r="AT138" s="205" t="s">
        <v>140</v>
      </c>
      <c r="AU138" s="205" t="s">
        <v>81</v>
      </c>
      <c r="AV138" s="12" t="s">
        <v>81</v>
      </c>
      <c r="AW138" s="12" t="s">
        <v>32</v>
      </c>
      <c r="AX138" s="12" t="s">
        <v>71</v>
      </c>
      <c r="AY138" s="205" t="s">
        <v>129</v>
      </c>
    </row>
    <row r="139" spans="2:51" s="13" customFormat="1" ht="11.25">
      <c r="B139" s="206"/>
      <c r="C139" s="207"/>
      <c r="D139" s="192" t="s">
        <v>140</v>
      </c>
      <c r="E139" s="208" t="s">
        <v>19</v>
      </c>
      <c r="F139" s="209" t="s">
        <v>142</v>
      </c>
      <c r="G139" s="207"/>
      <c r="H139" s="210">
        <v>20</v>
      </c>
      <c r="I139" s="211"/>
      <c r="J139" s="207"/>
      <c r="K139" s="207"/>
      <c r="L139" s="212"/>
      <c r="M139" s="213"/>
      <c r="N139" s="214"/>
      <c r="O139" s="214"/>
      <c r="P139" s="214"/>
      <c r="Q139" s="214"/>
      <c r="R139" s="214"/>
      <c r="S139" s="214"/>
      <c r="T139" s="215"/>
      <c r="AT139" s="216" t="s">
        <v>140</v>
      </c>
      <c r="AU139" s="216" t="s">
        <v>81</v>
      </c>
      <c r="AV139" s="13" t="s">
        <v>136</v>
      </c>
      <c r="AW139" s="13" t="s">
        <v>32</v>
      </c>
      <c r="AX139" s="13" t="s">
        <v>79</v>
      </c>
      <c r="AY139" s="216" t="s">
        <v>129</v>
      </c>
    </row>
    <row r="140" spans="2:51" s="12" customFormat="1" ht="11.25">
      <c r="B140" s="195"/>
      <c r="C140" s="196"/>
      <c r="D140" s="192" t="s">
        <v>140</v>
      </c>
      <c r="E140" s="196"/>
      <c r="F140" s="198" t="s">
        <v>332</v>
      </c>
      <c r="G140" s="196"/>
      <c r="H140" s="199">
        <v>20.4</v>
      </c>
      <c r="I140" s="200"/>
      <c r="J140" s="196"/>
      <c r="K140" s="196"/>
      <c r="L140" s="201"/>
      <c r="M140" s="202"/>
      <c r="N140" s="203"/>
      <c r="O140" s="203"/>
      <c r="P140" s="203"/>
      <c r="Q140" s="203"/>
      <c r="R140" s="203"/>
      <c r="S140" s="203"/>
      <c r="T140" s="204"/>
      <c r="AT140" s="205" t="s">
        <v>140</v>
      </c>
      <c r="AU140" s="205" t="s">
        <v>81</v>
      </c>
      <c r="AV140" s="12" t="s">
        <v>81</v>
      </c>
      <c r="AW140" s="12" t="s">
        <v>4</v>
      </c>
      <c r="AX140" s="12" t="s">
        <v>79</v>
      </c>
      <c r="AY140" s="205" t="s">
        <v>129</v>
      </c>
    </row>
    <row r="141" spans="2:63" s="11" customFormat="1" ht="22.9" customHeight="1">
      <c r="B141" s="163"/>
      <c r="C141" s="164"/>
      <c r="D141" s="165" t="s">
        <v>70</v>
      </c>
      <c r="E141" s="177" t="s">
        <v>181</v>
      </c>
      <c r="F141" s="177" t="s">
        <v>230</v>
      </c>
      <c r="G141" s="164"/>
      <c r="H141" s="164"/>
      <c r="I141" s="167"/>
      <c r="J141" s="178">
        <f>BK141</f>
        <v>0</v>
      </c>
      <c r="K141" s="164"/>
      <c r="L141" s="169"/>
      <c r="M141" s="170"/>
      <c r="N141" s="171"/>
      <c r="O141" s="171"/>
      <c r="P141" s="172">
        <f>SUM(P142:P152)</f>
        <v>0</v>
      </c>
      <c r="Q141" s="171"/>
      <c r="R141" s="172">
        <f>SUM(R142:R152)</f>
        <v>3.6502800000000004</v>
      </c>
      <c r="S141" s="171"/>
      <c r="T141" s="173">
        <f>SUM(T142:T152)</f>
        <v>3.024</v>
      </c>
      <c r="AR141" s="174" t="s">
        <v>79</v>
      </c>
      <c r="AT141" s="175" t="s">
        <v>70</v>
      </c>
      <c r="AU141" s="175" t="s">
        <v>79</v>
      </c>
      <c r="AY141" s="174" t="s">
        <v>129</v>
      </c>
      <c r="BK141" s="176">
        <f>SUM(BK142:BK152)</f>
        <v>0</v>
      </c>
    </row>
    <row r="142" spans="2:65" s="1" customFormat="1" ht="24" customHeight="1">
      <c r="B142" s="33"/>
      <c r="C142" s="179" t="s">
        <v>8</v>
      </c>
      <c r="D142" s="179" t="s">
        <v>131</v>
      </c>
      <c r="E142" s="180" t="s">
        <v>232</v>
      </c>
      <c r="F142" s="181" t="s">
        <v>233</v>
      </c>
      <c r="G142" s="182" t="s">
        <v>234</v>
      </c>
      <c r="H142" s="183">
        <v>12</v>
      </c>
      <c r="I142" s="184"/>
      <c r="J142" s="185">
        <f>ROUND(I142*H142,2)</f>
        <v>0</v>
      </c>
      <c r="K142" s="181" t="s">
        <v>135</v>
      </c>
      <c r="L142" s="37"/>
      <c r="M142" s="186" t="s">
        <v>19</v>
      </c>
      <c r="N142" s="187" t="s">
        <v>42</v>
      </c>
      <c r="O142" s="62"/>
      <c r="P142" s="188">
        <f>O142*H142</f>
        <v>0</v>
      </c>
      <c r="Q142" s="188">
        <v>0.20219</v>
      </c>
      <c r="R142" s="188">
        <f>Q142*H142</f>
        <v>2.42628</v>
      </c>
      <c r="S142" s="188">
        <v>0</v>
      </c>
      <c r="T142" s="189">
        <f>S142*H142</f>
        <v>0</v>
      </c>
      <c r="AR142" s="190" t="s">
        <v>136</v>
      </c>
      <c r="AT142" s="190" t="s">
        <v>131</v>
      </c>
      <c r="AU142" s="190" t="s">
        <v>81</v>
      </c>
      <c r="AY142" s="16" t="s">
        <v>129</v>
      </c>
      <c r="BE142" s="191">
        <f>IF(N142="základní",J142,0)</f>
        <v>0</v>
      </c>
      <c r="BF142" s="191">
        <f>IF(N142="snížená",J142,0)</f>
        <v>0</v>
      </c>
      <c r="BG142" s="191">
        <f>IF(N142="zákl. přenesená",J142,0)</f>
        <v>0</v>
      </c>
      <c r="BH142" s="191">
        <f>IF(N142="sníž. přenesená",J142,0)</f>
        <v>0</v>
      </c>
      <c r="BI142" s="191">
        <f>IF(N142="nulová",J142,0)</f>
        <v>0</v>
      </c>
      <c r="BJ142" s="16" t="s">
        <v>79</v>
      </c>
      <c r="BK142" s="191">
        <f>ROUND(I142*H142,2)</f>
        <v>0</v>
      </c>
      <c r="BL142" s="16" t="s">
        <v>136</v>
      </c>
      <c r="BM142" s="190" t="s">
        <v>235</v>
      </c>
    </row>
    <row r="143" spans="2:47" s="1" customFormat="1" ht="87.75">
      <c r="B143" s="33"/>
      <c r="C143" s="34"/>
      <c r="D143" s="192" t="s">
        <v>138</v>
      </c>
      <c r="E143" s="34"/>
      <c r="F143" s="193" t="s">
        <v>236</v>
      </c>
      <c r="G143" s="34"/>
      <c r="H143" s="34"/>
      <c r="I143" s="106"/>
      <c r="J143" s="34"/>
      <c r="K143" s="34"/>
      <c r="L143" s="37"/>
      <c r="M143" s="194"/>
      <c r="N143" s="62"/>
      <c r="O143" s="62"/>
      <c r="P143" s="62"/>
      <c r="Q143" s="62"/>
      <c r="R143" s="62"/>
      <c r="S143" s="62"/>
      <c r="T143" s="63"/>
      <c r="AT143" s="16" t="s">
        <v>138</v>
      </c>
      <c r="AU143" s="16" t="s">
        <v>81</v>
      </c>
    </row>
    <row r="144" spans="2:51" s="12" customFormat="1" ht="11.25">
      <c r="B144" s="195"/>
      <c r="C144" s="196"/>
      <c r="D144" s="192" t="s">
        <v>140</v>
      </c>
      <c r="E144" s="197" t="s">
        <v>19</v>
      </c>
      <c r="F144" s="198" t="s">
        <v>202</v>
      </c>
      <c r="G144" s="196"/>
      <c r="H144" s="199">
        <v>12</v>
      </c>
      <c r="I144" s="200"/>
      <c r="J144" s="196"/>
      <c r="K144" s="196"/>
      <c r="L144" s="201"/>
      <c r="M144" s="202"/>
      <c r="N144" s="203"/>
      <c r="O144" s="203"/>
      <c r="P144" s="203"/>
      <c r="Q144" s="203"/>
      <c r="R144" s="203"/>
      <c r="S144" s="203"/>
      <c r="T144" s="204"/>
      <c r="AT144" s="205" t="s">
        <v>140</v>
      </c>
      <c r="AU144" s="205" t="s">
        <v>81</v>
      </c>
      <c r="AV144" s="12" t="s">
        <v>81</v>
      </c>
      <c r="AW144" s="12" t="s">
        <v>32</v>
      </c>
      <c r="AX144" s="12" t="s">
        <v>71</v>
      </c>
      <c r="AY144" s="205" t="s">
        <v>129</v>
      </c>
    </row>
    <row r="145" spans="2:51" s="13" customFormat="1" ht="11.25">
      <c r="B145" s="206"/>
      <c r="C145" s="207"/>
      <c r="D145" s="192" t="s">
        <v>140</v>
      </c>
      <c r="E145" s="208" t="s">
        <v>19</v>
      </c>
      <c r="F145" s="209" t="s">
        <v>142</v>
      </c>
      <c r="G145" s="207"/>
      <c r="H145" s="210">
        <v>12</v>
      </c>
      <c r="I145" s="211"/>
      <c r="J145" s="207"/>
      <c r="K145" s="207"/>
      <c r="L145" s="212"/>
      <c r="M145" s="213"/>
      <c r="N145" s="214"/>
      <c r="O145" s="214"/>
      <c r="P145" s="214"/>
      <c r="Q145" s="214"/>
      <c r="R145" s="214"/>
      <c r="S145" s="214"/>
      <c r="T145" s="215"/>
      <c r="AT145" s="216" t="s">
        <v>140</v>
      </c>
      <c r="AU145" s="216" t="s">
        <v>81</v>
      </c>
      <c r="AV145" s="13" t="s">
        <v>136</v>
      </c>
      <c r="AW145" s="13" t="s">
        <v>32</v>
      </c>
      <c r="AX145" s="13" t="s">
        <v>79</v>
      </c>
      <c r="AY145" s="216" t="s">
        <v>129</v>
      </c>
    </row>
    <row r="146" spans="2:65" s="1" customFormat="1" ht="16.5" customHeight="1">
      <c r="B146" s="33"/>
      <c r="C146" s="217" t="s">
        <v>220</v>
      </c>
      <c r="D146" s="217" t="s">
        <v>239</v>
      </c>
      <c r="E146" s="218" t="s">
        <v>240</v>
      </c>
      <c r="F146" s="219" t="s">
        <v>241</v>
      </c>
      <c r="G146" s="220" t="s">
        <v>234</v>
      </c>
      <c r="H146" s="221">
        <v>12</v>
      </c>
      <c r="I146" s="222"/>
      <c r="J146" s="223">
        <f>ROUND(I146*H146,2)</f>
        <v>0</v>
      </c>
      <c r="K146" s="219" t="s">
        <v>135</v>
      </c>
      <c r="L146" s="224"/>
      <c r="M146" s="225" t="s">
        <v>19</v>
      </c>
      <c r="N146" s="226" t="s">
        <v>42</v>
      </c>
      <c r="O146" s="62"/>
      <c r="P146" s="188">
        <f>O146*H146</f>
        <v>0</v>
      </c>
      <c r="Q146" s="188">
        <v>0.102</v>
      </c>
      <c r="R146" s="188">
        <f>Q146*H146</f>
        <v>1.224</v>
      </c>
      <c r="S146" s="188">
        <v>0</v>
      </c>
      <c r="T146" s="189">
        <f>S146*H146</f>
        <v>0</v>
      </c>
      <c r="AR146" s="190" t="s">
        <v>176</v>
      </c>
      <c r="AT146" s="190" t="s">
        <v>239</v>
      </c>
      <c r="AU146" s="190" t="s">
        <v>81</v>
      </c>
      <c r="AY146" s="16" t="s">
        <v>129</v>
      </c>
      <c r="BE146" s="191">
        <f>IF(N146="základní",J146,0)</f>
        <v>0</v>
      </c>
      <c r="BF146" s="191">
        <f>IF(N146="snížená",J146,0)</f>
        <v>0</v>
      </c>
      <c r="BG146" s="191">
        <f>IF(N146="zákl. přenesená",J146,0)</f>
        <v>0</v>
      </c>
      <c r="BH146" s="191">
        <f>IF(N146="sníž. přenesená",J146,0)</f>
        <v>0</v>
      </c>
      <c r="BI146" s="191">
        <f>IF(N146="nulová",J146,0)</f>
        <v>0</v>
      </c>
      <c r="BJ146" s="16" t="s">
        <v>79</v>
      </c>
      <c r="BK146" s="191">
        <f>ROUND(I146*H146,2)</f>
        <v>0</v>
      </c>
      <c r="BL146" s="16" t="s">
        <v>136</v>
      </c>
      <c r="BM146" s="190" t="s">
        <v>242</v>
      </c>
    </row>
    <row r="147" spans="2:51" s="12" customFormat="1" ht="11.25">
      <c r="B147" s="195"/>
      <c r="C147" s="196"/>
      <c r="D147" s="192" t="s">
        <v>140</v>
      </c>
      <c r="E147" s="197" t="s">
        <v>19</v>
      </c>
      <c r="F147" s="198" t="s">
        <v>202</v>
      </c>
      <c r="G147" s="196"/>
      <c r="H147" s="199">
        <v>12</v>
      </c>
      <c r="I147" s="200"/>
      <c r="J147" s="196"/>
      <c r="K147" s="196"/>
      <c r="L147" s="201"/>
      <c r="M147" s="202"/>
      <c r="N147" s="203"/>
      <c r="O147" s="203"/>
      <c r="P147" s="203"/>
      <c r="Q147" s="203"/>
      <c r="R147" s="203"/>
      <c r="S147" s="203"/>
      <c r="T147" s="204"/>
      <c r="AT147" s="205" t="s">
        <v>140</v>
      </c>
      <c r="AU147" s="205" t="s">
        <v>81</v>
      </c>
      <c r="AV147" s="12" t="s">
        <v>81</v>
      </c>
      <c r="AW147" s="12" t="s">
        <v>32</v>
      </c>
      <c r="AX147" s="12" t="s">
        <v>71</v>
      </c>
      <c r="AY147" s="205" t="s">
        <v>129</v>
      </c>
    </row>
    <row r="148" spans="2:51" s="13" customFormat="1" ht="11.25">
      <c r="B148" s="206"/>
      <c r="C148" s="207"/>
      <c r="D148" s="192" t="s">
        <v>140</v>
      </c>
      <c r="E148" s="208" t="s">
        <v>19</v>
      </c>
      <c r="F148" s="209" t="s">
        <v>142</v>
      </c>
      <c r="G148" s="207"/>
      <c r="H148" s="210">
        <v>12</v>
      </c>
      <c r="I148" s="211"/>
      <c r="J148" s="207"/>
      <c r="K148" s="207"/>
      <c r="L148" s="212"/>
      <c r="M148" s="213"/>
      <c r="N148" s="214"/>
      <c r="O148" s="214"/>
      <c r="P148" s="214"/>
      <c r="Q148" s="214"/>
      <c r="R148" s="214"/>
      <c r="S148" s="214"/>
      <c r="T148" s="215"/>
      <c r="AT148" s="216" t="s">
        <v>140</v>
      </c>
      <c r="AU148" s="216" t="s">
        <v>81</v>
      </c>
      <c r="AV148" s="13" t="s">
        <v>136</v>
      </c>
      <c r="AW148" s="13" t="s">
        <v>32</v>
      </c>
      <c r="AX148" s="13" t="s">
        <v>79</v>
      </c>
      <c r="AY148" s="216" t="s">
        <v>129</v>
      </c>
    </row>
    <row r="149" spans="2:65" s="1" customFormat="1" ht="36" customHeight="1">
      <c r="B149" s="33"/>
      <c r="C149" s="179" t="s">
        <v>225</v>
      </c>
      <c r="D149" s="179" t="s">
        <v>131</v>
      </c>
      <c r="E149" s="180" t="s">
        <v>258</v>
      </c>
      <c r="F149" s="181" t="s">
        <v>259</v>
      </c>
      <c r="G149" s="182" t="s">
        <v>134</v>
      </c>
      <c r="H149" s="183">
        <v>12</v>
      </c>
      <c r="I149" s="184"/>
      <c r="J149" s="185">
        <f>ROUND(I149*H149,2)</f>
        <v>0</v>
      </c>
      <c r="K149" s="181" t="s">
        <v>135</v>
      </c>
      <c r="L149" s="37"/>
      <c r="M149" s="186" t="s">
        <v>19</v>
      </c>
      <c r="N149" s="187" t="s">
        <v>42</v>
      </c>
      <c r="O149" s="62"/>
      <c r="P149" s="188">
        <f>O149*H149</f>
        <v>0</v>
      </c>
      <c r="Q149" s="188">
        <v>0</v>
      </c>
      <c r="R149" s="188">
        <f>Q149*H149</f>
        <v>0</v>
      </c>
      <c r="S149" s="188">
        <v>0.252</v>
      </c>
      <c r="T149" s="189">
        <f>S149*H149</f>
        <v>3.024</v>
      </c>
      <c r="AR149" s="190" t="s">
        <v>136</v>
      </c>
      <c r="AT149" s="190" t="s">
        <v>131</v>
      </c>
      <c r="AU149" s="190" t="s">
        <v>81</v>
      </c>
      <c r="AY149" s="16" t="s">
        <v>129</v>
      </c>
      <c r="BE149" s="191">
        <f>IF(N149="základní",J149,0)</f>
        <v>0</v>
      </c>
      <c r="BF149" s="191">
        <f>IF(N149="snížená",J149,0)</f>
        <v>0</v>
      </c>
      <c r="BG149" s="191">
        <f>IF(N149="zákl. přenesená",J149,0)</f>
        <v>0</v>
      </c>
      <c r="BH149" s="191">
        <f>IF(N149="sníž. přenesená",J149,0)</f>
        <v>0</v>
      </c>
      <c r="BI149" s="191">
        <f>IF(N149="nulová",J149,0)</f>
        <v>0</v>
      </c>
      <c r="BJ149" s="16" t="s">
        <v>79</v>
      </c>
      <c r="BK149" s="191">
        <f>ROUND(I149*H149,2)</f>
        <v>0</v>
      </c>
      <c r="BL149" s="16" t="s">
        <v>136</v>
      </c>
      <c r="BM149" s="190" t="s">
        <v>333</v>
      </c>
    </row>
    <row r="150" spans="2:47" s="1" customFormat="1" ht="39">
      <c r="B150" s="33"/>
      <c r="C150" s="34"/>
      <c r="D150" s="192" t="s">
        <v>138</v>
      </c>
      <c r="E150" s="34"/>
      <c r="F150" s="193" t="s">
        <v>256</v>
      </c>
      <c r="G150" s="34"/>
      <c r="H150" s="34"/>
      <c r="I150" s="106"/>
      <c r="J150" s="34"/>
      <c r="K150" s="34"/>
      <c r="L150" s="37"/>
      <c r="M150" s="194"/>
      <c r="N150" s="62"/>
      <c r="O150" s="62"/>
      <c r="P150" s="62"/>
      <c r="Q150" s="62"/>
      <c r="R150" s="62"/>
      <c r="S150" s="62"/>
      <c r="T150" s="63"/>
      <c r="AT150" s="16" t="s">
        <v>138</v>
      </c>
      <c r="AU150" s="16" t="s">
        <v>81</v>
      </c>
    </row>
    <row r="151" spans="2:51" s="12" customFormat="1" ht="11.25">
      <c r="B151" s="195"/>
      <c r="C151" s="196"/>
      <c r="D151" s="192" t="s">
        <v>140</v>
      </c>
      <c r="E151" s="197" t="s">
        <v>19</v>
      </c>
      <c r="F151" s="198" t="s">
        <v>202</v>
      </c>
      <c r="G151" s="196"/>
      <c r="H151" s="199">
        <v>12</v>
      </c>
      <c r="I151" s="200"/>
      <c r="J151" s="196"/>
      <c r="K151" s="196"/>
      <c r="L151" s="201"/>
      <c r="M151" s="202"/>
      <c r="N151" s="203"/>
      <c r="O151" s="203"/>
      <c r="P151" s="203"/>
      <c r="Q151" s="203"/>
      <c r="R151" s="203"/>
      <c r="S151" s="203"/>
      <c r="T151" s="204"/>
      <c r="AT151" s="205" t="s">
        <v>140</v>
      </c>
      <c r="AU151" s="205" t="s">
        <v>81</v>
      </c>
      <c r="AV151" s="12" t="s">
        <v>81</v>
      </c>
      <c r="AW151" s="12" t="s">
        <v>32</v>
      </c>
      <c r="AX151" s="12" t="s">
        <v>71</v>
      </c>
      <c r="AY151" s="205" t="s">
        <v>129</v>
      </c>
    </row>
    <row r="152" spans="2:51" s="13" customFormat="1" ht="11.25">
      <c r="B152" s="206"/>
      <c r="C152" s="207"/>
      <c r="D152" s="192" t="s">
        <v>140</v>
      </c>
      <c r="E152" s="208" t="s">
        <v>19</v>
      </c>
      <c r="F152" s="209" t="s">
        <v>142</v>
      </c>
      <c r="G152" s="207"/>
      <c r="H152" s="210">
        <v>12</v>
      </c>
      <c r="I152" s="211"/>
      <c r="J152" s="207"/>
      <c r="K152" s="207"/>
      <c r="L152" s="212"/>
      <c r="M152" s="213"/>
      <c r="N152" s="214"/>
      <c r="O152" s="214"/>
      <c r="P152" s="214"/>
      <c r="Q152" s="214"/>
      <c r="R152" s="214"/>
      <c r="S152" s="214"/>
      <c r="T152" s="215"/>
      <c r="AT152" s="216" t="s">
        <v>140</v>
      </c>
      <c r="AU152" s="216" t="s">
        <v>81</v>
      </c>
      <c r="AV152" s="13" t="s">
        <v>136</v>
      </c>
      <c r="AW152" s="13" t="s">
        <v>32</v>
      </c>
      <c r="AX152" s="13" t="s">
        <v>79</v>
      </c>
      <c r="AY152" s="216" t="s">
        <v>129</v>
      </c>
    </row>
    <row r="153" spans="2:63" s="11" customFormat="1" ht="22.9" customHeight="1">
      <c r="B153" s="163"/>
      <c r="C153" s="164"/>
      <c r="D153" s="165" t="s">
        <v>70</v>
      </c>
      <c r="E153" s="177" t="s">
        <v>261</v>
      </c>
      <c r="F153" s="177" t="s">
        <v>262</v>
      </c>
      <c r="G153" s="164"/>
      <c r="H153" s="164"/>
      <c r="I153" s="167"/>
      <c r="J153" s="178">
        <f>BK153</f>
        <v>0</v>
      </c>
      <c r="K153" s="164"/>
      <c r="L153" s="169"/>
      <c r="M153" s="170"/>
      <c r="N153" s="171"/>
      <c r="O153" s="171"/>
      <c r="P153" s="172">
        <f>SUM(P154:P157)</f>
        <v>0</v>
      </c>
      <c r="Q153" s="171"/>
      <c r="R153" s="172">
        <f>SUM(R154:R157)</f>
        <v>0</v>
      </c>
      <c r="S153" s="171"/>
      <c r="T153" s="173">
        <f>SUM(T154:T157)</f>
        <v>0</v>
      </c>
      <c r="AR153" s="174" t="s">
        <v>79</v>
      </c>
      <c r="AT153" s="175" t="s">
        <v>70</v>
      </c>
      <c r="AU153" s="175" t="s">
        <v>79</v>
      </c>
      <c r="AY153" s="174" t="s">
        <v>129</v>
      </c>
      <c r="BK153" s="176">
        <f>SUM(BK154:BK157)</f>
        <v>0</v>
      </c>
    </row>
    <row r="154" spans="2:65" s="1" customFormat="1" ht="24" customHeight="1">
      <c r="B154" s="33"/>
      <c r="C154" s="179" t="s">
        <v>231</v>
      </c>
      <c r="D154" s="179" t="s">
        <v>131</v>
      </c>
      <c r="E154" s="180" t="s">
        <v>334</v>
      </c>
      <c r="F154" s="181" t="s">
        <v>183</v>
      </c>
      <c r="G154" s="182" t="s">
        <v>184</v>
      </c>
      <c r="H154" s="183">
        <v>3.024</v>
      </c>
      <c r="I154" s="184"/>
      <c r="J154" s="185">
        <f>ROUND(I154*H154,2)</f>
        <v>0</v>
      </c>
      <c r="K154" s="181" t="s">
        <v>135</v>
      </c>
      <c r="L154" s="37"/>
      <c r="M154" s="186" t="s">
        <v>19</v>
      </c>
      <c r="N154" s="187" t="s">
        <v>42</v>
      </c>
      <c r="O154" s="62"/>
      <c r="P154" s="188">
        <f>O154*H154</f>
        <v>0</v>
      </c>
      <c r="Q154" s="188">
        <v>0</v>
      </c>
      <c r="R154" s="188">
        <f>Q154*H154</f>
        <v>0</v>
      </c>
      <c r="S154" s="188">
        <v>0</v>
      </c>
      <c r="T154" s="189">
        <f>S154*H154</f>
        <v>0</v>
      </c>
      <c r="AR154" s="190" t="s">
        <v>136</v>
      </c>
      <c r="AT154" s="190" t="s">
        <v>131</v>
      </c>
      <c r="AU154" s="190" t="s">
        <v>81</v>
      </c>
      <c r="AY154" s="16" t="s">
        <v>129</v>
      </c>
      <c r="BE154" s="191">
        <f>IF(N154="základní",J154,0)</f>
        <v>0</v>
      </c>
      <c r="BF154" s="191">
        <f>IF(N154="snížená",J154,0)</f>
        <v>0</v>
      </c>
      <c r="BG154" s="191">
        <f>IF(N154="zákl. přenesená",J154,0)</f>
        <v>0</v>
      </c>
      <c r="BH154" s="191">
        <f>IF(N154="sníž. přenesená",J154,0)</f>
        <v>0</v>
      </c>
      <c r="BI154" s="191">
        <f>IF(N154="nulová",J154,0)</f>
        <v>0</v>
      </c>
      <c r="BJ154" s="16" t="s">
        <v>79</v>
      </c>
      <c r="BK154" s="191">
        <f>ROUND(I154*H154,2)</f>
        <v>0</v>
      </c>
      <c r="BL154" s="16" t="s">
        <v>136</v>
      </c>
      <c r="BM154" s="190" t="s">
        <v>335</v>
      </c>
    </row>
    <row r="155" spans="2:47" s="1" customFormat="1" ht="58.5">
      <c r="B155" s="33"/>
      <c r="C155" s="34"/>
      <c r="D155" s="192" t="s">
        <v>138</v>
      </c>
      <c r="E155" s="34"/>
      <c r="F155" s="193" t="s">
        <v>267</v>
      </c>
      <c r="G155" s="34"/>
      <c r="H155" s="34"/>
      <c r="I155" s="106"/>
      <c r="J155" s="34"/>
      <c r="K155" s="34"/>
      <c r="L155" s="37"/>
      <c r="M155" s="194"/>
      <c r="N155" s="62"/>
      <c r="O155" s="62"/>
      <c r="P155" s="62"/>
      <c r="Q155" s="62"/>
      <c r="R155" s="62"/>
      <c r="S155" s="62"/>
      <c r="T155" s="63"/>
      <c r="AT155" s="16" t="s">
        <v>138</v>
      </c>
      <c r="AU155" s="16" t="s">
        <v>81</v>
      </c>
    </row>
    <row r="156" spans="2:51" s="12" customFormat="1" ht="11.25">
      <c r="B156" s="195"/>
      <c r="C156" s="196"/>
      <c r="D156" s="192" t="s">
        <v>140</v>
      </c>
      <c r="E156" s="197" t="s">
        <v>19</v>
      </c>
      <c r="F156" s="198" t="s">
        <v>336</v>
      </c>
      <c r="G156" s="196"/>
      <c r="H156" s="199">
        <v>3.024</v>
      </c>
      <c r="I156" s="200"/>
      <c r="J156" s="196"/>
      <c r="K156" s="196"/>
      <c r="L156" s="201"/>
      <c r="M156" s="202"/>
      <c r="N156" s="203"/>
      <c r="O156" s="203"/>
      <c r="P156" s="203"/>
      <c r="Q156" s="203"/>
      <c r="R156" s="203"/>
      <c r="S156" s="203"/>
      <c r="T156" s="204"/>
      <c r="AT156" s="205" t="s">
        <v>140</v>
      </c>
      <c r="AU156" s="205" t="s">
        <v>81</v>
      </c>
      <c r="AV156" s="12" t="s">
        <v>81</v>
      </c>
      <c r="AW156" s="12" t="s">
        <v>32</v>
      </c>
      <c r="AX156" s="12" t="s">
        <v>71</v>
      </c>
      <c r="AY156" s="205" t="s">
        <v>129</v>
      </c>
    </row>
    <row r="157" spans="2:51" s="13" customFormat="1" ht="11.25">
      <c r="B157" s="206"/>
      <c r="C157" s="207"/>
      <c r="D157" s="192" t="s">
        <v>140</v>
      </c>
      <c r="E157" s="208" t="s">
        <v>19</v>
      </c>
      <c r="F157" s="209" t="s">
        <v>142</v>
      </c>
      <c r="G157" s="207"/>
      <c r="H157" s="210">
        <v>3.024</v>
      </c>
      <c r="I157" s="211"/>
      <c r="J157" s="207"/>
      <c r="K157" s="207"/>
      <c r="L157" s="212"/>
      <c r="M157" s="213"/>
      <c r="N157" s="214"/>
      <c r="O157" s="214"/>
      <c r="P157" s="214"/>
      <c r="Q157" s="214"/>
      <c r="R157" s="214"/>
      <c r="S157" s="214"/>
      <c r="T157" s="215"/>
      <c r="AT157" s="216" t="s">
        <v>140</v>
      </c>
      <c r="AU157" s="216" t="s">
        <v>81</v>
      </c>
      <c r="AV157" s="13" t="s">
        <v>136</v>
      </c>
      <c r="AW157" s="13" t="s">
        <v>32</v>
      </c>
      <c r="AX157" s="13" t="s">
        <v>79</v>
      </c>
      <c r="AY157" s="216" t="s">
        <v>129</v>
      </c>
    </row>
    <row r="158" spans="2:63" s="11" customFormat="1" ht="22.9" customHeight="1">
      <c r="B158" s="163"/>
      <c r="C158" s="164"/>
      <c r="D158" s="165" t="s">
        <v>70</v>
      </c>
      <c r="E158" s="177" t="s">
        <v>269</v>
      </c>
      <c r="F158" s="177" t="s">
        <v>270</v>
      </c>
      <c r="G158" s="164"/>
      <c r="H158" s="164"/>
      <c r="I158" s="167"/>
      <c r="J158" s="178">
        <f>BK158</f>
        <v>0</v>
      </c>
      <c r="K158" s="164"/>
      <c r="L158" s="169"/>
      <c r="M158" s="170"/>
      <c r="N158" s="171"/>
      <c r="O158" s="171"/>
      <c r="P158" s="172">
        <f>SUM(P159:P160)</f>
        <v>0</v>
      </c>
      <c r="Q158" s="171"/>
      <c r="R158" s="172">
        <f>SUM(R159:R160)</f>
        <v>0</v>
      </c>
      <c r="S158" s="171"/>
      <c r="T158" s="173">
        <f>SUM(T159:T160)</f>
        <v>0</v>
      </c>
      <c r="AR158" s="174" t="s">
        <v>79</v>
      </c>
      <c r="AT158" s="175" t="s">
        <v>70</v>
      </c>
      <c r="AU158" s="175" t="s">
        <v>79</v>
      </c>
      <c r="AY158" s="174" t="s">
        <v>129</v>
      </c>
      <c r="BK158" s="176">
        <f>SUM(BK159:BK160)</f>
        <v>0</v>
      </c>
    </row>
    <row r="159" spans="2:65" s="1" customFormat="1" ht="24" customHeight="1">
      <c r="B159" s="33"/>
      <c r="C159" s="179" t="s">
        <v>238</v>
      </c>
      <c r="D159" s="179" t="s">
        <v>131</v>
      </c>
      <c r="E159" s="180" t="s">
        <v>272</v>
      </c>
      <c r="F159" s="181" t="s">
        <v>273</v>
      </c>
      <c r="G159" s="182" t="s">
        <v>184</v>
      </c>
      <c r="H159" s="183">
        <v>11.853</v>
      </c>
      <c r="I159" s="184"/>
      <c r="J159" s="185">
        <f>ROUND(I159*H159,2)</f>
        <v>0</v>
      </c>
      <c r="K159" s="181" t="s">
        <v>135</v>
      </c>
      <c r="L159" s="37"/>
      <c r="M159" s="186" t="s">
        <v>19</v>
      </c>
      <c r="N159" s="187" t="s">
        <v>42</v>
      </c>
      <c r="O159" s="62"/>
      <c r="P159" s="188">
        <f>O159*H159</f>
        <v>0</v>
      </c>
      <c r="Q159" s="188">
        <v>0</v>
      </c>
      <c r="R159" s="188">
        <f>Q159*H159</f>
        <v>0</v>
      </c>
      <c r="S159" s="188">
        <v>0</v>
      </c>
      <c r="T159" s="189">
        <f>S159*H159</f>
        <v>0</v>
      </c>
      <c r="AR159" s="190" t="s">
        <v>136</v>
      </c>
      <c r="AT159" s="190" t="s">
        <v>131</v>
      </c>
      <c r="AU159" s="190" t="s">
        <v>81</v>
      </c>
      <c r="AY159" s="16" t="s">
        <v>129</v>
      </c>
      <c r="BE159" s="191">
        <f>IF(N159="základní",J159,0)</f>
        <v>0</v>
      </c>
      <c r="BF159" s="191">
        <f>IF(N159="snížená",J159,0)</f>
        <v>0</v>
      </c>
      <c r="BG159" s="191">
        <f>IF(N159="zákl. přenesená",J159,0)</f>
        <v>0</v>
      </c>
      <c r="BH159" s="191">
        <f>IF(N159="sníž. přenesená",J159,0)</f>
        <v>0</v>
      </c>
      <c r="BI159" s="191">
        <f>IF(N159="nulová",J159,0)</f>
        <v>0</v>
      </c>
      <c r="BJ159" s="16" t="s">
        <v>79</v>
      </c>
      <c r="BK159" s="191">
        <f>ROUND(I159*H159,2)</f>
        <v>0</v>
      </c>
      <c r="BL159" s="16" t="s">
        <v>136</v>
      </c>
      <c r="BM159" s="190" t="s">
        <v>274</v>
      </c>
    </row>
    <row r="160" spans="2:65" s="1" customFormat="1" ht="24" customHeight="1">
      <c r="B160" s="33"/>
      <c r="C160" s="179" t="s">
        <v>243</v>
      </c>
      <c r="D160" s="179" t="s">
        <v>131</v>
      </c>
      <c r="E160" s="180" t="s">
        <v>277</v>
      </c>
      <c r="F160" s="181" t="s">
        <v>278</v>
      </c>
      <c r="G160" s="182" t="s">
        <v>184</v>
      </c>
      <c r="H160" s="183">
        <v>11.853</v>
      </c>
      <c r="I160" s="184"/>
      <c r="J160" s="185">
        <f>ROUND(I160*H160,2)</f>
        <v>0</v>
      </c>
      <c r="K160" s="181" t="s">
        <v>135</v>
      </c>
      <c r="L160" s="37"/>
      <c r="M160" s="230" t="s">
        <v>19</v>
      </c>
      <c r="N160" s="231" t="s">
        <v>42</v>
      </c>
      <c r="O160" s="228"/>
      <c r="P160" s="232">
        <f>O160*H160</f>
        <v>0</v>
      </c>
      <c r="Q160" s="232">
        <v>0</v>
      </c>
      <c r="R160" s="232">
        <f>Q160*H160</f>
        <v>0</v>
      </c>
      <c r="S160" s="232">
        <v>0</v>
      </c>
      <c r="T160" s="233">
        <f>S160*H160</f>
        <v>0</v>
      </c>
      <c r="AR160" s="190" t="s">
        <v>136</v>
      </c>
      <c r="AT160" s="190" t="s">
        <v>131</v>
      </c>
      <c r="AU160" s="190" t="s">
        <v>81</v>
      </c>
      <c r="AY160" s="16" t="s">
        <v>129</v>
      </c>
      <c r="BE160" s="191">
        <f>IF(N160="základní",J160,0)</f>
        <v>0</v>
      </c>
      <c r="BF160" s="191">
        <f>IF(N160="snížená",J160,0)</f>
        <v>0</v>
      </c>
      <c r="BG160" s="191">
        <f>IF(N160="zákl. přenesená",J160,0)</f>
        <v>0</v>
      </c>
      <c r="BH160" s="191">
        <f>IF(N160="sníž. přenesená",J160,0)</f>
        <v>0</v>
      </c>
      <c r="BI160" s="191">
        <f>IF(N160="nulová",J160,0)</f>
        <v>0</v>
      </c>
      <c r="BJ160" s="16" t="s">
        <v>79</v>
      </c>
      <c r="BK160" s="191">
        <f>ROUND(I160*H160,2)</f>
        <v>0</v>
      </c>
      <c r="BL160" s="16" t="s">
        <v>136</v>
      </c>
      <c r="BM160" s="190" t="s">
        <v>279</v>
      </c>
    </row>
    <row r="161" spans="2:12" s="1" customFormat="1" ht="6.95" customHeight="1">
      <c r="B161" s="45"/>
      <c r="C161" s="46"/>
      <c r="D161" s="46"/>
      <c r="E161" s="46"/>
      <c r="F161" s="46"/>
      <c r="G161" s="46"/>
      <c r="H161" s="46"/>
      <c r="I161" s="130"/>
      <c r="J161" s="46"/>
      <c r="K161" s="46"/>
      <c r="L161" s="37"/>
    </row>
  </sheetData>
  <sheetProtection algorithmName="SHA-512" hashValue="Ob6UAq/PQAqTJavTBajlVWpAsg7BbsRyNPCKur1JoBxJesnpmqlAlrMEPn7sFNBoyEAIuHz57a/GxjSgrA9Tfg==" saltValue="+MUkN2StBxZv74hrnysYwqL09odypuL1Dp2nScX2NXB6sP0dUSYm+19XBxhBLovC0VWh1JttzaowERR9zAYsBQ==" spinCount="100000" sheet="1" objects="1" scenarios="1" formatColumns="0" formatRows="0" autoFilter="0"/>
  <autoFilter ref="C84:K16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90</v>
      </c>
    </row>
    <row r="3" spans="2:46" ht="6.95" customHeight="1">
      <c r="B3" s="100"/>
      <c r="C3" s="101"/>
      <c r="D3" s="101"/>
      <c r="E3" s="101"/>
      <c r="F3" s="101"/>
      <c r="G3" s="101"/>
      <c r="H3" s="101"/>
      <c r="I3" s="102"/>
      <c r="J3" s="101"/>
      <c r="K3" s="101"/>
      <c r="L3" s="19"/>
      <c r="AT3" s="16" t="s">
        <v>81</v>
      </c>
    </row>
    <row r="4" spans="2:46" ht="24.95" customHeight="1">
      <c r="B4" s="19"/>
      <c r="D4" s="103" t="s">
        <v>100</v>
      </c>
      <c r="L4" s="19"/>
      <c r="M4" s="104" t="s">
        <v>10</v>
      </c>
      <c r="AT4" s="16" t="s">
        <v>4</v>
      </c>
    </row>
    <row r="5" spans="2:12" ht="6.95" customHeight="1">
      <c r="B5" s="19"/>
      <c r="L5" s="19"/>
    </row>
    <row r="6" spans="2:12" ht="12" customHeight="1">
      <c r="B6" s="19"/>
      <c r="D6" s="105" t="s">
        <v>16</v>
      </c>
      <c r="L6" s="19"/>
    </row>
    <row r="7" spans="2:12" ht="16.5" customHeight="1">
      <c r="B7" s="19"/>
      <c r="E7" s="356" t="str">
        <f>'Rekapitulace stavby'!K6</f>
        <v>Oprava komunikace Milovice</v>
      </c>
      <c r="F7" s="357"/>
      <c r="G7" s="357"/>
      <c r="H7" s="357"/>
      <c r="L7" s="19"/>
    </row>
    <row r="8" spans="2:12" s="1" customFormat="1" ht="12" customHeight="1">
      <c r="B8" s="37"/>
      <c r="D8" s="105" t="s">
        <v>101</v>
      </c>
      <c r="I8" s="106"/>
      <c r="L8" s="37"/>
    </row>
    <row r="9" spans="2:12" s="1" customFormat="1" ht="36.95" customHeight="1">
      <c r="B9" s="37"/>
      <c r="E9" s="358" t="s">
        <v>337</v>
      </c>
      <c r="F9" s="359"/>
      <c r="G9" s="359"/>
      <c r="H9" s="359"/>
      <c r="I9" s="106"/>
      <c r="L9" s="37"/>
    </row>
    <row r="10" spans="2:12" s="1" customFormat="1" ht="11.25">
      <c r="B10" s="37"/>
      <c r="I10" s="106"/>
      <c r="L10" s="37"/>
    </row>
    <row r="11" spans="2:12" s="1" customFormat="1" ht="12" customHeight="1">
      <c r="B11" s="37"/>
      <c r="D11" s="105" t="s">
        <v>18</v>
      </c>
      <c r="F11" s="107" t="s">
        <v>19</v>
      </c>
      <c r="I11" s="108" t="s">
        <v>20</v>
      </c>
      <c r="J11" s="107" t="s">
        <v>19</v>
      </c>
      <c r="L11" s="37"/>
    </row>
    <row r="12" spans="2:12" s="1" customFormat="1" ht="12" customHeight="1">
      <c r="B12" s="37"/>
      <c r="D12" s="105" t="s">
        <v>21</v>
      </c>
      <c r="F12" s="107" t="s">
        <v>22</v>
      </c>
      <c r="I12" s="108" t="s">
        <v>23</v>
      </c>
      <c r="J12" s="109" t="str">
        <f>'Rekapitulace stavby'!AN8</f>
        <v>20. 6. 2019</v>
      </c>
      <c r="L12" s="37"/>
    </row>
    <row r="13" spans="2:12" s="1" customFormat="1" ht="10.9" customHeight="1">
      <c r="B13" s="37"/>
      <c r="I13" s="106"/>
      <c r="L13" s="37"/>
    </row>
    <row r="14" spans="2:12" s="1" customFormat="1" ht="12" customHeight="1">
      <c r="B14" s="37"/>
      <c r="D14" s="105" t="s">
        <v>25</v>
      </c>
      <c r="I14" s="108" t="s">
        <v>26</v>
      </c>
      <c r="J14" s="107" t="str">
        <f>IF('Rekapitulace stavby'!AN10="","",'Rekapitulace stavby'!AN10)</f>
        <v/>
      </c>
      <c r="L14" s="37"/>
    </row>
    <row r="15" spans="2:12" s="1" customFormat="1" ht="18" customHeight="1">
      <c r="B15" s="37"/>
      <c r="E15" s="107" t="str">
        <f>IF('Rekapitulace stavby'!E11="","",'Rekapitulace stavby'!E11)</f>
        <v xml:space="preserve"> </v>
      </c>
      <c r="I15" s="108" t="s">
        <v>28</v>
      </c>
      <c r="J15" s="107" t="str">
        <f>IF('Rekapitulace stavby'!AN11="","",'Rekapitulace stavby'!AN11)</f>
        <v/>
      </c>
      <c r="L15" s="37"/>
    </row>
    <row r="16" spans="2:12" s="1" customFormat="1" ht="6.95" customHeight="1">
      <c r="B16" s="37"/>
      <c r="I16" s="106"/>
      <c r="L16" s="37"/>
    </row>
    <row r="17" spans="2:12" s="1" customFormat="1" ht="12" customHeight="1">
      <c r="B17" s="37"/>
      <c r="D17" s="105" t="s">
        <v>29</v>
      </c>
      <c r="I17" s="108" t="s">
        <v>26</v>
      </c>
      <c r="J17" s="29" t="str">
        <f>'Rekapitulace stavby'!AN13</f>
        <v>Vyplň údaj</v>
      </c>
      <c r="L17" s="37"/>
    </row>
    <row r="18" spans="2:12" s="1" customFormat="1" ht="18" customHeight="1">
      <c r="B18" s="37"/>
      <c r="E18" s="360" t="str">
        <f>'Rekapitulace stavby'!E14</f>
        <v>Vyplň údaj</v>
      </c>
      <c r="F18" s="361"/>
      <c r="G18" s="361"/>
      <c r="H18" s="361"/>
      <c r="I18" s="108" t="s">
        <v>28</v>
      </c>
      <c r="J18" s="29" t="str">
        <f>'Rekapitulace stavby'!AN14</f>
        <v>Vyplň údaj</v>
      </c>
      <c r="L18" s="37"/>
    </row>
    <row r="19" spans="2:12" s="1" customFormat="1" ht="6.95" customHeight="1">
      <c r="B19" s="37"/>
      <c r="I19" s="106"/>
      <c r="L19" s="37"/>
    </row>
    <row r="20" spans="2:12" s="1" customFormat="1" ht="12" customHeight="1">
      <c r="B20" s="37"/>
      <c r="D20" s="105" t="s">
        <v>31</v>
      </c>
      <c r="I20" s="108" t="s">
        <v>26</v>
      </c>
      <c r="J20" s="107" t="str">
        <f>IF('Rekapitulace stavby'!AN16="","",'Rekapitulace stavby'!AN16)</f>
        <v/>
      </c>
      <c r="L20" s="37"/>
    </row>
    <row r="21" spans="2:12" s="1" customFormat="1" ht="18" customHeight="1">
      <c r="B21" s="37"/>
      <c r="E21" s="107" t="str">
        <f>IF('Rekapitulace stavby'!E17="","",'Rekapitulace stavby'!E17)</f>
        <v xml:space="preserve"> </v>
      </c>
      <c r="I21" s="108" t="s">
        <v>28</v>
      </c>
      <c r="J21" s="107" t="str">
        <f>IF('Rekapitulace stavby'!AN17="","",'Rekapitulace stavby'!AN17)</f>
        <v/>
      </c>
      <c r="L21" s="37"/>
    </row>
    <row r="22" spans="2:12" s="1" customFormat="1" ht="6.95" customHeight="1">
      <c r="B22" s="37"/>
      <c r="I22" s="106"/>
      <c r="L22" s="37"/>
    </row>
    <row r="23" spans="2:12" s="1" customFormat="1" ht="12" customHeight="1">
      <c r="B23" s="37"/>
      <c r="D23" s="105" t="s">
        <v>33</v>
      </c>
      <c r="I23" s="108" t="s">
        <v>26</v>
      </c>
      <c r="J23" s="107" t="s">
        <v>19</v>
      </c>
      <c r="L23" s="37"/>
    </row>
    <row r="24" spans="2:12" s="1" customFormat="1" ht="18" customHeight="1">
      <c r="B24" s="37"/>
      <c r="E24" s="107" t="s">
        <v>34</v>
      </c>
      <c r="I24" s="108" t="s">
        <v>28</v>
      </c>
      <c r="J24" s="107" t="s">
        <v>19</v>
      </c>
      <c r="L24" s="37"/>
    </row>
    <row r="25" spans="2:12" s="1" customFormat="1" ht="6.95" customHeight="1">
      <c r="B25" s="37"/>
      <c r="I25" s="106"/>
      <c r="L25" s="37"/>
    </row>
    <row r="26" spans="2:12" s="1" customFormat="1" ht="12" customHeight="1">
      <c r="B26" s="37"/>
      <c r="D26" s="105" t="s">
        <v>35</v>
      </c>
      <c r="I26" s="106"/>
      <c r="L26" s="37"/>
    </row>
    <row r="27" spans="2:12" s="7" customFormat="1" ht="16.5" customHeight="1">
      <c r="B27" s="110"/>
      <c r="E27" s="362" t="s">
        <v>19</v>
      </c>
      <c r="F27" s="362"/>
      <c r="G27" s="362"/>
      <c r="H27" s="362"/>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37</v>
      </c>
      <c r="I30" s="106"/>
      <c r="J30" s="114">
        <f>ROUND(J84,2)</f>
        <v>0</v>
      </c>
      <c r="L30" s="37"/>
    </row>
    <row r="31" spans="2:12" s="1" customFormat="1" ht="6.95" customHeight="1">
      <c r="B31" s="37"/>
      <c r="D31" s="58"/>
      <c r="E31" s="58"/>
      <c r="F31" s="58"/>
      <c r="G31" s="58"/>
      <c r="H31" s="58"/>
      <c r="I31" s="112"/>
      <c r="J31" s="58"/>
      <c r="K31" s="58"/>
      <c r="L31" s="37"/>
    </row>
    <row r="32" spans="2:12" s="1" customFormat="1" ht="14.45" customHeight="1">
      <c r="B32" s="37"/>
      <c r="F32" s="115" t="s">
        <v>39</v>
      </c>
      <c r="I32" s="116" t="s">
        <v>38</v>
      </c>
      <c r="J32" s="115" t="s">
        <v>40</v>
      </c>
      <c r="L32" s="37"/>
    </row>
    <row r="33" spans="2:12" s="1" customFormat="1" ht="14.45" customHeight="1">
      <c r="B33" s="37"/>
      <c r="D33" s="117" t="s">
        <v>41</v>
      </c>
      <c r="E33" s="105" t="s">
        <v>42</v>
      </c>
      <c r="F33" s="118">
        <f>ROUND((SUM(BE84:BE144)),2)</f>
        <v>0</v>
      </c>
      <c r="I33" s="119">
        <v>0.21</v>
      </c>
      <c r="J33" s="118">
        <f>ROUND(((SUM(BE84:BE144))*I33),2)</f>
        <v>0</v>
      </c>
      <c r="L33" s="37"/>
    </row>
    <row r="34" spans="2:12" s="1" customFormat="1" ht="14.45" customHeight="1">
      <c r="B34" s="37"/>
      <c r="E34" s="105" t="s">
        <v>43</v>
      </c>
      <c r="F34" s="118">
        <f>ROUND((SUM(BF84:BF144)),2)</f>
        <v>0</v>
      </c>
      <c r="I34" s="119">
        <v>0.15</v>
      </c>
      <c r="J34" s="118">
        <f>ROUND(((SUM(BF84:BF144))*I34),2)</f>
        <v>0</v>
      </c>
      <c r="L34" s="37"/>
    </row>
    <row r="35" spans="2:12" s="1" customFormat="1" ht="14.45" customHeight="1" hidden="1">
      <c r="B35" s="37"/>
      <c r="E35" s="105" t="s">
        <v>44</v>
      </c>
      <c r="F35" s="118">
        <f>ROUND((SUM(BG84:BG144)),2)</f>
        <v>0</v>
      </c>
      <c r="I35" s="119">
        <v>0.21</v>
      </c>
      <c r="J35" s="118">
        <f>0</f>
        <v>0</v>
      </c>
      <c r="L35" s="37"/>
    </row>
    <row r="36" spans="2:12" s="1" customFormat="1" ht="14.45" customHeight="1" hidden="1">
      <c r="B36" s="37"/>
      <c r="E36" s="105" t="s">
        <v>45</v>
      </c>
      <c r="F36" s="118">
        <f>ROUND((SUM(BH84:BH144)),2)</f>
        <v>0</v>
      </c>
      <c r="I36" s="119">
        <v>0.15</v>
      </c>
      <c r="J36" s="118">
        <f>0</f>
        <v>0</v>
      </c>
      <c r="L36" s="37"/>
    </row>
    <row r="37" spans="2:12" s="1" customFormat="1" ht="14.45" customHeight="1" hidden="1">
      <c r="B37" s="37"/>
      <c r="E37" s="105" t="s">
        <v>46</v>
      </c>
      <c r="F37" s="118">
        <f>ROUND((SUM(BI84:BI144)),2)</f>
        <v>0</v>
      </c>
      <c r="I37" s="119">
        <v>0</v>
      </c>
      <c r="J37" s="118">
        <f>0</f>
        <v>0</v>
      </c>
      <c r="L37" s="37"/>
    </row>
    <row r="38" spans="2:12" s="1" customFormat="1" ht="6.95" customHeight="1">
      <c r="B38" s="37"/>
      <c r="I38" s="106"/>
      <c r="L38" s="37"/>
    </row>
    <row r="39" spans="2:12" s="1" customFormat="1" ht="25.35" customHeight="1">
      <c r="B39" s="37"/>
      <c r="C39" s="120"/>
      <c r="D39" s="121" t="s">
        <v>47</v>
      </c>
      <c r="E39" s="122"/>
      <c r="F39" s="122"/>
      <c r="G39" s="123" t="s">
        <v>48</v>
      </c>
      <c r="H39" s="124" t="s">
        <v>49</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103</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6.5" customHeight="1">
      <c r="B48" s="33"/>
      <c r="C48" s="34"/>
      <c r="D48" s="34"/>
      <c r="E48" s="363" t="str">
        <f>E7</f>
        <v>Oprava komunikace Milovice</v>
      </c>
      <c r="F48" s="364"/>
      <c r="G48" s="364"/>
      <c r="H48" s="364"/>
      <c r="I48" s="106"/>
      <c r="J48" s="34"/>
      <c r="K48" s="34"/>
      <c r="L48" s="37"/>
    </row>
    <row r="49" spans="2:12" s="1" customFormat="1" ht="12" customHeight="1">
      <c r="B49" s="33"/>
      <c r="C49" s="28" t="s">
        <v>101</v>
      </c>
      <c r="D49" s="34"/>
      <c r="E49" s="34"/>
      <c r="F49" s="34"/>
      <c r="G49" s="34"/>
      <c r="H49" s="34"/>
      <c r="I49" s="106"/>
      <c r="J49" s="34"/>
      <c r="K49" s="34"/>
      <c r="L49" s="37"/>
    </row>
    <row r="50" spans="2:12" s="1" customFormat="1" ht="16.5" customHeight="1">
      <c r="B50" s="33"/>
      <c r="C50" s="34"/>
      <c r="D50" s="34"/>
      <c r="E50" s="336" t="str">
        <f>E9</f>
        <v>Výtluk 3 - Oprava výtluku č.3</v>
      </c>
      <c r="F50" s="365"/>
      <c r="G50" s="365"/>
      <c r="H50" s="365"/>
      <c r="I50" s="106"/>
      <c r="J50" s="34"/>
      <c r="K50" s="34"/>
      <c r="L50" s="37"/>
    </row>
    <row r="51" spans="2:12" s="1" customFormat="1" ht="6.95" customHeight="1">
      <c r="B51" s="33"/>
      <c r="C51" s="34"/>
      <c r="D51" s="34"/>
      <c r="E51" s="34"/>
      <c r="F51" s="34"/>
      <c r="G51" s="34"/>
      <c r="H51" s="34"/>
      <c r="I51" s="106"/>
      <c r="J51" s="34"/>
      <c r="K51" s="34"/>
      <c r="L51" s="37"/>
    </row>
    <row r="52" spans="2:12" s="1" customFormat="1" ht="12" customHeight="1">
      <c r="B52" s="33"/>
      <c r="C52" s="28" t="s">
        <v>21</v>
      </c>
      <c r="D52" s="34"/>
      <c r="E52" s="34"/>
      <c r="F52" s="26" t="str">
        <f>F12</f>
        <v>Milovice</v>
      </c>
      <c r="G52" s="34"/>
      <c r="H52" s="34"/>
      <c r="I52" s="108" t="s">
        <v>23</v>
      </c>
      <c r="J52" s="57" t="str">
        <f>IF(J12="","",J12)</f>
        <v>20. 6. 2019</v>
      </c>
      <c r="K52" s="34"/>
      <c r="L52" s="37"/>
    </row>
    <row r="53" spans="2:12" s="1" customFormat="1" ht="6.95" customHeight="1">
      <c r="B53" s="33"/>
      <c r="C53" s="34"/>
      <c r="D53" s="34"/>
      <c r="E53" s="34"/>
      <c r="F53" s="34"/>
      <c r="G53" s="34"/>
      <c r="H53" s="34"/>
      <c r="I53" s="106"/>
      <c r="J53" s="34"/>
      <c r="K53" s="34"/>
      <c r="L53" s="37"/>
    </row>
    <row r="54" spans="2:12" s="1" customFormat="1" ht="15.2" customHeight="1">
      <c r="B54" s="33"/>
      <c r="C54" s="28" t="s">
        <v>25</v>
      </c>
      <c r="D54" s="34"/>
      <c r="E54" s="34"/>
      <c r="F54" s="26" t="str">
        <f>E15</f>
        <v xml:space="preserve"> </v>
      </c>
      <c r="G54" s="34"/>
      <c r="H54" s="34"/>
      <c r="I54" s="108" t="s">
        <v>31</v>
      </c>
      <c r="J54" s="31" t="str">
        <f>E21</f>
        <v xml:space="preserve"> </v>
      </c>
      <c r="K54" s="34"/>
      <c r="L54" s="37"/>
    </row>
    <row r="55" spans="2:12" s="1" customFormat="1" ht="15.2" customHeight="1">
      <c r="B55" s="33"/>
      <c r="C55" s="28" t="s">
        <v>29</v>
      </c>
      <c r="D55" s="34"/>
      <c r="E55" s="34"/>
      <c r="F55" s="26" t="str">
        <f>IF(E18="","",E18)</f>
        <v>Vyplň údaj</v>
      </c>
      <c r="G55" s="34"/>
      <c r="H55" s="34"/>
      <c r="I55" s="108" t="s">
        <v>33</v>
      </c>
      <c r="J55" s="31" t="str">
        <f>E24</f>
        <v>František Mrázek</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104</v>
      </c>
      <c r="D57" s="135"/>
      <c r="E57" s="135"/>
      <c r="F57" s="135"/>
      <c r="G57" s="135"/>
      <c r="H57" s="135"/>
      <c r="I57" s="136"/>
      <c r="J57" s="137" t="s">
        <v>105</v>
      </c>
      <c r="K57" s="135"/>
      <c r="L57" s="37"/>
    </row>
    <row r="58" spans="2:12" s="1" customFormat="1" ht="10.35" customHeight="1">
      <c r="B58" s="33"/>
      <c r="C58" s="34"/>
      <c r="D58" s="34"/>
      <c r="E58" s="34"/>
      <c r="F58" s="34"/>
      <c r="G58" s="34"/>
      <c r="H58" s="34"/>
      <c r="I58" s="106"/>
      <c r="J58" s="34"/>
      <c r="K58" s="34"/>
      <c r="L58" s="37"/>
    </row>
    <row r="59" spans="2:47" s="1" customFormat="1" ht="22.9" customHeight="1">
      <c r="B59" s="33"/>
      <c r="C59" s="138" t="s">
        <v>69</v>
      </c>
      <c r="D59" s="34"/>
      <c r="E59" s="34"/>
      <c r="F59" s="34"/>
      <c r="G59" s="34"/>
      <c r="H59" s="34"/>
      <c r="I59" s="106"/>
      <c r="J59" s="75">
        <f>J84</f>
        <v>0</v>
      </c>
      <c r="K59" s="34"/>
      <c r="L59" s="37"/>
      <c r="AU59" s="16" t="s">
        <v>106</v>
      </c>
    </row>
    <row r="60" spans="2:12" s="8" customFormat="1" ht="24.95" customHeight="1">
      <c r="B60" s="139"/>
      <c r="C60" s="140"/>
      <c r="D60" s="141" t="s">
        <v>107</v>
      </c>
      <c r="E60" s="142"/>
      <c r="F60" s="142"/>
      <c r="G60" s="142"/>
      <c r="H60" s="142"/>
      <c r="I60" s="143"/>
      <c r="J60" s="144">
        <f>J85</f>
        <v>0</v>
      </c>
      <c r="K60" s="140"/>
      <c r="L60" s="145"/>
    </row>
    <row r="61" spans="2:12" s="9" customFormat="1" ht="19.9" customHeight="1">
      <c r="B61" s="146"/>
      <c r="C61" s="147"/>
      <c r="D61" s="148" t="s">
        <v>108</v>
      </c>
      <c r="E61" s="149"/>
      <c r="F61" s="149"/>
      <c r="G61" s="149"/>
      <c r="H61" s="149"/>
      <c r="I61" s="150"/>
      <c r="J61" s="151">
        <f>J86</f>
        <v>0</v>
      </c>
      <c r="K61" s="147"/>
      <c r="L61" s="152"/>
    </row>
    <row r="62" spans="2:12" s="9" customFormat="1" ht="19.9" customHeight="1">
      <c r="B62" s="146"/>
      <c r="C62" s="147"/>
      <c r="D62" s="148" t="s">
        <v>110</v>
      </c>
      <c r="E62" s="149"/>
      <c r="F62" s="149"/>
      <c r="G62" s="149"/>
      <c r="H62" s="149"/>
      <c r="I62" s="150"/>
      <c r="J62" s="151">
        <f>J119</f>
        <v>0</v>
      </c>
      <c r="K62" s="147"/>
      <c r="L62" s="152"/>
    </row>
    <row r="63" spans="2:12" s="9" customFormat="1" ht="19.9" customHeight="1">
      <c r="B63" s="146"/>
      <c r="C63" s="147"/>
      <c r="D63" s="148" t="s">
        <v>112</v>
      </c>
      <c r="E63" s="149"/>
      <c r="F63" s="149"/>
      <c r="G63" s="149"/>
      <c r="H63" s="149"/>
      <c r="I63" s="150"/>
      <c r="J63" s="151">
        <f>J137</f>
        <v>0</v>
      </c>
      <c r="K63" s="147"/>
      <c r="L63" s="152"/>
    </row>
    <row r="64" spans="2:12" s="9" customFormat="1" ht="19.9" customHeight="1">
      <c r="B64" s="146"/>
      <c r="C64" s="147"/>
      <c r="D64" s="148" t="s">
        <v>113</v>
      </c>
      <c r="E64" s="149"/>
      <c r="F64" s="149"/>
      <c r="G64" s="149"/>
      <c r="H64" s="149"/>
      <c r="I64" s="150"/>
      <c r="J64" s="151">
        <f>J142</f>
        <v>0</v>
      </c>
      <c r="K64" s="147"/>
      <c r="L64" s="152"/>
    </row>
    <row r="65" spans="2:12" s="1" customFormat="1" ht="21.75" customHeight="1">
      <c r="B65" s="33"/>
      <c r="C65" s="34"/>
      <c r="D65" s="34"/>
      <c r="E65" s="34"/>
      <c r="F65" s="34"/>
      <c r="G65" s="34"/>
      <c r="H65" s="34"/>
      <c r="I65" s="106"/>
      <c r="J65" s="34"/>
      <c r="K65" s="34"/>
      <c r="L65" s="37"/>
    </row>
    <row r="66" spans="2:12" s="1" customFormat="1" ht="6.95" customHeight="1">
      <c r="B66" s="45"/>
      <c r="C66" s="46"/>
      <c r="D66" s="46"/>
      <c r="E66" s="46"/>
      <c r="F66" s="46"/>
      <c r="G66" s="46"/>
      <c r="H66" s="46"/>
      <c r="I66" s="130"/>
      <c r="J66" s="46"/>
      <c r="K66" s="46"/>
      <c r="L66" s="37"/>
    </row>
    <row r="70" spans="2:12" s="1" customFormat="1" ht="6.95" customHeight="1">
      <c r="B70" s="47"/>
      <c r="C70" s="48"/>
      <c r="D70" s="48"/>
      <c r="E70" s="48"/>
      <c r="F70" s="48"/>
      <c r="G70" s="48"/>
      <c r="H70" s="48"/>
      <c r="I70" s="133"/>
      <c r="J70" s="48"/>
      <c r="K70" s="48"/>
      <c r="L70" s="37"/>
    </row>
    <row r="71" spans="2:12" s="1" customFormat="1" ht="24.95" customHeight="1">
      <c r="B71" s="33"/>
      <c r="C71" s="22" t="s">
        <v>114</v>
      </c>
      <c r="D71" s="34"/>
      <c r="E71" s="34"/>
      <c r="F71" s="34"/>
      <c r="G71" s="34"/>
      <c r="H71" s="34"/>
      <c r="I71" s="106"/>
      <c r="J71" s="34"/>
      <c r="K71" s="34"/>
      <c r="L71" s="37"/>
    </row>
    <row r="72" spans="2:12" s="1" customFormat="1" ht="6.95" customHeight="1">
      <c r="B72" s="33"/>
      <c r="C72" s="34"/>
      <c r="D72" s="34"/>
      <c r="E72" s="34"/>
      <c r="F72" s="34"/>
      <c r="G72" s="34"/>
      <c r="H72" s="34"/>
      <c r="I72" s="106"/>
      <c r="J72" s="34"/>
      <c r="K72" s="34"/>
      <c r="L72" s="37"/>
    </row>
    <row r="73" spans="2:12" s="1" customFormat="1" ht="12" customHeight="1">
      <c r="B73" s="33"/>
      <c r="C73" s="28" t="s">
        <v>16</v>
      </c>
      <c r="D73" s="34"/>
      <c r="E73" s="34"/>
      <c r="F73" s="34"/>
      <c r="G73" s="34"/>
      <c r="H73" s="34"/>
      <c r="I73" s="106"/>
      <c r="J73" s="34"/>
      <c r="K73" s="34"/>
      <c r="L73" s="37"/>
    </row>
    <row r="74" spans="2:12" s="1" customFormat="1" ht="16.5" customHeight="1">
      <c r="B74" s="33"/>
      <c r="C74" s="34"/>
      <c r="D74" s="34"/>
      <c r="E74" s="363" t="str">
        <f>E7</f>
        <v>Oprava komunikace Milovice</v>
      </c>
      <c r="F74" s="364"/>
      <c r="G74" s="364"/>
      <c r="H74" s="364"/>
      <c r="I74" s="106"/>
      <c r="J74" s="34"/>
      <c r="K74" s="34"/>
      <c r="L74" s="37"/>
    </row>
    <row r="75" spans="2:12" s="1" customFormat="1" ht="12" customHeight="1">
      <c r="B75" s="33"/>
      <c r="C75" s="28" t="s">
        <v>101</v>
      </c>
      <c r="D75" s="34"/>
      <c r="E75" s="34"/>
      <c r="F75" s="34"/>
      <c r="G75" s="34"/>
      <c r="H75" s="34"/>
      <c r="I75" s="106"/>
      <c r="J75" s="34"/>
      <c r="K75" s="34"/>
      <c r="L75" s="37"/>
    </row>
    <row r="76" spans="2:12" s="1" customFormat="1" ht="16.5" customHeight="1">
      <c r="B76" s="33"/>
      <c r="C76" s="34"/>
      <c r="D76" s="34"/>
      <c r="E76" s="336" t="str">
        <f>E9</f>
        <v>Výtluk 3 - Oprava výtluku č.3</v>
      </c>
      <c r="F76" s="365"/>
      <c r="G76" s="365"/>
      <c r="H76" s="365"/>
      <c r="I76" s="106"/>
      <c r="J76" s="34"/>
      <c r="K76" s="34"/>
      <c r="L76" s="37"/>
    </row>
    <row r="77" spans="2:12" s="1" customFormat="1" ht="6.95" customHeight="1">
      <c r="B77" s="33"/>
      <c r="C77" s="34"/>
      <c r="D77" s="34"/>
      <c r="E77" s="34"/>
      <c r="F77" s="34"/>
      <c r="G77" s="34"/>
      <c r="H77" s="34"/>
      <c r="I77" s="106"/>
      <c r="J77" s="34"/>
      <c r="K77" s="34"/>
      <c r="L77" s="37"/>
    </row>
    <row r="78" spans="2:12" s="1" customFormat="1" ht="12" customHeight="1">
      <c r="B78" s="33"/>
      <c r="C78" s="28" t="s">
        <v>21</v>
      </c>
      <c r="D78" s="34"/>
      <c r="E78" s="34"/>
      <c r="F78" s="26" t="str">
        <f>F12</f>
        <v>Milovice</v>
      </c>
      <c r="G78" s="34"/>
      <c r="H78" s="34"/>
      <c r="I78" s="108" t="s">
        <v>23</v>
      </c>
      <c r="J78" s="57" t="str">
        <f>IF(J12="","",J12)</f>
        <v>20. 6. 2019</v>
      </c>
      <c r="K78" s="34"/>
      <c r="L78" s="37"/>
    </row>
    <row r="79" spans="2:12" s="1" customFormat="1" ht="6.95" customHeight="1">
      <c r="B79" s="33"/>
      <c r="C79" s="34"/>
      <c r="D79" s="34"/>
      <c r="E79" s="34"/>
      <c r="F79" s="34"/>
      <c r="G79" s="34"/>
      <c r="H79" s="34"/>
      <c r="I79" s="106"/>
      <c r="J79" s="34"/>
      <c r="K79" s="34"/>
      <c r="L79" s="37"/>
    </row>
    <row r="80" spans="2:12" s="1" customFormat="1" ht="15.2" customHeight="1">
      <c r="B80" s="33"/>
      <c r="C80" s="28" t="s">
        <v>25</v>
      </c>
      <c r="D80" s="34"/>
      <c r="E80" s="34"/>
      <c r="F80" s="26" t="str">
        <f>E15</f>
        <v xml:space="preserve"> </v>
      </c>
      <c r="G80" s="34"/>
      <c r="H80" s="34"/>
      <c r="I80" s="108" t="s">
        <v>31</v>
      </c>
      <c r="J80" s="31" t="str">
        <f>E21</f>
        <v xml:space="preserve"> </v>
      </c>
      <c r="K80" s="34"/>
      <c r="L80" s="37"/>
    </row>
    <row r="81" spans="2:12" s="1" customFormat="1" ht="15.2" customHeight="1">
      <c r="B81" s="33"/>
      <c r="C81" s="28" t="s">
        <v>29</v>
      </c>
      <c r="D81" s="34"/>
      <c r="E81" s="34"/>
      <c r="F81" s="26" t="str">
        <f>IF(E18="","",E18)</f>
        <v>Vyplň údaj</v>
      </c>
      <c r="G81" s="34"/>
      <c r="H81" s="34"/>
      <c r="I81" s="108" t="s">
        <v>33</v>
      </c>
      <c r="J81" s="31" t="str">
        <f>E24</f>
        <v>František Mrázek</v>
      </c>
      <c r="K81" s="34"/>
      <c r="L81" s="37"/>
    </row>
    <row r="82" spans="2:12" s="1" customFormat="1" ht="10.35" customHeight="1">
      <c r="B82" s="33"/>
      <c r="C82" s="34"/>
      <c r="D82" s="34"/>
      <c r="E82" s="34"/>
      <c r="F82" s="34"/>
      <c r="G82" s="34"/>
      <c r="H82" s="34"/>
      <c r="I82" s="106"/>
      <c r="J82" s="34"/>
      <c r="K82" s="34"/>
      <c r="L82" s="37"/>
    </row>
    <row r="83" spans="2:20" s="10" customFormat="1" ht="29.25" customHeight="1">
      <c r="B83" s="153"/>
      <c r="C83" s="154" t="s">
        <v>115</v>
      </c>
      <c r="D83" s="155" t="s">
        <v>56</v>
      </c>
      <c r="E83" s="155" t="s">
        <v>52</v>
      </c>
      <c r="F83" s="155" t="s">
        <v>53</v>
      </c>
      <c r="G83" s="155" t="s">
        <v>116</v>
      </c>
      <c r="H83" s="155" t="s">
        <v>117</v>
      </c>
      <c r="I83" s="156" t="s">
        <v>118</v>
      </c>
      <c r="J83" s="155" t="s">
        <v>105</v>
      </c>
      <c r="K83" s="157" t="s">
        <v>119</v>
      </c>
      <c r="L83" s="158"/>
      <c r="M83" s="66" t="s">
        <v>19</v>
      </c>
      <c r="N83" s="67" t="s">
        <v>41</v>
      </c>
      <c r="O83" s="67" t="s">
        <v>120</v>
      </c>
      <c r="P83" s="67" t="s">
        <v>121</v>
      </c>
      <c r="Q83" s="67" t="s">
        <v>122</v>
      </c>
      <c r="R83" s="67" t="s">
        <v>123</v>
      </c>
      <c r="S83" s="67" t="s">
        <v>124</v>
      </c>
      <c r="T83" s="68" t="s">
        <v>125</v>
      </c>
    </row>
    <row r="84" spans="2:63" s="1" customFormat="1" ht="22.9" customHeight="1">
      <c r="B84" s="33"/>
      <c r="C84" s="73" t="s">
        <v>126</v>
      </c>
      <c r="D84" s="34"/>
      <c r="E84" s="34"/>
      <c r="F84" s="34"/>
      <c r="G84" s="34"/>
      <c r="H84" s="34"/>
      <c r="I84" s="106"/>
      <c r="J84" s="159">
        <f>BK84</f>
        <v>0</v>
      </c>
      <c r="K84" s="34"/>
      <c r="L84" s="37"/>
      <c r="M84" s="69"/>
      <c r="N84" s="70"/>
      <c r="O84" s="70"/>
      <c r="P84" s="160">
        <f>P85</f>
        <v>0</v>
      </c>
      <c r="Q84" s="70"/>
      <c r="R84" s="160">
        <f>R85</f>
        <v>8.61342</v>
      </c>
      <c r="S84" s="70"/>
      <c r="T84" s="161">
        <f>T85</f>
        <v>25.14</v>
      </c>
      <c r="AT84" s="16" t="s">
        <v>70</v>
      </c>
      <c r="AU84" s="16" t="s">
        <v>106</v>
      </c>
      <c r="BK84" s="162">
        <f>BK85</f>
        <v>0</v>
      </c>
    </row>
    <row r="85" spans="2:63" s="11" customFormat="1" ht="25.9" customHeight="1">
      <c r="B85" s="163"/>
      <c r="C85" s="164"/>
      <c r="D85" s="165" t="s">
        <v>70</v>
      </c>
      <c r="E85" s="166" t="s">
        <v>127</v>
      </c>
      <c r="F85" s="166" t="s">
        <v>128</v>
      </c>
      <c r="G85" s="164"/>
      <c r="H85" s="164"/>
      <c r="I85" s="167"/>
      <c r="J85" s="168">
        <f>BK85</f>
        <v>0</v>
      </c>
      <c r="K85" s="164"/>
      <c r="L85" s="169"/>
      <c r="M85" s="170"/>
      <c r="N85" s="171"/>
      <c r="O85" s="171"/>
      <c r="P85" s="172">
        <f>P86+P119+P137+P142</f>
        <v>0</v>
      </c>
      <c r="Q85" s="171"/>
      <c r="R85" s="172">
        <f>R86+R119+R137+R142</f>
        <v>8.61342</v>
      </c>
      <c r="S85" s="171"/>
      <c r="T85" s="173">
        <f>T86+T119+T137+T142</f>
        <v>25.14</v>
      </c>
      <c r="AR85" s="174" t="s">
        <v>79</v>
      </c>
      <c r="AT85" s="175" t="s">
        <v>70</v>
      </c>
      <c r="AU85" s="175" t="s">
        <v>71</v>
      </c>
      <c r="AY85" s="174" t="s">
        <v>129</v>
      </c>
      <c r="BK85" s="176">
        <f>BK86+BK119+BK137+BK142</f>
        <v>0</v>
      </c>
    </row>
    <row r="86" spans="2:63" s="11" customFormat="1" ht="22.9" customHeight="1">
      <c r="B86" s="163"/>
      <c r="C86" s="164"/>
      <c r="D86" s="165" t="s">
        <v>70</v>
      </c>
      <c r="E86" s="177" t="s">
        <v>79</v>
      </c>
      <c r="F86" s="177" t="s">
        <v>130</v>
      </c>
      <c r="G86" s="164"/>
      <c r="H86" s="164"/>
      <c r="I86" s="167"/>
      <c r="J86" s="178">
        <f>BK86</f>
        <v>0</v>
      </c>
      <c r="K86" s="164"/>
      <c r="L86" s="169"/>
      <c r="M86" s="170"/>
      <c r="N86" s="171"/>
      <c r="O86" s="171"/>
      <c r="P86" s="172">
        <f>SUM(P87:P118)</f>
        <v>0</v>
      </c>
      <c r="Q86" s="171"/>
      <c r="R86" s="172">
        <f>SUM(R87:R118)</f>
        <v>0.00048000000000000007</v>
      </c>
      <c r="S86" s="171"/>
      <c r="T86" s="173">
        <f>SUM(T87:T118)</f>
        <v>25.14</v>
      </c>
      <c r="AR86" s="174" t="s">
        <v>79</v>
      </c>
      <c r="AT86" s="175" t="s">
        <v>70</v>
      </c>
      <c r="AU86" s="175" t="s">
        <v>79</v>
      </c>
      <c r="AY86" s="174" t="s">
        <v>129</v>
      </c>
      <c r="BK86" s="176">
        <f>SUM(BK87:BK118)</f>
        <v>0</v>
      </c>
    </row>
    <row r="87" spans="2:65" s="1" customFormat="1" ht="36" customHeight="1">
      <c r="B87" s="33"/>
      <c r="C87" s="179" t="s">
        <v>79</v>
      </c>
      <c r="D87" s="179" t="s">
        <v>131</v>
      </c>
      <c r="E87" s="180" t="s">
        <v>290</v>
      </c>
      <c r="F87" s="181" t="s">
        <v>291</v>
      </c>
      <c r="G87" s="182" t="s">
        <v>134</v>
      </c>
      <c r="H87" s="183">
        <v>28</v>
      </c>
      <c r="I87" s="184"/>
      <c r="J87" s="185">
        <f>ROUND(I87*H87,2)</f>
        <v>0</v>
      </c>
      <c r="K87" s="181" t="s">
        <v>135</v>
      </c>
      <c r="L87" s="37"/>
      <c r="M87" s="186" t="s">
        <v>19</v>
      </c>
      <c r="N87" s="187" t="s">
        <v>42</v>
      </c>
      <c r="O87" s="62"/>
      <c r="P87" s="188">
        <f>O87*H87</f>
        <v>0</v>
      </c>
      <c r="Q87" s="188">
        <v>0</v>
      </c>
      <c r="R87" s="188">
        <f>Q87*H87</f>
        <v>0</v>
      </c>
      <c r="S87" s="188">
        <v>0.408</v>
      </c>
      <c r="T87" s="189">
        <f>S87*H87</f>
        <v>11.424</v>
      </c>
      <c r="AR87" s="190" t="s">
        <v>136</v>
      </c>
      <c r="AT87" s="190" t="s">
        <v>131</v>
      </c>
      <c r="AU87" s="190" t="s">
        <v>81</v>
      </c>
      <c r="AY87" s="16" t="s">
        <v>129</v>
      </c>
      <c r="BE87" s="191">
        <f>IF(N87="základní",J87,0)</f>
        <v>0</v>
      </c>
      <c r="BF87" s="191">
        <f>IF(N87="snížená",J87,0)</f>
        <v>0</v>
      </c>
      <c r="BG87" s="191">
        <f>IF(N87="zákl. přenesená",J87,0)</f>
        <v>0</v>
      </c>
      <c r="BH87" s="191">
        <f>IF(N87="sníž. přenesená",J87,0)</f>
        <v>0</v>
      </c>
      <c r="BI87" s="191">
        <f>IF(N87="nulová",J87,0)</f>
        <v>0</v>
      </c>
      <c r="BJ87" s="16" t="s">
        <v>79</v>
      </c>
      <c r="BK87" s="191">
        <f>ROUND(I87*H87,2)</f>
        <v>0</v>
      </c>
      <c r="BL87" s="16" t="s">
        <v>136</v>
      </c>
      <c r="BM87" s="190" t="s">
        <v>292</v>
      </c>
    </row>
    <row r="88" spans="2:47" s="1" customFormat="1" ht="117">
      <c r="B88" s="33"/>
      <c r="C88" s="34"/>
      <c r="D88" s="192" t="s">
        <v>138</v>
      </c>
      <c r="E88" s="34"/>
      <c r="F88" s="193" t="s">
        <v>139</v>
      </c>
      <c r="G88" s="34"/>
      <c r="H88" s="34"/>
      <c r="I88" s="106"/>
      <c r="J88" s="34"/>
      <c r="K88" s="34"/>
      <c r="L88" s="37"/>
      <c r="M88" s="194"/>
      <c r="N88" s="62"/>
      <c r="O88" s="62"/>
      <c r="P88" s="62"/>
      <c r="Q88" s="62"/>
      <c r="R88" s="62"/>
      <c r="S88" s="62"/>
      <c r="T88" s="63"/>
      <c r="AT88" s="16" t="s">
        <v>138</v>
      </c>
      <c r="AU88" s="16" t="s">
        <v>81</v>
      </c>
    </row>
    <row r="89" spans="2:51" s="12" customFormat="1" ht="11.25">
      <c r="B89" s="195"/>
      <c r="C89" s="196"/>
      <c r="D89" s="192" t="s">
        <v>140</v>
      </c>
      <c r="E89" s="197" t="s">
        <v>19</v>
      </c>
      <c r="F89" s="198" t="s">
        <v>285</v>
      </c>
      <c r="G89" s="196"/>
      <c r="H89" s="199">
        <v>28</v>
      </c>
      <c r="I89" s="200"/>
      <c r="J89" s="196"/>
      <c r="K89" s="196"/>
      <c r="L89" s="201"/>
      <c r="M89" s="202"/>
      <c r="N89" s="203"/>
      <c r="O89" s="203"/>
      <c r="P89" s="203"/>
      <c r="Q89" s="203"/>
      <c r="R89" s="203"/>
      <c r="S89" s="203"/>
      <c r="T89" s="204"/>
      <c r="AT89" s="205" t="s">
        <v>140</v>
      </c>
      <c r="AU89" s="205" t="s">
        <v>81</v>
      </c>
      <c r="AV89" s="12" t="s">
        <v>81</v>
      </c>
      <c r="AW89" s="12" t="s">
        <v>32</v>
      </c>
      <c r="AX89" s="12" t="s">
        <v>71</v>
      </c>
      <c r="AY89" s="205" t="s">
        <v>129</v>
      </c>
    </row>
    <row r="90" spans="2:51" s="13" customFormat="1" ht="11.25">
      <c r="B90" s="206"/>
      <c r="C90" s="207"/>
      <c r="D90" s="192" t="s">
        <v>140</v>
      </c>
      <c r="E90" s="208" t="s">
        <v>19</v>
      </c>
      <c r="F90" s="209" t="s">
        <v>142</v>
      </c>
      <c r="G90" s="207"/>
      <c r="H90" s="210">
        <v>28</v>
      </c>
      <c r="I90" s="211"/>
      <c r="J90" s="207"/>
      <c r="K90" s="207"/>
      <c r="L90" s="212"/>
      <c r="M90" s="213"/>
      <c r="N90" s="214"/>
      <c r="O90" s="214"/>
      <c r="P90" s="214"/>
      <c r="Q90" s="214"/>
      <c r="R90" s="214"/>
      <c r="S90" s="214"/>
      <c r="T90" s="215"/>
      <c r="AT90" s="216" t="s">
        <v>140</v>
      </c>
      <c r="AU90" s="216" t="s">
        <v>81</v>
      </c>
      <c r="AV90" s="13" t="s">
        <v>136</v>
      </c>
      <c r="AW90" s="13" t="s">
        <v>32</v>
      </c>
      <c r="AX90" s="13" t="s">
        <v>79</v>
      </c>
      <c r="AY90" s="216" t="s">
        <v>129</v>
      </c>
    </row>
    <row r="91" spans="2:65" s="1" customFormat="1" ht="36" customHeight="1">
      <c r="B91" s="33"/>
      <c r="C91" s="179" t="s">
        <v>81</v>
      </c>
      <c r="D91" s="179" t="s">
        <v>131</v>
      </c>
      <c r="E91" s="180" t="s">
        <v>293</v>
      </c>
      <c r="F91" s="181" t="s">
        <v>294</v>
      </c>
      <c r="G91" s="182" t="s">
        <v>134</v>
      </c>
      <c r="H91" s="183">
        <v>21</v>
      </c>
      <c r="I91" s="184"/>
      <c r="J91" s="185">
        <f>ROUND(I91*H91,2)</f>
        <v>0</v>
      </c>
      <c r="K91" s="181" t="s">
        <v>135</v>
      </c>
      <c r="L91" s="37"/>
      <c r="M91" s="186" t="s">
        <v>19</v>
      </c>
      <c r="N91" s="187" t="s">
        <v>42</v>
      </c>
      <c r="O91" s="62"/>
      <c r="P91" s="188">
        <f>O91*H91</f>
        <v>0</v>
      </c>
      <c r="Q91" s="188">
        <v>0</v>
      </c>
      <c r="R91" s="188">
        <f>Q91*H91</f>
        <v>0</v>
      </c>
      <c r="S91" s="188">
        <v>0.58</v>
      </c>
      <c r="T91" s="189">
        <f>S91*H91</f>
        <v>12.18</v>
      </c>
      <c r="AR91" s="190" t="s">
        <v>136</v>
      </c>
      <c r="AT91" s="190" t="s">
        <v>131</v>
      </c>
      <c r="AU91" s="190" t="s">
        <v>81</v>
      </c>
      <c r="AY91" s="16" t="s">
        <v>129</v>
      </c>
      <c r="BE91" s="191">
        <f>IF(N91="základní",J91,0)</f>
        <v>0</v>
      </c>
      <c r="BF91" s="191">
        <f>IF(N91="snížená",J91,0)</f>
        <v>0</v>
      </c>
      <c r="BG91" s="191">
        <f>IF(N91="zákl. přenesená",J91,0)</f>
        <v>0</v>
      </c>
      <c r="BH91" s="191">
        <f>IF(N91="sníž. přenesená",J91,0)</f>
        <v>0</v>
      </c>
      <c r="BI91" s="191">
        <f>IF(N91="nulová",J91,0)</f>
        <v>0</v>
      </c>
      <c r="BJ91" s="16" t="s">
        <v>79</v>
      </c>
      <c r="BK91" s="191">
        <f>ROUND(I91*H91,2)</f>
        <v>0</v>
      </c>
      <c r="BL91" s="16" t="s">
        <v>136</v>
      </c>
      <c r="BM91" s="190" t="s">
        <v>295</v>
      </c>
    </row>
    <row r="92" spans="2:47" s="1" customFormat="1" ht="175.5">
      <c r="B92" s="33"/>
      <c r="C92" s="34"/>
      <c r="D92" s="192" t="s">
        <v>138</v>
      </c>
      <c r="E92" s="34"/>
      <c r="F92" s="193" t="s">
        <v>146</v>
      </c>
      <c r="G92" s="34"/>
      <c r="H92" s="34"/>
      <c r="I92" s="106"/>
      <c r="J92" s="34"/>
      <c r="K92" s="34"/>
      <c r="L92" s="37"/>
      <c r="M92" s="194"/>
      <c r="N92" s="62"/>
      <c r="O92" s="62"/>
      <c r="P92" s="62"/>
      <c r="Q92" s="62"/>
      <c r="R92" s="62"/>
      <c r="S92" s="62"/>
      <c r="T92" s="63"/>
      <c r="AT92" s="16" t="s">
        <v>138</v>
      </c>
      <c r="AU92" s="16" t="s">
        <v>81</v>
      </c>
    </row>
    <row r="93" spans="2:51" s="12" customFormat="1" ht="11.25">
      <c r="B93" s="195"/>
      <c r="C93" s="196"/>
      <c r="D93" s="192" t="s">
        <v>140</v>
      </c>
      <c r="E93" s="197" t="s">
        <v>19</v>
      </c>
      <c r="F93" s="198" t="s">
        <v>7</v>
      </c>
      <c r="G93" s="196"/>
      <c r="H93" s="199">
        <v>21</v>
      </c>
      <c r="I93" s="200"/>
      <c r="J93" s="196"/>
      <c r="K93" s="196"/>
      <c r="L93" s="201"/>
      <c r="M93" s="202"/>
      <c r="N93" s="203"/>
      <c r="O93" s="203"/>
      <c r="P93" s="203"/>
      <c r="Q93" s="203"/>
      <c r="R93" s="203"/>
      <c r="S93" s="203"/>
      <c r="T93" s="204"/>
      <c r="AT93" s="205" t="s">
        <v>140</v>
      </c>
      <c r="AU93" s="205" t="s">
        <v>81</v>
      </c>
      <c r="AV93" s="12" t="s">
        <v>81</v>
      </c>
      <c r="AW93" s="12" t="s">
        <v>32</v>
      </c>
      <c r="AX93" s="12" t="s">
        <v>71</v>
      </c>
      <c r="AY93" s="205" t="s">
        <v>129</v>
      </c>
    </row>
    <row r="94" spans="2:51" s="13" customFormat="1" ht="11.25">
      <c r="B94" s="206"/>
      <c r="C94" s="207"/>
      <c r="D94" s="192" t="s">
        <v>140</v>
      </c>
      <c r="E94" s="208" t="s">
        <v>19</v>
      </c>
      <c r="F94" s="209" t="s">
        <v>142</v>
      </c>
      <c r="G94" s="207"/>
      <c r="H94" s="210">
        <v>21</v>
      </c>
      <c r="I94" s="211"/>
      <c r="J94" s="207"/>
      <c r="K94" s="207"/>
      <c r="L94" s="212"/>
      <c r="M94" s="213"/>
      <c r="N94" s="214"/>
      <c r="O94" s="214"/>
      <c r="P94" s="214"/>
      <c r="Q94" s="214"/>
      <c r="R94" s="214"/>
      <c r="S94" s="214"/>
      <c r="T94" s="215"/>
      <c r="AT94" s="216" t="s">
        <v>140</v>
      </c>
      <c r="AU94" s="216" t="s">
        <v>81</v>
      </c>
      <c r="AV94" s="13" t="s">
        <v>136</v>
      </c>
      <c r="AW94" s="13" t="s">
        <v>32</v>
      </c>
      <c r="AX94" s="13" t="s">
        <v>79</v>
      </c>
      <c r="AY94" s="216" t="s">
        <v>129</v>
      </c>
    </row>
    <row r="95" spans="2:65" s="1" customFormat="1" ht="24" customHeight="1">
      <c r="B95" s="33"/>
      <c r="C95" s="179" t="s">
        <v>148</v>
      </c>
      <c r="D95" s="179" t="s">
        <v>131</v>
      </c>
      <c r="E95" s="180" t="s">
        <v>149</v>
      </c>
      <c r="F95" s="181" t="s">
        <v>150</v>
      </c>
      <c r="G95" s="182" t="s">
        <v>134</v>
      </c>
      <c r="H95" s="183">
        <v>21</v>
      </c>
      <c r="I95" s="184"/>
      <c r="J95" s="185">
        <f>ROUND(I95*H95,2)</f>
        <v>0</v>
      </c>
      <c r="K95" s="181" t="s">
        <v>135</v>
      </c>
      <c r="L95" s="37"/>
      <c r="M95" s="186" t="s">
        <v>19</v>
      </c>
      <c r="N95" s="187" t="s">
        <v>42</v>
      </c>
      <c r="O95" s="62"/>
      <c r="P95" s="188">
        <f>O95*H95</f>
        <v>0</v>
      </c>
      <c r="Q95" s="188">
        <v>0</v>
      </c>
      <c r="R95" s="188">
        <f>Q95*H95</f>
        <v>0</v>
      </c>
      <c r="S95" s="188">
        <v>0</v>
      </c>
      <c r="T95" s="189">
        <f>S95*H95</f>
        <v>0</v>
      </c>
      <c r="AR95" s="190" t="s">
        <v>136</v>
      </c>
      <c r="AT95" s="190" t="s">
        <v>131</v>
      </c>
      <c r="AU95" s="190" t="s">
        <v>81</v>
      </c>
      <c r="AY95" s="16" t="s">
        <v>129</v>
      </c>
      <c r="BE95" s="191">
        <f>IF(N95="základní",J95,0)</f>
        <v>0</v>
      </c>
      <c r="BF95" s="191">
        <f>IF(N95="snížená",J95,0)</f>
        <v>0</v>
      </c>
      <c r="BG95" s="191">
        <f>IF(N95="zákl. přenesená",J95,0)</f>
        <v>0</v>
      </c>
      <c r="BH95" s="191">
        <f>IF(N95="sníž. přenesená",J95,0)</f>
        <v>0</v>
      </c>
      <c r="BI95" s="191">
        <f>IF(N95="nulová",J95,0)</f>
        <v>0</v>
      </c>
      <c r="BJ95" s="16" t="s">
        <v>79</v>
      </c>
      <c r="BK95" s="191">
        <f>ROUND(I95*H95,2)</f>
        <v>0</v>
      </c>
      <c r="BL95" s="16" t="s">
        <v>136</v>
      </c>
      <c r="BM95" s="190" t="s">
        <v>151</v>
      </c>
    </row>
    <row r="96" spans="2:47" s="1" customFormat="1" ht="39">
      <c r="B96" s="33"/>
      <c r="C96" s="34"/>
      <c r="D96" s="192" t="s">
        <v>138</v>
      </c>
      <c r="E96" s="34"/>
      <c r="F96" s="193" t="s">
        <v>152</v>
      </c>
      <c r="G96" s="34"/>
      <c r="H96" s="34"/>
      <c r="I96" s="106"/>
      <c r="J96" s="34"/>
      <c r="K96" s="34"/>
      <c r="L96" s="37"/>
      <c r="M96" s="194"/>
      <c r="N96" s="62"/>
      <c r="O96" s="62"/>
      <c r="P96" s="62"/>
      <c r="Q96" s="62"/>
      <c r="R96" s="62"/>
      <c r="S96" s="62"/>
      <c r="T96" s="63"/>
      <c r="AT96" s="16" t="s">
        <v>138</v>
      </c>
      <c r="AU96" s="16" t="s">
        <v>81</v>
      </c>
    </row>
    <row r="97" spans="2:51" s="12" customFormat="1" ht="11.25">
      <c r="B97" s="195"/>
      <c r="C97" s="196"/>
      <c r="D97" s="192" t="s">
        <v>140</v>
      </c>
      <c r="E97" s="197" t="s">
        <v>19</v>
      </c>
      <c r="F97" s="198" t="s">
        <v>7</v>
      </c>
      <c r="G97" s="196"/>
      <c r="H97" s="199">
        <v>21</v>
      </c>
      <c r="I97" s="200"/>
      <c r="J97" s="196"/>
      <c r="K97" s="196"/>
      <c r="L97" s="201"/>
      <c r="M97" s="202"/>
      <c r="N97" s="203"/>
      <c r="O97" s="203"/>
      <c r="P97" s="203"/>
      <c r="Q97" s="203"/>
      <c r="R97" s="203"/>
      <c r="S97" s="203"/>
      <c r="T97" s="204"/>
      <c r="AT97" s="205" t="s">
        <v>140</v>
      </c>
      <c r="AU97" s="205" t="s">
        <v>81</v>
      </c>
      <c r="AV97" s="12" t="s">
        <v>81</v>
      </c>
      <c r="AW97" s="12" t="s">
        <v>32</v>
      </c>
      <c r="AX97" s="12" t="s">
        <v>71</v>
      </c>
      <c r="AY97" s="205" t="s">
        <v>129</v>
      </c>
    </row>
    <row r="98" spans="2:51" s="13" customFormat="1" ht="11.25">
      <c r="B98" s="206"/>
      <c r="C98" s="207"/>
      <c r="D98" s="192" t="s">
        <v>140</v>
      </c>
      <c r="E98" s="208" t="s">
        <v>19</v>
      </c>
      <c r="F98" s="209" t="s">
        <v>142</v>
      </c>
      <c r="G98" s="207"/>
      <c r="H98" s="210">
        <v>21</v>
      </c>
      <c r="I98" s="211"/>
      <c r="J98" s="207"/>
      <c r="K98" s="207"/>
      <c r="L98" s="212"/>
      <c r="M98" s="213"/>
      <c r="N98" s="214"/>
      <c r="O98" s="214"/>
      <c r="P98" s="214"/>
      <c r="Q98" s="214"/>
      <c r="R98" s="214"/>
      <c r="S98" s="214"/>
      <c r="T98" s="215"/>
      <c r="AT98" s="216" t="s">
        <v>140</v>
      </c>
      <c r="AU98" s="216" t="s">
        <v>81</v>
      </c>
      <c r="AV98" s="13" t="s">
        <v>136</v>
      </c>
      <c r="AW98" s="13" t="s">
        <v>32</v>
      </c>
      <c r="AX98" s="13" t="s">
        <v>79</v>
      </c>
      <c r="AY98" s="216" t="s">
        <v>129</v>
      </c>
    </row>
    <row r="99" spans="2:65" s="1" customFormat="1" ht="24" customHeight="1">
      <c r="B99" s="33"/>
      <c r="C99" s="179" t="s">
        <v>136</v>
      </c>
      <c r="D99" s="179" t="s">
        <v>131</v>
      </c>
      <c r="E99" s="180" t="s">
        <v>153</v>
      </c>
      <c r="F99" s="181" t="s">
        <v>154</v>
      </c>
      <c r="G99" s="182" t="s">
        <v>134</v>
      </c>
      <c r="H99" s="183">
        <v>6</v>
      </c>
      <c r="I99" s="184"/>
      <c r="J99" s="185">
        <f>ROUND(I99*H99,2)</f>
        <v>0</v>
      </c>
      <c r="K99" s="181" t="s">
        <v>135</v>
      </c>
      <c r="L99" s="37"/>
      <c r="M99" s="186" t="s">
        <v>19</v>
      </c>
      <c r="N99" s="187" t="s">
        <v>42</v>
      </c>
      <c r="O99" s="62"/>
      <c r="P99" s="188">
        <f>O99*H99</f>
        <v>0</v>
      </c>
      <c r="Q99" s="188">
        <v>8E-05</v>
      </c>
      <c r="R99" s="188">
        <f>Q99*H99</f>
        <v>0.00048000000000000007</v>
      </c>
      <c r="S99" s="188">
        <v>0.256</v>
      </c>
      <c r="T99" s="189">
        <f>S99*H99</f>
        <v>1.536</v>
      </c>
      <c r="AR99" s="190" t="s">
        <v>136</v>
      </c>
      <c r="AT99" s="190" t="s">
        <v>131</v>
      </c>
      <c r="AU99" s="190" t="s">
        <v>81</v>
      </c>
      <c r="AY99" s="16" t="s">
        <v>129</v>
      </c>
      <c r="BE99" s="191">
        <f>IF(N99="základní",J99,0)</f>
        <v>0</v>
      </c>
      <c r="BF99" s="191">
        <f>IF(N99="snížená",J99,0)</f>
        <v>0</v>
      </c>
      <c r="BG99" s="191">
        <f>IF(N99="zákl. přenesená",J99,0)</f>
        <v>0</v>
      </c>
      <c r="BH99" s="191">
        <f>IF(N99="sníž. přenesená",J99,0)</f>
        <v>0</v>
      </c>
      <c r="BI99" s="191">
        <f>IF(N99="nulová",J99,0)</f>
        <v>0</v>
      </c>
      <c r="BJ99" s="16" t="s">
        <v>79</v>
      </c>
      <c r="BK99" s="191">
        <f>ROUND(I99*H99,2)</f>
        <v>0</v>
      </c>
      <c r="BL99" s="16" t="s">
        <v>136</v>
      </c>
      <c r="BM99" s="190" t="s">
        <v>155</v>
      </c>
    </row>
    <row r="100" spans="2:47" s="1" customFormat="1" ht="195">
      <c r="B100" s="33"/>
      <c r="C100" s="34"/>
      <c r="D100" s="192" t="s">
        <v>138</v>
      </c>
      <c r="E100" s="34"/>
      <c r="F100" s="193" t="s">
        <v>156</v>
      </c>
      <c r="G100" s="34"/>
      <c r="H100" s="34"/>
      <c r="I100" s="106"/>
      <c r="J100" s="34"/>
      <c r="K100" s="34"/>
      <c r="L100" s="37"/>
      <c r="M100" s="194"/>
      <c r="N100" s="62"/>
      <c r="O100" s="62"/>
      <c r="P100" s="62"/>
      <c r="Q100" s="62"/>
      <c r="R100" s="62"/>
      <c r="S100" s="62"/>
      <c r="T100" s="63"/>
      <c r="AT100" s="16" t="s">
        <v>138</v>
      </c>
      <c r="AU100" s="16" t="s">
        <v>81</v>
      </c>
    </row>
    <row r="101" spans="2:51" s="12" customFormat="1" ht="11.25">
      <c r="B101" s="195"/>
      <c r="C101" s="196"/>
      <c r="D101" s="192" t="s">
        <v>140</v>
      </c>
      <c r="E101" s="197" t="s">
        <v>19</v>
      </c>
      <c r="F101" s="198" t="s">
        <v>165</v>
      </c>
      <c r="G101" s="196"/>
      <c r="H101" s="199">
        <v>6</v>
      </c>
      <c r="I101" s="200"/>
      <c r="J101" s="196"/>
      <c r="K101" s="196"/>
      <c r="L101" s="201"/>
      <c r="M101" s="202"/>
      <c r="N101" s="203"/>
      <c r="O101" s="203"/>
      <c r="P101" s="203"/>
      <c r="Q101" s="203"/>
      <c r="R101" s="203"/>
      <c r="S101" s="203"/>
      <c r="T101" s="204"/>
      <c r="AT101" s="205" t="s">
        <v>140</v>
      </c>
      <c r="AU101" s="205" t="s">
        <v>81</v>
      </c>
      <c r="AV101" s="12" t="s">
        <v>81</v>
      </c>
      <c r="AW101" s="12" t="s">
        <v>32</v>
      </c>
      <c r="AX101" s="12" t="s">
        <v>71</v>
      </c>
      <c r="AY101" s="205" t="s">
        <v>129</v>
      </c>
    </row>
    <row r="102" spans="2:51" s="13" customFormat="1" ht="11.25">
      <c r="B102" s="206"/>
      <c r="C102" s="207"/>
      <c r="D102" s="192" t="s">
        <v>140</v>
      </c>
      <c r="E102" s="208" t="s">
        <v>19</v>
      </c>
      <c r="F102" s="209" t="s">
        <v>142</v>
      </c>
      <c r="G102" s="207"/>
      <c r="H102" s="210">
        <v>6</v>
      </c>
      <c r="I102" s="211"/>
      <c r="J102" s="207"/>
      <c r="K102" s="207"/>
      <c r="L102" s="212"/>
      <c r="M102" s="213"/>
      <c r="N102" s="214"/>
      <c r="O102" s="214"/>
      <c r="P102" s="214"/>
      <c r="Q102" s="214"/>
      <c r="R102" s="214"/>
      <c r="S102" s="214"/>
      <c r="T102" s="215"/>
      <c r="AT102" s="216" t="s">
        <v>140</v>
      </c>
      <c r="AU102" s="216" t="s">
        <v>81</v>
      </c>
      <c r="AV102" s="13" t="s">
        <v>136</v>
      </c>
      <c r="AW102" s="13" t="s">
        <v>32</v>
      </c>
      <c r="AX102" s="13" t="s">
        <v>79</v>
      </c>
      <c r="AY102" s="216" t="s">
        <v>129</v>
      </c>
    </row>
    <row r="103" spans="2:65" s="1" customFormat="1" ht="24" customHeight="1">
      <c r="B103" s="33"/>
      <c r="C103" s="179" t="s">
        <v>158</v>
      </c>
      <c r="D103" s="179" t="s">
        <v>131</v>
      </c>
      <c r="E103" s="180" t="s">
        <v>166</v>
      </c>
      <c r="F103" s="181" t="s">
        <v>167</v>
      </c>
      <c r="G103" s="182" t="s">
        <v>161</v>
      </c>
      <c r="H103" s="183">
        <v>13.967</v>
      </c>
      <c r="I103" s="184"/>
      <c r="J103" s="185">
        <f>ROUND(I103*H103,2)</f>
        <v>0</v>
      </c>
      <c r="K103" s="181" t="s">
        <v>135</v>
      </c>
      <c r="L103" s="37"/>
      <c r="M103" s="186" t="s">
        <v>19</v>
      </c>
      <c r="N103" s="187" t="s">
        <v>42</v>
      </c>
      <c r="O103" s="62"/>
      <c r="P103" s="188">
        <f>O103*H103</f>
        <v>0</v>
      </c>
      <c r="Q103" s="188">
        <v>0</v>
      </c>
      <c r="R103" s="188">
        <f>Q103*H103</f>
        <v>0</v>
      </c>
      <c r="S103" s="188">
        <v>0</v>
      </c>
      <c r="T103" s="189">
        <f>S103*H103</f>
        <v>0</v>
      </c>
      <c r="AR103" s="190" t="s">
        <v>136</v>
      </c>
      <c r="AT103" s="190" t="s">
        <v>131</v>
      </c>
      <c r="AU103" s="190" t="s">
        <v>81</v>
      </c>
      <c r="AY103" s="16" t="s">
        <v>129</v>
      </c>
      <c r="BE103" s="191">
        <f>IF(N103="základní",J103,0)</f>
        <v>0</v>
      </c>
      <c r="BF103" s="191">
        <f>IF(N103="snížená",J103,0)</f>
        <v>0</v>
      </c>
      <c r="BG103" s="191">
        <f>IF(N103="zákl. přenesená",J103,0)</f>
        <v>0</v>
      </c>
      <c r="BH103" s="191">
        <f>IF(N103="sníž. přenesená",J103,0)</f>
        <v>0</v>
      </c>
      <c r="BI103" s="191">
        <f>IF(N103="nulová",J103,0)</f>
        <v>0</v>
      </c>
      <c r="BJ103" s="16" t="s">
        <v>79</v>
      </c>
      <c r="BK103" s="191">
        <f>ROUND(I103*H103,2)</f>
        <v>0</v>
      </c>
      <c r="BL103" s="16" t="s">
        <v>136</v>
      </c>
      <c r="BM103" s="190" t="s">
        <v>338</v>
      </c>
    </row>
    <row r="104" spans="2:47" s="1" customFormat="1" ht="136.5">
      <c r="B104" s="33"/>
      <c r="C104" s="34"/>
      <c r="D104" s="192" t="s">
        <v>138</v>
      </c>
      <c r="E104" s="34"/>
      <c r="F104" s="193" t="s">
        <v>169</v>
      </c>
      <c r="G104" s="34"/>
      <c r="H104" s="34"/>
      <c r="I104" s="106"/>
      <c r="J104" s="34"/>
      <c r="K104" s="34"/>
      <c r="L104" s="37"/>
      <c r="M104" s="194"/>
      <c r="N104" s="62"/>
      <c r="O104" s="62"/>
      <c r="P104" s="62"/>
      <c r="Q104" s="62"/>
      <c r="R104" s="62"/>
      <c r="S104" s="62"/>
      <c r="T104" s="63"/>
      <c r="AT104" s="16" t="s">
        <v>138</v>
      </c>
      <c r="AU104" s="16" t="s">
        <v>81</v>
      </c>
    </row>
    <row r="105" spans="2:51" s="12" customFormat="1" ht="11.25">
      <c r="B105" s="195"/>
      <c r="C105" s="196"/>
      <c r="D105" s="192" t="s">
        <v>140</v>
      </c>
      <c r="E105" s="197" t="s">
        <v>19</v>
      </c>
      <c r="F105" s="198" t="s">
        <v>339</v>
      </c>
      <c r="G105" s="196"/>
      <c r="H105" s="199">
        <v>13.967</v>
      </c>
      <c r="I105" s="200"/>
      <c r="J105" s="196"/>
      <c r="K105" s="196"/>
      <c r="L105" s="201"/>
      <c r="M105" s="202"/>
      <c r="N105" s="203"/>
      <c r="O105" s="203"/>
      <c r="P105" s="203"/>
      <c r="Q105" s="203"/>
      <c r="R105" s="203"/>
      <c r="S105" s="203"/>
      <c r="T105" s="204"/>
      <c r="AT105" s="205" t="s">
        <v>140</v>
      </c>
      <c r="AU105" s="205" t="s">
        <v>81</v>
      </c>
      <c r="AV105" s="12" t="s">
        <v>81</v>
      </c>
      <c r="AW105" s="12" t="s">
        <v>32</v>
      </c>
      <c r="AX105" s="12" t="s">
        <v>71</v>
      </c>
      <c r="AY105" s="205" t="s">
        <v>129</v>
      </c>
    </row>
    <row r="106" spans="2:51" s="13" customFormat="1" ht="11.25">
      <c r="B106" s="206"/>
      <c r="C106" s="207"/>
      <c r="D106" s="192" t="s">
        <v>140</v>
      </c>
      <c r="E106" s="208" t="s">
        <v>19</v>
      </c>
      <c r="F106" s="209" t="s">
        <v>142</v>
      </c>
      <c r="G106" s="207"/>
      <c r="H106" s="210">
        <v>13.967</v>
      </c>
      <c r="I106" s="211"/>
      <c r="J106" s="207"/>
      <c r="K106" s="207"/>
      <c r="L106" s="212"/>
      <c r="M106" s="213"/>
      <c r="N106" s="214"/>
      <c r="O106" s="214"/>
      <c r="P106" s="214"/>
      <c r="Q106" s="214"/>
      <c r="R106" s="214"/>
      <c r="S106" s="214"/>
      <c r="T106" s="215"/>
      <c r="AT106" s="216" t="s">
        <v>140</v>
      </c>
      <c r="AU106" s="216" t="s">
        <v>81</v>
      </c>
      <c r="AV106" s="13" t="s">
        <v>136</v>
      </c>
      <c r="AW106" s="13" t="s">
        <v>32</v>
      </c>
      <c r="AX106" s="13" t="s">
        <v>79</v>
      </c>
      <c r="AY106" s="216" t="s">
        <v>129</v>
      </c>
    </row>
    <row r="107" spans="2:65" s="1" customFormat="1" ht="24" customHeight="1">
      <c r="B107" s="33"/>
      <c r="C107" s="179" t="s">
        <v>165</v>
      </c>
      <c r="D107" s="179" t="s">
        <v>131</v>
      </c>
      <c r="E107" s="180" t="s">
        <v>172</v>
      </c>
      <c r="F107" s="181" t="s">
        <v>173</v>
      </c>
      <c r="G107" s="182" t="s">
        <v>161</v>
      </c>
      <c r="H107" s="183">
        <v>13.967</v>
      </c>
      <c r="I107" s="184"/>
      <c r="J107" s="185">
        <f>ROUND(I107*H107,2)</f>
        <v>0</v>
      </c>
      <c r="K107" s="181" t="s">
        <v>135</v>
      </c>
      <c r="L107" s="37"/>
      <c r="M107" s="186" t="s">
        <v>19</v>
      </c>
      <c r="N107" s="187" t="s">
        <v>42</v>
      </c>
      <c r="O107" s="62"/>
      <c r="P107" s="188">
        <f>O107*H107</f>
        <v>0</v>
      </c>
      <c r="Q107" s="188">
        <v>0</v>
      </c>
      <c r="R107" s="188">
        <f>Q107*H107</f>
        <v>0</v>
      </c>
      <c r="S107" s="188">
        <v>0</v>
      </c>
      <c r="T107" s="189">
        <f>S107*H107</f>
        <v>0</v>
      </c>
      <c r="AR107" s="190" t="s">
        <v>136</v>
      </c>
      <c r="AT107" s="190" t="s">
        <v>131</v>
      </c>
      <c r="AU107" s="190" t="s">
        <v>81</v>
      </c>
      <c r="AY107" s="16" t="s">
        <v>129</v>
      </c>
      <c r="BE107" s="191">
        <f>IF(N107="základní",J107,0)</f>
        <v>0</v>
      </c>
      <c r="BF107" s="191">
        <f>IF(N107="snížená",J107,0)</f>
        <v>0</v>
      </c>
      <c r="BG107" s="191">
        <f>IF(N107="zákl. přenesená",J107,0)</f>
        <v>0</v>
      </c>
      <c r="BH107" s="191">
        <f>IF(N107="sníž. přenesená",J107,0)</f>
        <v>0</v>
      </c>
      <c r="BI107" s="191">
        <f>IF(N107="nulová",J107,0)</f>
        <v>0</v>
      </c>
      <c r="BJ107" s="16" t="s">
        <v>79</v>
      </c>
      <c r="BK107" s="191">
        <f>ROUND(I107*H107,2)</f>
        <v>0</v>
      </c>
      <c r="BL107" s="16" t="s">
        <v>136</v>
      </c>
      <c r="BM107" s="190" t="s">
        <v>340</v>
      </c>
    </row>
    <row r="108" spans="2:47" s="1" customFormat="1" ht="107.25">
      <c r="B108" s="33"/>
      <c r="C108" s="34"/>
      <c r="D108" s="192" t="s">
        <v>138</v>
      </c>
      <c r="E108" s="34"/>
      <c r="F108" s="193" t="s">
        <v>175</v>
      </c>
      <c r="G108" s="34"/>
      <c r="H108" s="34"/>
      <c r="I108" s="106"/>
      <c r="J108" s="34"/>
      <c r="K108" s="34"/>
      <c r="L108" s="37"/>
      <c r="M108" s="194"/>
      <c r="N108" s="62"/>
      <c r="O108" s="62"/>
      <c r="P108" s="62"/>
      <c r="Q108" s="62"/>
      <c r="R108" s="62"/>
      <c r="S108" s="62"/>
      <c r="T108" s="63"/>
      <c r="AT108" s="16" t="s">
        <v>138</v>
      </c>
      <c r="AU108" s="16" t="s">
        <v>81</v>
      </c>
    </row>
    <row r="109" spans="2:51" s="12" customFormat="1" ht="11.25">
      <c r="B109" s="195"/>
      <c r="C109" s="196"/>
      <c r="D109" s="192" t="s">
        <v>140</v>
      </c>
      <c r="E109" s="197" t="s">
        <v>19</v>
      </c>
      <c r="F109" s="198" t="s">
        <v>339</v>
      </c>
      <c r="G109" s="196"/>
      <c r="H109" s="199">
        <v>13.967</v>
      </c>
      <c r="I109" s="200"/>
      <c r="J109" s="196"/>
      <c r="K109" s="196"/>
      <c r="L109" s="201"/>
      <c r="M109" s="202"/>
      <c r="N109" s="203"/>
      <c r="O109" s="203"/>
      <c r="P109" s="203"/>
      <c r="Q109" s="203"/>
      <c r="R109" s="203"/>
      <c r="S109" s="203"/>
      <c r="T109" s="204"/>
      <c r="AT109" s="205" t="s">
        <v>140</v>
      </c>
      <c r="AU109" s="205" t="s">
        <v>81</v>
      </c>
      <c r="AV109" s="12" t="s">
        <v>81</v>
      </c>
      <c r="AW109" s="12" t="s">
        <v>32</v>
      </c>
      <c r="AX109" s="12" t="s">
        <v>71</v>
      </c>
      <c r="AY109" s="205" t="s">
        <v>129</v>
      </c>
    </row>
    <row r="110" spans="2:51" s="13" customFormat="1" ht="11.25">
      <c r="B110" s="206"/>
      <c r="C110" s="207"/>
      <c r="D110" s="192" t="s">
        <v>140</v>
      </c>
      <c r="E110" s="208" t="s">
        <v>19</v>
      </c>
      <c r="F110" s="209" t="s">
        <v>142</v>
      </c>
      <c r="G110" s="207"/>
      <c r="H110" s="210">
        <v>13.967</v>
      </c>
      <c r="I110" s="211"/>
      <c r="J110" s="207"/>
      <c r="K110" s="207"/>
      <c r="L110" s="212"/>
      <c r="M110" s="213"/>
      <c r="N110" s="214"/>
      <c r="O110" s="214"/>
      <c r="P110" s="214"/>
      <c r="Q110" s="214"/>
      <c r="R110" s="214"/>
      <c r="S110" s="214"/>
      <c r="T110" s="215"/>
      <c r="AT110" s="216" t="s">
        <v>140</v>
      </c>
      <c r="AU110" s="216" t="s">
        <v>81</v>
      </c>
      <c r="AV110" s="13" t="s">
        <v>136</v>
      </c>
      <c r="AW110" s="13" t="s">
        <v>32</v>
      </c>
      <c r="AX110" s="13" t="s">
        <v>79</v>
      </c>
      <c r="AY110" s="216" t="s">
        <v>129</v>
      </c>
    </row>
    <row r="111" spans="2:65" s="1" customFormat="1" ht="16.5" customHeight="1">
      <c r="B111" s="33"/>
      <c r="C111" s="179" t="s">
        <v>171</v>
      </c>
      <c r="D111" s="179" t="s">
        <v>131</v>
      </c>
      <c r="E111" s="180" t="s">
        <v>177</v>
      </c>
      <c r="F111" s="181" t="s">
        <v>178</v>
      </c>
      <c r="G111" s="182" t="s">
        <v>161</v>
      </c>
      <c r="H111" s="183">
        <v>13.967</v>
      </c>
      <c r="I111" s="184"/>
      <c r="J111" s="185">
        <f>ROUND(I111*H111,2)</f>
        <v>0</v>
      </c>
      <c r="K111" s="181" t="s">
        <v>135</v>
      </c>
      <c r="L111" s="37"/>
      <c r="M111" s="186" t="s">
        <v>19</v>
      </c>
      <c r="N111" s="187" t="s">
        <v>42</v>
      </c>
      <c r="O111" s="62"/>
      <c r="P111" s="188">
        <f>O111*H111</f>
        <v>0</v>
      </c>
      <c r="Q111" s="188">
        <v>0</v>
      </c>
      <c r="R111" s="188">
        <f>Q111*H111</f>
        <v>0</v>
      </c>
      <c r="S111" s="188">
        <v>0</v>
      </c>
      <c r="T111" s="189">
        <f>S111*H111</f>
        <v>0</v>
      </c>
      <c r="AR111" s="190" t="s">
        <v>136</v>
      </c>
      <c r="AT111" s="190" t="s">
        <v>131</v>
      </c>
      <c r="AU111" s="190" t="s">
        <v>81</v>
      </c>
      <c r="AY111" s="16" t="s">
        <v>129</v>
      </c>
      <c r="BE111" s="191">
        <f>IF(N111="základní",J111,0)</f>
        <v>0</v>
      </c>
      <c r="BF111" s="191">
        <f>IF(N111="snížená",J111,0)</f>
        <v>0</v>
      </c>
      <c r="BG111" s="191">
        <f>IF(N111="zákl. přenesená",J111,0)</f>
        <v>0</v>
      </c>
      <c r="BH111" s="191">
        <f>IF(N111="sníž. přenesená",J111,0)</f>
        <v>0</v>
      </c>
      <c r="BI111" s="191">
        <f>IF(N111="nulová",J111,0)</f>
        <v>0</v>
      </c>
      <c r="BJ111" s="16" t="s">
        <v>79</v>
      </c>
      <c r="BK111" s="191">
        <f>ROUND(I111*H111,2)</f>
        <v>0</v>
      </c>
      <c r="BL111" s="16" t="s">
        <v>136</v>
      </c>
      <c r="BM111" s="190" t="s">
        <v>341</v>
      </c>
    </row>
    <row r="112" spans="2:47" s="1" customFormat="1" ht="214.5">
      <c r="B112" s="33"/>
      <c r="C112" s="34"/>
      <c r="D112" s="192" t="s">
        <v>138</v>
      </c>
      <c r="E112" s="34"/>
      <c r="F112" s="193" t="s">
        <v>180</v>
      </c>
      <c r="G112" s="34"/>
      <c r="H112" s="34"/>
      <c r="I112" s="106"/>
      <c r="J112" s="34"/>
      <c r="K112" s="34"/>
      <c r="L112" s="37"/>
      <c r="M112" s="194"/>
      <c r="N112" s="62"/>
      <c r="O112" s="62"/>
      <c r="P112" s="62"/>
      <c r="Q112" s="62"/>
      <c r="R112" s="62"/>
      <c r="S112" s="62"/>
      <c r="T112" s="63"/>
      <c r="AT112" s="16" t="s">
        <v>138</v>
      </c>
      <c r="AU112" s="16" t="s">
        <v>81</v>
      </c>
    </row>
    <row r="113" spans="2:51" s="12" customFormat="1" ht="11.25">
      <c r="B113" s="195"/>
      <c r="C113" s="196"/>
      <c r="D113" s="192" t="s">
        <v>140</v>
      </c>
      <c r="E113" s="197" t="s">
        <v>19</v>
      </c>
      <c r="F113" s="198" t="s">
        <v>339</v>
      </c>
      <c r="G113" s="196"/>
      <c r="H113" s="199">
        <v>13.967</v>
      </c>
      <c r="I113" s="200"/>
      <c r="J113" s="196"/>
      <c r="K113" s="196"/>
      <c r="L113" s="201"/>
      <c r="M113" s="202"/>
      <c r="N113" s="203"/>
      <c r="O113" s="203"/>
      <c r="P113" s="203"/>
      <c r="Q113" s="203"/>
      <c r="R113" s="203"/>
      <c r="S113" s="203"/>
      <c r="T113" s="204"/>
      <c r="AT113" s="205" t="s">
        <v>140</v>
      </c>
      <c r="AU113" s="205" t="s">
        <v>81</v>
      </c>
      <c r="AV113" s="12" t="s">
        <v>81</v>
      </c>
      <c r="AW113" s="12" t="s">
        <v>32</v>
      </c>
      <c r="AX113" s="12" t="s">
        <v>71</v>
      </c>
      <c r="AY113" s="205" t="s">
        <v>129</v>
      </c>
    </row>
    <row r="114" spans="2:51" s="13" customFormat="1" ht="11.25">
      <c r="B114" s="206"/>
      <c r="C114" s="207"/>
      <c r="D114" s="192" t="s">
        <v>140</v>
      </c>
      <c r="E114" s="208" t="s">
        <v>19</v>
      </c>
      <c r="F114" s="209" t="s">
        <v>142</v>
      </c>
      <c r="G114" s="207"/>
      <c r="H114" s="210">
        <v>13.967</v>
      </c>
      <c r="I114" s="211"/>
      <c r="J114" s="207"/>
      <c r="K114" s="207"/>
      <c r="L114" s="212"/>
      <c r="M114" s="213"/>
      <c r="N114" s="214"/>
      <c r="O114" s="214"/>
      <c r="P114" s="214"/>
      <c r="Q114" s="214"/>
      <c r="R114" s="214"/>
      <c r="S114" s="214"/>
      <c r="T114" s="215"/>
      <c r="AT114" s="216" t="s">
        <v>140</v>
      </c>
      <c r="AU114" s="216" t="s">
        <v>81</v>
      </c>
      <c r="AV114" s="13" t="s">
        <v>136</v>
      </c>
      <c r="AW114" s="13" t="s">
        <v>32</v>
      </c>
      <c r="AX114" s="13" t="s">
        <v>79</v>
      </c>
      <c r="AY114" s="216" t="s">
        <v>129</v>
      </c>
    </row>
    <row r="115" spans="2:65" s="1" customFormat="1" ht="24" customHeight="1">
      <c r="B115" s="33"/>
      <c r="C115" s="179" t="s">
        <v>176</v>
      </c>
      <c r="D115" s="179" t="s">
        <v>131</v>
      </c>
      <c r="E115" s="180" t="s">
        <v>182</v>
      </c>
      <c r="F115" s="181" t="s">
        <v>183</v>
      </c>
      <c r="G115" s="182" t="s">
        <v>184</v>
      </c>
      <c r="H115" s="183">
        <v>25.14</v>
      </c>
      <c r="I115" s="184"/>
      <c r="J115" s="185">
        <f>ROUND(I115*H115,2)</f>
        <v>0</v>
      </c>
      <c r="K115" s="181" t="s">
        <v>135</v>
      </c>
      <c r="L115" s="37"/>
      <c r="M115" s="186" t="s">
        <v>19</v>
      </c>
      <c r="N115" s="187" t="s">
        <v>42</v>
      </c>
      <c r="O115" s="62"/>
      <c r="P115" s="188">
        <f>O115*H115</f>
        <v>0</v>
      </c>
      <c r="Q115" s="188">
        <v>0</v>
      </c>
      <c r="R115" s="188">
        <f>Q115*H115</f>
        <v>0</v>
      </c>
      <c r="S115" s="188">
        <v>0</v>
      </c>
      <c r="T115" s="189">
        <f>S115*H115</f>
        <v>0</v>
      </c>
      <c r="AR115" s="190" t="s">
        <v>136</v>
      </c>
      <c r="AT115" s="190" t="s">
        <v>131</v>
      </c>
      <c r="AU115" s="190" t="s">
        <v>81</v>
      </c>
      <c r="AY115" s="16" t="s">
        <v>129</v>
      </c>
      <c r="BE115" s="191">
        <f>IF(N115="základní",J115,0)</f>
        <v>0</v>
      </c>
      <c r="BF115" s="191">
        <f>IF(N115="snížená",J115,0)</f>
        <v>0</v>
      </c>
      <c r="BG115" s="191">
        <f>IF(N115="zákl. přenesená",J115,0)</f>
        <v>0</v>
      </c>
      <c r="BH115" s="191">
        <f>IF(N115="sníž. přenesená",J115,0)</f>
        <v>0</v>
      </c>
      <c r="BI115" s="191">
        <f>IF(N115="nulová",J115,0)</f>
        <v>0</v>
      </c>
      <c r="BJ115" s="16" t="s">
        <v>79</v>
      </c>
      <c r="BK115" s="191">
        <f>ROUND(I115*H115,2)</f>
        <v>0</v>
      </c>
      <c r="BL115" s="16" t="s">
        <v>136</v>
      </c>
      <c r="BM115" s="190" t="s">
        <v>342</v>
      </c>
    </row>
    <row r="116" spans="2:47" s="1" customFormat="1" ht="29.25">
      <c r="B116" s="33"/>
      <c r="C116" s="34"/>
      <c r="D116" s="192" t="s">
        <v>138</v>
      </c>
      <c r="E116" s="34"/>
      <c r="F116" s="193" t="s">
        <v>186</v>
      </c>
      <c r="G116" s="34"/>
      <c r="H116" s="34"/>
      <c r="I116" s="106"/>
      <c r="J116" s="34"/>
      <c r="K116" s="34"/>
      <c r="L116" s="37"/>
      <c r="M116" s="194"/>
      <c r="N116" s="62"/>
      <c r="O116" s="62"/>
      <c r="P116" s="62"/>
      <c r="Q116" s="62"/>
      <c r="R116" s="62"/>
      <c r="S116" s="62"/>
      <c r="T116" s="63"/>
      <c r="AT116" s="16" t="s">
        <v>138</v>
      </c>
      <c r="AU116" s="16" t="s">
        <v>81</v>
      </c>
    </row>
    <row r="117" spans="2:51" s="12" customFormat="1" ht="11.25">
      <c r="B117" s="195"/>
      <c r="C117" s="196"/>
      <c r="D117" s="192" t="s">
        <v>140</v>
      </c>
      <c r="E117" s="197" t="s">
        <v>19</v>
      </c>
      <c r="F117" s="198" t="s">
        <v>343</v>
      </c>
      <c r="G117" s="196"/>
      <c r="H117" s="199">
        <v>25.14</v>
      </c>
      <c r="I117" s="200"/>
      <c r="J117" s="196"/>
      <c r="K117" s="196"/>
      <c r="L117" s="201"/>
      <c r="M117" s="202"/>
      <c r="N117" s="203"/>
      <c r="O117" s="203"/>
      <c r="P117" s="203"/>
      <c r="Q117" s="203"/>
      <c r="R117" s="203"/>
      <c r="S117" s="203"/>
      <c r="T117" s="204"/>
      <c r="AT117" s="205" t="s">
        <v>140</v>
      </c>
      <c r="AU117" s="205" t="s">
        <v>81</v>
      </c>
      <c r="AV117" s="12" t="s">
        <v>81</v>
      </c>
      <c r="AW117" s="12" t="s">
        <v>32</v>
      </c>
      <c r="AX117" s="12" t="s">
        <v>71</v>
      </c>
      <c r="AY117" s="205" t="s">
        <v>129</v>
      </c>
    </row>
    <row r="118" spans="2:51" s="13" customFormat="1" ht="11.25">
      <c r="B118" s="206"/>
      <c r="C118" s="207"/>
      <c r="D118" s="192" t="s">
        <v>140</v>
      </c>
      <c r="E118" s="208" t="s">
        <v>19</v>
      </c>
      <c r="F118" s="209" t="s">
        <v>142</v>
      </c>
      <c r="G118" s="207"/>
      <c r="H118" s="210">
        <v>25.14</v>
      </c>
      <c r="I118" s="211"/>
      <c r="J118" s="207"/>
      <c r="K118" s="207"/>
      <c r="L118" s="212"/>
      <c r="M118" s="213"/>
      <c r="N118" s="214"/>
      <c r="O118" s="214"/>
      <c r="P118" s="214"/>
      <c r="Q118" s="214"/>
      <c r="R118" s="214"/>
      <c r="S118" s="214"/>
      <c r="T118" s="215"/>
      <c r="AT118" s="216" t="s">
        <v>140</v>
      </c>
      <c r="AU118" s="216" t="s">
        <v>81</v>
      </c>
      <c r="AV118" s="13" t="s">
        <v>136</v>
      </c>
      <c r="AW118" s="13" t="s">
        <v>32</v>
      </c>
      <c r="AX118" s="13" t="s">
        <v>79</v>
      </c>
      <c r="AY118" s="216" t="s">
        <v>129</v>
      </c>
    </row>
    <row r="119" spans="2:63" s="11" customFormat="1" ht="22.9" customHeight="1">
      <c r="B119" s="163"/>
      <c r="C119" s="164"/>
      <c r="D119" s="165" t="s">
        <v>70</v>
      </c>
      <c r="E119" s="177" t="s">
        <v>158</v>
      </c>
      <c r="F119" s="177" t="s">
        <v>201</v>
      </c>
      <c r="G119" s="164"/>
      <c r="H119" s="164"/>
      <c r="I119" s="167"/>
      <c r="J119" s="178">
        <f>BK119</f>
        <v>0</v>
      </c>
      <c r="K119" s="164"/>
      <c r="L119" s="169"/>
      <c r="M119" s="170"/>
      <c r="N119" s="171"/>
      <c r="O119" s="171"/>
      <c r="P119" s="172">
        <f>SUM(P120:P136)</f>
        <v>0</v>
      </c>
      <c r="Q119" s="171"/>
      <c r="R119" s="172">
        <f>SUM(R120:R136)</f>
        <v>8.61294</v>
      </c>
      <c r="S119" s="171"/>
      <c r="T119" s="173">
        <f>SUM(T120:T136)</f>
        <v>0</v>
      </c>
      <c r="AR119" s="174" t="s">
        <v>79</v>
      </c>
      <c r="AT119" s="175" t="s">
        <v>70</v>
      </c>
      <c r="AU119" s="175" t="s">
        <v>79</v>
      </c>
      <c r="AY119" s="174" t="s">
        <v>129</v>
      </c>
      <c r="BK119" s="176">
        <f>SUM(BK120:BK136)</f>
        <v>0</v>
      </c>
    </row>
    <row r="120" spans="2:65" s="1" customFormat="1" ht="16.5" customHeight="1">
      <c r="B120" s="33"/>
      <c r="C120" s="179" t="s">
        <v>181</v>
      </c>
      <c r="D120" s="179" t="s">
        <v>131</v>
      </c>
      <c r="E120" s="180" t="s">
        <v>203</v>
      </c>
      <c r="F120" s="181" t="s">
        <v>204</v>
      </c>
      <c r="G120" s="182" t="s">
        <v>134</v>
      </c>
      <c r="H120" s="183">
        <v>21</v>
      </c>
      <c r="I120" s="184"/>
      <c r="J120" s="185">
        <f>ROUND(I120*H120,2)</f>
        <v>0</v>
      </c>
      <c r="K120" s="181" t="s">
        <v>135</v>
      </c>
      <c r="L120" s="37"/>
      <c r="M120" s="186" t="s">
        <v>19</v>
      </c>
      <c r="N120" s="187" t="s">
        <v>42</v>
      </c>
      <c r="O120" s="62"/>
      <c r="P120" s="188">
        <f>O120*H120</f>
        <v>0</v>
      </c>
      <c r="Q120" s="188">
        <v>0</v>
      </c>
      <c r="R120" s="188">
        <f>Q120*H120</f>
        <v>0</v>
      </c>
      <c r="S120" s="188">
        <v>0</v>
      </c>
      <c r="T120" s="189">
        <f>S120*H120</f>
        <v>0</v>
      </c>
      <c r="AR120" s="190" t="s">
        <v>136</v>
      </c>
      <c r="AT120" s="190" t="s">
        <v>131</v>
      </c>
      <c r="AU120" s="190" t="s">
        <v>81</v>
      </c>
      <c r="AY120" s="16" t="s">
        <v>129</v>
      </c>
      <c r="BE120" s="191">
        <f>IF(N120="základní",J120,0)</f>
        <v>0</v>
      </c>
      <c r="BF120" s="191">
        <f>IF(N120="snížená",J120,0)</f>
        <v>0</v>
      </c>
      <c r="BG120" s="191">
        <f>IF(N120="zákl. přenesená",J120,0)</f>
        <v>0</v>
      </c>
      <c r="BH120" s="191">
        <f>IF(N120="sníž. přenesená",J120,0)</f>
        <v>0</v>
      </c>
      <c r="BI120" s="191">
        <f>IF(N120="nulová",J120,0)</f>
        <v>0</v>
      </c>
      <c r="BJ120" s="16" t="s">
        <v>79</v>
      </c>
      <c r="BK120" s="191">
        <f>ROUND(I120*H120,2)</f>
        <v>0</v>
      </c>
      <c r="BL120" s="16" t="s">
        <v>136</v>
      </c>
      <c r="BM120" s="190" t="s">
        <v>205</v>
      </c>
    </row>
    <row r="121" spans="2:51" s="12" customFormat="1" ht="11.25">
      <c r="B121" s="195"/>
      <c r="C121" s="196"/>
      <c r="D121" s="192" t="s">
        <v>140</v>
      </c>
      <c r="E121" s="197" t="s">
        <v>19</v>
      </c>
      <c r="F121" s="198" t="s">
        <v>7</v>
      </c>
      <c r="G121" s="196"/>
      <c r="H121" s="199">
        <v>21</v>
      </c>
      <c r="I121" s="200"/>
      <c r="J121" s="196"/>
      <c r="K121" s="196"/>
      <c r="L121" s="201"/>
      <c r="M121" s="202"/>
      <c r="N121" s="203"/>
      <c r="O121" s="203"/>
      <c r="P121" s="203"/>
      <c r="Q121" s="203"/>
      <c r="R121" s="203"/>
      <c r="S121" s="203"/>
      <c r="T121" s="204"/>
      <c r="AT121" s="205" t="s">
        <v>140</v>
      </c>
      <c r="AU121" s="205" t="s">
        <v>81</v>
      </c>
      <c r="AV121" s="12" t="s">
        <v>81</v>
      </c>
      <c r="AW121" s="12" t="s">
        <v>32</v>
      </c>
      <c r="AX121" s="12" t="s">
        <v>71</v>
      </c>
      <c r="AY121" s="205" t="s">
        <v>129</v>
      </c>
    </row>
    <row r="122" spans="2:51" s="13" customFormat="1" ht="11.25">
      <c r="B122" s="206"/>
      <c r="C122" s="207"/>
      <c r="D122" s="192" t="s">
        <v>140</v>
      </c>
      <c r="E122" s="208" t="s">
        <v>19</v>
      </c>
      <c r="F122" s="209" t="s">
        <v>142</v>
      </c>
      <c r="G122" s="207"/>
      <c r="H122" s="210">
        <v>21</v>
      </c>
      <c r="I122" s="211"/>
      <c r="J122" s="207"/>
      <c r="K122" s="207"/>
      <c r="L122" s="212"/>
      <c r="M122" s="213"/>
      <c r="N122" s="214"/>
      <c r="O122" s="214"/>
      <c r="P122" s="214"/>
      <c r="Q122" s="214"/>
      <c r="R122" s="214"/>
      <c r="S122" s="214"/>
      <c r="T122" s="215"/>
      <c r="AT122" s="216" t="s">
        <v>140</v>
      </c>
      <c r="AU122" s="216" t="s">
        <v>81</v>
      </c>
      <c r="AV122" s="13" t="s">
        <v>136</v>
      </c>
      <c r="AW122" s="13" t="s">
        <v>32</v>
      </c>
      <c r="AX122" s="13" t="s">
        <v>79</v>
      </c>
      <c r="AY122" s="216" t="s">
        <v>129</v>
      </c>
    </row>
    <row r="123" spans="2:65" s="1" customFormat="1" ht="24" customHeight="1">
      <c r="B123" s="33"/>
      <c r="C123" s="179" t="s">
        <v>189</v>
      </c>
      <c r="D123" s="179" t="s">
        <v>131</v>
      </c>
      <c r="E123" s="180" t="s">
        <v>207</v>
      </c>
      <c r="F123" s="181" t="s">
        <v>208</v>
      </c>
      <c r="G123" s="182" t="s">
        <v>134</v>
      </c>
      <c r="H123" s="183">
        <v>21</v>
      </c>
      <c r="I123" s="184"/>
      <c r="J123" s="185">
        <f>ROUND(I123*H123,2)</f>
        <v>0</v>
      </c>
      <c r="K123" s="181" t="s">
        <v>135</v>
      </c>
      <c r="L123" s="37"/>
      <c r="M123" s="186" t="s">
        <v>19</v>
      </c>
      <c r="N123" s="187" t="s">
        <v>42</v>
      </c>
      <c r="O123" s="62"/>
      <c r="P123" s="188">
        <f>O123*H123</f>
        <v>0</v>
      </c>
      <c r="Q123" s="188">
        <v>0</v>
      </c>
      <c r="R123" s="188">
        <f>Q123*H123</f>
        <v>0</v>
      </c>
      <c r="S123" s="188">
        <v>0</v>
      </c>
      <c r="T123" s="189">
        <f>S123*H123</f>
        <v>0</v>
      </c>
      <c r="AR123" s="190" t="s">
        <v>136</v>
      </c>
      <c r="AT123" s="190" t="s">
        <v>131</v>
      </c>
      <c r="AU123" s="190" t="s">
        <v>81</v>
      </c>
      <c r="AY123" s="16" t="s">
        <v>129</v>
      </c>
      <c r="BE123" s="191">
        <f>IF(N123="základní",J123,0)</f>
        <v>0</v>
      </c>
      <c r="BF123" s="191">
        <f>IF(N123="snížená",J123,0)</f>
        <v>0</v>
      </c>
      <c r="BG123" s="191">
        <f>IF(N123="zákl. přenesená",J123,0)</f>
        <v>0</v>
      </c>
      <c r="BH123" s="191">
        <f>IF(N123="sníž. přenesená",J123,0)</f>
        <v>0</v>
      </c>
      <c r="BI123" s="191">
        <f>IF(N123="nulová",J123,0)</f>
        <v>0</v>
      </c>
      <c r="BJ123" s="16" t="s">
        <v>79</v>
      </c>
      <c r="BK123" s="191">
        <f>ROUND(I123*H123,2)</f>
        <v>0</v>
      </c>
      <c r="BL123" s="16" t="s">
        <v>136</v>
      </c>
      <c r="BM123" s="190" t="s">
        <v>209</v>
      </c>
    </row>
    <row r="124" spans="2:51" s="12" customFormat="1" ht="11.25">
      <c r="B124" s="195"/>
      <c r="C124" s="196"/>
      <c r="D124" s="192" t="s">
        <v>140</v>
      </c>
      <c r="E124" s="197" t="s">
        <v>19</v>
      </c>
      <c r="F124" s="198" t="s">
        <v>7</v>
      </c>
      <c r="G124" s="196"/>
      <c r="H124" s="199">
        <v>21</v>
      </c>
      <c r="I124" s="200"/>
      <c r="J124" s="196"/>
      <c r="K124" s="196"/>
      <c r="L124" s="201"/>
      <c r="M124" s="202"/>
      <c r="N124" s="203"/>
      <c r="O124" s="203"/>
      <c r="P124" s="203"/>
      <c r="Q124" s="203"/>
      <c r="R124" s="203"/>
      <c r="S124" s="203"/>
      <c r="T124" s="204"/>
      <c r="AT124" s="205" t="s">
        <v>140</v>
      </c>
      <c r="AU124" s="205" t="s">
        <v>81</v>
      </c>
      <c r="AV124" s="12" t="s">
        <v>81</v>
      </c>
      <c r="AW124" s="12" t="s">
        <v>32</v>
      </c>
      <c r="AX124" s="12" t="s">
        <v>71</v>
      </c>
      <c r="AY124" s="205" t="s">
        <v>129</v>
      </c>
    </row>
    <row r="125" spans="2:51" s="13" customFormat="1" ht="11.25">
      <c r="B125" s="206"/>
      <c r="C125" s="207"/>
      <c r="D125" s="192" t="s">
        <v>140</v>
      </c>
      <c r="E125" s="208" t="s">
        <v>19</v>
      </c>
      <c r="F125" s="209" t="s">
        <v>142</v>
      </c>
      <c r="G125" s="207"/>
      <c r="H125" s="210">
        <v>21</v>
      </c>
      <c r="I125" s="211"/>
      <c r="J125" s="207"/>
      <c r="K125" s="207"/>
      <c r="L125" s="212"/>
      <c r="M125" s="213"/>
      <c r="N125" s="214"/>
      <c r="O125" s="214"/>
      <c r="P125" s="214"/>
      <c r="Q125" s="214"/>
      <c r="R125" s="214"/>
      <c r="S125" s="214"/>
      <c r="T125" s="215"/>
      <c r="AT125" s="216" t="s">
        <v>140</v>
      </c>
      <c r="AU125" s="216" t="s">
        <v>81</v>
      </c>
      <c r="AV125" s="13" t="s">
        <v>136</v>
      </c>
      <c r="AW125" s="13" t="s">
        <v>32</v>
      </c>
      <c r="AX125" s="13" t="s">
        <v>79</v>
      </c>
      <c r="AY125" s="216" t="s">
        <v>129</v>
      </c>
    </row>
    <row r="126" spans="2:65" s="1" customFormat="1" ht="16.5" customHeight="1">
      <c r="B126" s="33"/>
      <c r="C126" s="179" t="s">
        <v>196</v>
      </c>
      <c r="D126" s="179" t="s">
        <v>131</v>
      </c>
      <c r="E126" s="180" t="s">
        <v>306</v>
      </c>
      <c r="F126" s="181" t="s">
        <v>307</v>
      </c>
      <c r="G126" s="182" t="s">
        <v>134</v>
      </c>
      <c r="H126" s="183">
        <v>21</v>
      </c>
      <c r="I126" s="184"/>
      <c r="J126" s="185">
        <f>ROUND(I126*H126,2)</f>
        <v>0</v>
      </c>
      <c r="K126" s="181" t="s">
        <v>135</v>
      </c>
      <c r="L126" s="37"/>
      <c r="M126" s="186" t="s">
        <v>19</v>
      </c>
      <c r="N126" s="187" t="s">
        <v>42</v>
      </c>
      <c r="O126" s="62"/>
      <c r="P126" s="188">
        <f>O126*H126</f>
        <v>0</v>
      </c>
      <c r="Q126" s="188">
        <v>0</v>
      </c>
      <c r="R126" s="188">
        <f>Q126*H126</f>
        <v>0</v>
      </c>
      <c r="S126" s="188">
        <v>0</v>
      </c>
      <c r="T126" s="189">
        <f>S126*H126</f>
        <v>0</v>
      </c>
      <c r="AR126" s="190" t="s">
        <v>136</v>
      </c>
      <c r="AT126" s="190" t="s">
        <v>131</v>
      </c>
      <c r="AU126" s="190" t="s">
        <v>81</v>
      </c>
      <c r="AY126" s="16" t="s">
        <v>129</v>
      </c>
      <c r="BE126" s="191">
        <f>IF(N126="základní",J126,0)</f>
        <v>0</v>
      </c>
      <c r="BF126" s="191">
        <f>IF(N126="snížená",J126,0)</f>
        <v>0</v>
      </c>
      <c r="BG126" s="191">
        <f>IF(N126="zákl. přenesená",J126,0)</f>
        <v>0</v>
      </c>
      <c r="BH126" s="191">
        <f>IF(N126="sníž. přenesená",J126,0)</f>
        <v>0</v>
      </c>
      <c r="BI126" s="191">
        <f>IF(N126="nulová",J126,0)</f>
        <v>0</v>
      </c>
      <c r="BJ126" s="16" t="s">
        <v>79</v>
      </c>
      <c r="BK126" s="191">
        <f>ROUND(I126*H126,2)</f>
        <v>0</v>
      </c>
      <c r="BL126" s="16" t="s">
        <v>136</v>
      </c>
      <c r="BM126" s="190" t="s">
        <v>308</v>
      </c>
    </row>
    <row r="127" spans="2:51" s="12" customFormat="1" ht="11.25">
      <c r="B127" s="195"/>
      <c r="C127" s="196"/>
      <c r="D127" s="192" t="s">
        <v>140</v>
      </c>
      <c r="E127" s="197" t="s">
        <v>19</v>
      </c>
      <c r="F127" s="198" t="s">
        <v>7</v>
      </c>
      <c r="G127" s="196"/>
      <c r="H127" s="199">
        <v>21</v>
      </c>
      <c r="I127" s="200"/>
      <c r="J127" s="196"/>
      <c r="K127" s="196"/>
      <c r="L127" s="201"/>
      <c r="M127" s="202"/>
      <c r="N127" s="203"/>
      <c r="O127" s="203"/>
      <c r="P127" s="203"/>
      <c r="Q127" s="203"/>
      <c r="R127" s="203"/>
      <c r="S127" s="203"/>
      <c r="T127" s="204"/>
      <c r="AT127" s="205" t="s">
        <v>140</v>
      </c>
      <c r="AU127" s="205" t="s">
        <v>81</v>
      </c>
      <c r="AV127" s="12" t="s">
        <v>81</v>
      </c>
      <c r="AW127" s="12" t="s">
        <v>32</v>
      </c>
      <c r="AX127" s="12" t="s">
        <v>71</v>
      </c>
      <c r="AY127" s="205" t="s">
        <v>129</v>
      </c>
    </row>
    <row r="128" spans="2:51" s="13" customFormat="1" ht="11.25">
      <c r="B128" s="206"/>
      <c r="C128" s="207"/>
      <c r="D128" s="192" t="s">
        <v>140</v>
      </c>
      <c r="E128" s="208" t="s">
        <v>19</v>
      </c>
      <c r="F128" s="209" t="s">
        <v>142</v>
      </c>
      <c r="G128" s="207"/>
      <c r="H128" s="210">
        <v>21</v>
      </c>
      <c r="I128" s="211"/>
      <c r="J128" s="207"/>
      <c r="K128" s="207"/>
      <c r="L128" s="212"/>
      <c r="M128" s="213"/>
      <c r="N128" s="214"/>
      <c r="O128" s="214"/>
      <c r="P128" s="214"/>
      <c r="Q128" s="214"/>
      <c r="R128" s="214"/>
      <c r="S128" s="214"/>
      <c r="T128" s="215"/>
      <c r="AT128" s="216" t="s">
        <v>140</v>
      </c>
      <c r="AU128" s="216" t="s">
        <v>81</v>
      </c>
      <c r="AV128" s="13" t="s">
        <v>136</v>
      </c>
      <c r="AW128" s="13" t="s">
        <v>32</v>
      </c>
      <c r="AX128" s="13" t="s">
        <v>79</v>
      </c>
      <c r="AY128" s="216" t="s">
        <v>129</v>
      </c>
    </row>
    <row r="129" spans="2:65" s="1" customFormat="1" ht="24" customHeight="1">
      <c r="B129" s="33"/>
      <c r="C129" s="179" t="s">
        <v>202</v>
      </c>
      <c r="D129" s="179" t="s">
        <v>131</v>
      </c>
      <c r="E129" s="180" t="s">
        <v>309</v>
      </c>
      <c r="F129" s="181" t="s">
        <v>310</v>
      </c>
      <c r="G129" s="182" t="s">
        <v>134</v>
      </c>
      <c r="H129" s="183">
        <v>21</v>
      </c>
      <c r="I129" s="184"/>
      <c r="J129" s="185">
        <f>ROUND(I129*H129,2)</f>
        <v>0</v>
      </c>
      <c r="K129" s="181" t="s">
        <v>135</v>
      </c>
      <c r="L129" s="37"/>
      <c r="M129" s="186" t="s">
        <v>19</v>
      </c>
      <c r="N129" s="187" t="s">
        <v>42</v>
      </c>
      <c r="O129" s="62"/>
      <c r="P129" s="188">
        <f>O129*H129</f>
        <v>0</v>
      </c>
      <c r="Q129" s="188">
        <v>0.1837</v>
      </c>
      <c r="R129" s="188">
        <f>Q129*H129</f>
        <v>3.8577</v>
      </c>
      <c r="S129" s="188">
        <v>0</v>
      </c>
      <c r="T129" s="189">
        <f>S129*H129</f>
        <v>0</v>
      </c>
      <c r="AR129" s="190" t="s">
        <v>136</v>
      </c>
      <c r="AT129" s="190" t="s">
        <v>131</v>
      </c>
      <c r="AU129" s="190" t="s">
        <v>81</v>
      </c>
      <c r="AY129" s="16" t="s">
        <v>129</v>
      </c>
      <c r="BE129" s="191">
        <f>IF(N129="základní",J129,0)</f>
        <v>0</v>
      </c>
      <c r="BF129" s="191">
        <f>IF(N129="snížená",J129,0)</f>
        <v>0</v>
      </c>
      <c r="BG129" s="191">
        <f>IF(N129="zákl. přenesená",J129,0)</f>
        <v>0</v>
      </c>
      <c r="BH129" s="191">
        <f>IF(N129="sníž. přenesená",J129,0)</f>
        <v>0</v>
      </c>
      <c r="BI129" s="191">
        <f>IF(N129="nulová",J129,0)</f>
        <v>0</v>
      </c>
      <c r="BJ129" s="16" t="s">
        <v>79</v>
      </c>
      <c r="BK129" s="191">
        <f>ROUND(I129*H129,2)</f>
        <v>0</v>
      </c>
      <c r="BL129" s="16" t="s">
        <v>136</v>
      </c>
      <c r="BM129" s="190" t="s">
        <v>311</v>
      </c>
    </row>
    <row r="130" spans="2:47" s="1" customFormat="1" ht="136.5">
      <c r="B130" s="33"/>
      <c r="C130" s="34"/>
      <c r="D130" s="192" t="s">
        <v>138</v>
      </c>
      <c r="E130" s="34"/>
      <c r="F130" s="193" t="s">
        <v>312</v>
      </c>
      <c r="G130" s="34"/>
      <c r="H130" s="34"/>
      <c r="I130" s="106"/>
      <c r="J130" s="34"/>
      <c r="K130" s="34"/>
      <c r="L130" s="37"/>
      <c r="M130" s="194"/>
      <c r="N130" s="62"/>
      <c r="O130" s="62"/>
      <c r="P130" s="62"/>
      <c r="Q130" s="62"/>
      <c r="R130" s="62"/>
      <c r="S130" s="62"/>
      <c r="T130" s="63"/>
      <c r="AT130" s="16" t="s">
        <v>138</v>
      </c>
      <c r="AU130" s="16" t="s">
        <v>81</v>
      </c>
    </row>
    <row r="131" spans="2:51" s="12" customFormat="1" ht="11.25">
      <c r="B131" s="195"/>
      <c r="C131" s="196"/>
      <c r="D131" s="192" t="s">
        <v>140</v>
      </c>
      <c r="E131" s="197" t="s">
        <v>19</v>
      </c>
      <c r="F131" s="198" t="s">
        <v>7</v>
      </c>
      <c r="G131" s="196"/>
      <c r="H131" s="199">
        <v>21</v>
      </c>
      <c r="I131" s="200"/>
      <c r="J131" s="196"/>
      <c r="K131" s="196"/>
      <c r="L131" s="201"/>
      <c r="M131" s="202"/>
      <c r="N131" s="203"/>
      <c r="O131" s="203"/>
      <c r="P131" s="203"/>
      <c r="Q131" s="203"/>
      <c r="R131" s="203"/>
      <c r="S131" s="203"/>
      <c r="T131" s="204"/>
      <c r="AT131" s="205" t="s">
        <v>140</v>
      </c>
      <c r="AU131" s="205" t="s">
        <v>81</v>
      </c>
      <c r="AV131" s="12" t="s">
        <v>81</v>
      </c>
      <c r="AW131" s="12" t="s">
        <v>32</v>
      </c>
      <c r="AX131" s="12" t="s">
        <v>71</v>
      </c>
      <c r="AY131" s="205" t="s">
        <v>129</v>
      </c>
    </row>
    <row r="132" spans="2:51" s="13" customFormat="1" ht="11.25">
      <c r="B132" s="206"/>
      <c r="C132" s="207"/>
      <c r="D132" s="192" t="s">
        <v>140</v>
      </c>
      <c r="E132" s="208" t="s">
        <v>19</v>
      </c>
      <c r="F132" s="209" t="s">
        <v>142</v>
      </c>
      <c r="G132" s="207"/>
      <c r="H132" s="210">
        <v>21</v>
      </c>
      <c r="I132" s="211"/>
      <c r="J132" s="207"/>
      <c r="K132" s="207"/>
      <c r="L132" s="212"/>
      <c r="M132" s="213"/>
      <c r="N132" s="214"/>
      <c r="O132" s="214"/>
      <c r="P132" s="214"/>
      <c r="Q132" s="214"/>
      <c r="R132" s="214"/>
      <c r="S132" s="214"/>
      <c r="T132" s="215"/>
      <c r="AT132" s="216" t="s">
        <v>140</v>
      </c>
      <c r="AU132" s="216" t="s">
        <v>81</v>
      </c>
      <c r="AV132" s="13" t="s">
        <v>136</v>
      </c>
      <c r="AW132" s="13" t="s">
        <v>32</v>
      </c>
      <c r="AX132" s="13" t="s">
        <v>79</v>
      </c>
      <c r="AY132" s="216" t="s">
        <v>129</v>
      </c>
    </row>
    <row r="133" spans="2:65" s="1" customFormat="1" ht="16.5" customHeight="1">
      <c r="B133" s="33"/>
      <c r="C133" s="217" t="s">
        <v>206</v>
      </c>
      <c r="D133" s="217" t="s">
        <v>239</v>
      </c>
      <c r="E133" s="218" t="s">
        <v>313</v>
      </c>
      <c r="F133" s="219" t="s">
        <v>314</v>
      </c>
      <c r="G133" s="220" t="s">
        <v>134</v>
      </c>
      <c r="H133" s="221">
        <v>21.42</v>
      </c>
      <c r="I133" s="222"/>
      <c r="J133" s="223">
        <f>ROUND(I133*H133,2)</f>
        <v>0</v>
      </c>
      <c r="K133" s="219" t="s">
        <v>135</v>
      </c>
      <c r="L133" s="224"/>
      <c r="M133" s="225" t="s">
        <v>19</v>
      </c>
      <c r="N133" s="226" t="s">
        <v>42</v>
      </c>
      <c r="O133" s="62"/>
      <c r="P133" s="188">
        <f>O133*H133</f>
        <v>0</v>
      </c>
      <c r="Q133" s="188">
        <v>0.222</v>
      </c>
      <c r="R133" s="188">
        <f>Q133*H133</f>
        <v>4.755240000000001</v>
      </c>
      <c r="S133" s="188">
        <v>0</v>
      </c>
      <c r="T133" s="189">
        <f>S133*H133</f>
        <v>0</v>
      </c>
      <c r="AR133" s="190" t="s">
        <v>176</v>
      </c>
      <c r="AT133" s="190" t="s">
        <v>239</v>
      </c>
      <c r="AU133" s="190" t="s">
        <v>81</v>
      </c>
      <c r="AY133" s="16" t="s">
        <v>129</v>
      </c>
      <c r="BE133" s="191">
        <f>IF(N133="základní",J133,0)</f>
        <v>0</v>
      </c>
      <c r="BF133" s="191">
        <f>IF(N133="snížená",J133,0)</f>
        <v>0</v>
      </c>
      <c r="BG133" s="191">
        <f>IF(N133="zákl. přenesená",J133,0)</f>
        <v>0</v>
      </c>
      <c r="BH133" s="191">
        <f>IF(N133="sníž. přenesená",J133,0)</f>
        <v>0</v>
      </c>
      <c r="BI133" s="191">
        <f>IF(N133="nulová",J133,0)</f>
        <v>0</v>
      </c>
      <c r="BJ133" s="16" t="s">
        <v>79</v>
      </c>
      <c r="BK133" s="191">
        <f>ROUND(I133*H133,2)</f>
        <v>0</v>
      </c>
      <c r="BL133" s="16" t="s">
        <v>136</v>
      </c>
      <c r="BM133" s="190" t="s">
        <v>315</v>
      </c>
    </row>
    <row r="134" spans="2:51" s="12" customFormat="1" ht="11.25">
      <c r="B134" s="195"/>
      <c r="C134" s="196"/>
      <c r="D134" s="192" t="s">
        <v>140</v>
      </c>
      <c r="E134" s="197" t="s">
        <v>19</v>
      </c>
      <c r="F134" s="198" t="s">
        <v>7</v>
      </c>
      <c r="G134" s="196"/>
      <c r="H134" s="199">
        <v>21</v>
      </c>
      <c r="I134" s="200"/>
      <c r="J134" s="196"/>
      <c r="K134" s="196"/>
      <c r="L134" s="201"/>
      <c r="M134" s="202"/>
      <c r="N134" s="203"/>
      <c r="O134" s="203"/>
      <c r="P134" s="203"/>
      <c r="Q134" s="203"/>
      <c r="R134" s="203"/>
      <c r="S134" s="203"/>
      <c r="T134" s="204"/>
      <c r="AT134" s="205" t="s">
        <v>140</v>
      </c>
      <c r="AU134" s="205" t="s">
        <v>81</v>
      </c>
      <c r="AV134" s="12" t="s">
        <v>81</v>
      </c>
      <c r="AW134" s="12" t="s">
        <v>32</v>
      </c>
      <c r="AX134" s="12" t="s">
        <v>71</v>
      </c>
      <c r="AY134" s="205" t="s">
        <v>129</v>
      </c>
    </row>
    <row r="135" spans="2:51" s="13" customFormat="1" ht="11.25">
      <c r="B135" s="206"/>
      <c r="C135" s="207"/>
      <c r="D135" s="192" t="s">
        <v>140</v>
      </c>
      <c r="E135" s="208" t="s">
        <v>19</v>
      </c>
      <c r="F135" s="209" t="s">
        <v>142</v>
      </c>
      <c r="G135" s="207"/>
      <c r="H135" s="210">
        <v>21</v>
      </c>
      <c r="I135" s="211"/>
      <c r="J135" s="207"/>
      <c r="K135" s="207"/>
      <c r="L135" s="212"/>
      <c r="M135" s="213"/>
      <c r="N135" s="214"/>
      <c r="O135" s="214"/>
      <c r="P135" s="214"/>
      <c r="Q135" s="214"/>
      <c r="R135" s="214"/>
      <c r="S135" s="214"/>
      <c r="T135" s="215"/>
      <c r="AT135" s="216" t="s">
        <v>140</v>
      </c>
      <c r="AU135" s="216" t="s">
        <v>81</v>
      </c>
      <c r="AV135" s="13" t="s">
        <v>136</v>
      </c>
      <c r="AW135" s="13" t="s">
        <v>32</v>
      </c>
      <c r="AX135" s="13" t="s">
        <v>79</v>
      </c>
      <c r="AY135" s="216" t="s">
        <v>129</v>
      </c>
    </row>
    <row r="136" spans="2:51" s="12" customFormat="1" ht="11.25">
      <c r="B136" s="195"/>
      <c r="C136" s="196"/>
      <c r="D136" s="192" t="s">
        <v>140</v>
      </c>
      <c r="E136" s="196"/>
      <c r="F136" s="198" t="s">
        <v>344</v>
      </c>
      <c r="G136" s="196"/>
      <c r="H136" s="199">
        <v>21.42</v>
      </c>
      <c r="I136" s="200"/>
      <c r="J136" s="196"/>
      <c r="K136" s="196"/>
      <c r="L136" s="201"/>
      <c r="M136" s="202"/>
      <c r="N136" s="203"/>
      <c r="O136" s="203"/>
      <c r="P136" s="203"/>
      <c r="Q136" s="203"/>
      <c r="R136" s="203"/>
      <c r="S136" s="203"/>
      <c r="T136" s="204"/>
      <c r="AT136" s="205" t="s">
        <v>140</v>
      </c>
      <c r="AU136" s="205" t="s">
        <v>81</v>
      </c>
      <c r="AV136" s="12" t="s">
        <v>81</v>
      </c>
      <c r="AW136" s="12" t="s">
        <v>4</v>
      </c>
      <c r="AX136" s="12" t="s">
        <v>79</v>
      </c>
      <c r="AY136" s="205" t="s">
        <v>129</v>
      </c>
    </row>
    <row r="137" spans="2:63" s="11" customFormat="1" ht="22.9" customHeight="1">
      <c r="B137" s="163"/>
      <c r="C137" s="164"/>
      <c r="D137" s="165" t="s">
        <v>70</v>
      </c>
      <c r="E137" s="177" t="s">
        <v>261</v>
      </c>
      <c r="F137" s="177" t="s">
        <v>262</v>
      </c>
      <c r="G137" s="164"/>
      <c r="H137" s="164"/>
      <c r="I137" s="167"/>
      <c r="J137" s="178">
        <f>BK137</f>
        <v>0</v>
      </c>
      <c r="K137" s="164"/>
      <c r="L137" s="169"/>
      <c r="M137" s="170"/>
      <c r="N137" s="171"/>
      <c r="O137" s="171"/>
      <c r="P137" s="172">
        <f>SUM(P138:P141)</f>
        <v>0</v>
      </c>
      <c r="Q137" s="171"/>
      <c r="R137" s="172">
        <f>SUM(R138:R141)</f>
        <v>0</v>
      </c>
      <c r="S137" s="171"/>
      <c r="T137" s="173">
        <f>SUM(T138:T141)</f>
        <v>0</v>
      </c>
      <c r="AR137" s="174" t="s">
        <v>79</v>
      </c>
      <c r="AT137" s="175" t="s">
        <v>70</v>
      </c>
      <c r="AU137" s="175" t="s">
        <v>79</v>
      </c>
      <c r="AY137" s="174" t="s">
        <v>129</v>
      </c>
      <c r="BK137" s="176">
        <f>SUM(BK138:BK141)</f>
        <v>0</v>
      </c>
    </row>
    <row r="138" spans="2:65" s="1" customFormat="1" ht="24" customHeight="1">
      <c r="B138" s="33"/>
      <c r="C138" s="179" t="s">
        <v>210</v>
      </c>
      <c r="D138" s="179" t="s">
        <v>131</v>
      </c>
      <c r="E138" s="180" t="s">
        <v>264</v>
      </c>
      <c r="F138" s="181" t="s">
        <v>265</v>
      </c>
      <c r="G138" s="182" t="s">
        <v>184</v>
      </c>
      <c r="H138" s="183">
        <v>1.536</v>
      </c>
      <c r="I138" s="184"/>
      <c r="J138" s="185">
        <f>ROUND(I138*H138,2)</f>
        <v>0</v>
      </c>
      <c r="K138" s="181" t="s">
        <v>135</v>
      </c>
      <c r="L138" s="37"/>
      <c r="M138" s="186" t="s">
        <v>19</v>
      </c>
      <c r="N138" s="187" t="s">
        <v>42</v>
      </c>
      <c r="O138" s="62"/>
      <c r="P138" s="188">
        <f>O138*H138</f>
        <v>0</v>
      </c>
      <c r="Q138" s="188">
        <v>0</v>
      </c>
      <c r="R138" s="188">
        <f>Q138*H138</f>
        <v>0</v>
      </c>
      <c r="S138" s="188">
        <v>0</v>
      </c>
      <c r="T138" s="189">
        <f>S138*H138</f>
        <v>0</v>
      </c>
      <c r="AR138" s="190" t="s">
        <v>136</v>
      </c>
      <c r="AT138" s="190" t="s">
        <v>131</v>
      </c>
      <c r="AU138" s="190" t="s">
        <v>81</v>
      </c>
      <c r="AY138" s="16" t="s">
        <v>129</v>
      </c>
      <c r="BE138" s="191">
        <f>IF(N138="základní",J138,0)</f>
        <v>0</v>
      </c>
      <c r="BF138" s="191">
        <f>IF(N138="snížená",J138,0)</f>
        <v>0</v>
      </c>
      <c r="BG138" s="191">
        <f>IF(N138="zákl. přenesená",J138,0)</f>
        <v>0</v>
      </c>
      <c r="BH138" s="191">
        <f>IF(N138="sníž. přenesená",J138,0)</f>
        <v>0</v>
      </c>
      <c r="BI138" s="191">
        <f>IF(N138="nulová",J138,0)</f>
        <v>0</v>
      </c>
      <c r="BJ138" s="16" t="s">
        <v>79</v>
      </c>
      <c r="BK138" s="191">
        <f>ROUND(I138*H138,2)</f>
        <v>0</v>
      </c>
      <c r="BL138" s="16" t="s">
        <v>136</v>
      </c>
      <c r="BM138" s="190" t="s">
        <v>266</v>
      </c>
    </row>
    <row r="139" spans="2:47" s="1" customFormat="1" ht="58.5">
      <c r="B139" s="33"/>
      <c r="C139" s="34"/>
      <c r="D139" s="192" t="s">
        <v>138</v>
      </c>
      <c r="E139" s="34"/>
      <c r="F139" s="193" t="s">
        <v>267</v>
      </c>
      <c r="G139" s="34"/>
      <c r="H139" s="34"/>
      <c r="I139" s="106"/>
      <c r="J139" s="34"/>
      <c r="K139" s="34"/>
      <c r="L139" s="37"/>
      <c r="M139" s="194"/>
      <c r="N139" s="62"/>
      <c r="O139" s="62"/>
      <c r="P139" s="62"/>
      <c r="Q139" s="62"/>
      <c r="R139" s="62"/>
      <c r="S139" s="62"/>
      <c r="T139" s="63"/>
      <c r="AT139" s="16" t="s">
        <v>138</v>
      </c>
      <c r="AU139" s="16" t="s">
        <v>81</v>
      </c>
    </row>
    <row r="140" spans="2:51" s="12" customFormat="1" ht="11.25">
      <c r="B140" s="195"/>
      <c r="C140" s="196"/>
      <c r="D140" s="192" t="s">
        <v>140</v>
      </c>
      <c r="E140" s="197" t="s">
        <v>19</v>
      </c>
      <c r="F140" s="198" t="s">
        <v>345</v>
      </c>
      <c r="G140" s="196"/>
      <c r="H140" s="199">
        <v>1.536</v>
      </c>
      <c r="I140" s="200"/>
      <c r="J140" s="196"/>
      <c r="K140" s="196"/>
      <c r="L140" s="201"/>
      <c r="M140" s="202"/>
      <c r="N140" s="203"/>
      <c r="O140" s="203"/>
      <c r="P140" s="203"/>
      <c r="Q140" s="203"/>
      <c r="R140" s="203"/>
      <c r="S140" s="203"/>
      <c r="T140" s="204"/>
      <c r="AT140" s="205" t="s">
        <v>140</v>
      </c>
      <c r="AU140" s="205" t="s">
        <v>81</v>
      </c>
      <c r="AV140" s="12" t="s">
        <v>81</v>
      </c>
      <c r="AW140" s="12" t="s">
        <v>32</v>
      </c>
      <c r="AX140" s="12" t="s">
        <v>71</v>
      </c>
      <c r="AY140" s="205" t="s">
        <v>129</v>
      </c>
    </row>
    <row r="141" spans="2:51" s="13" customFormat="1" ht="11.25">
      <c r="B141" s="206"/>
      <c r="C141" s="207"/>
      <c r="D141" s="192" t="s">
        <v>140</v>
      </c>
      <c r="E141" s="208" t="s">
        <v>19</v>
      </c>
      <c r="F141" s="209" t="s">
        <v>142</v>
      </c>
      <c r="G141" s="207"/>
      <c r="H141" s="210">
        <v>1.536</v>
      </c>
      <c r="I141" s="211"/>
      <c r="J141" s="207"/>
      <c r="K141" s="207"/>
      <c r="L141" s="212"/>
      <c r="M141" s="213"/>
      <c r="N141" s="214"/>
      <c r="O141" s="214"/>
      <c r="P141" s="214"/>
      <c r="Q141" s="214"/>
      <c r="R141" s="214"/>
      <c r="S141" s="214"/>
      <c r="T141" s="215"/>
      <c r="AT141" s="216" t="s">
        <v>140</v>
      </c>
      <c r="AU141" s="216" t="s">
        <v>81</v>
      </c>
      <c r="AV141" s="13" t="s">
        <v>136</v>
      </c>
      <c r="AW141" s="13" t="s">
        <v>32</v>
      </c>
      <c r="AX141" s="13" t="s">
        <v>79</v>
      </c>
      <c r="AY141" s="216" t="s">
        <v>129</v>
      </c>
    </row>
    <row r="142" spans="2:63" s="11" customFormat="1" ht="22.9" customHeight="1">
      <c r="B142" s="163"/>
      <c r="C142" s="164"/>
      <c r="D142" s="165" t="s">
        <v>70</v>
      </c>
      <c r="E142" s="177" t="s">
        <v>269</v>
      </c>
      <c r="F142" s="177" t="s">
        <v>270</v>
      </c>
      <c r="G142" s="164"/>
      <c r="H142" s="164"/>
      <c r="I142" s="167"/>
      <c r="J142" s="178">
        <f>BK142</f>
        <v>0</v>
      </c>
      <c r="K142" s="164"/>
      <c r="L142" s="169"/>
      <c r="M142" s="170"/>
      <c r="N142" s="171"/>
      <c r="O142" s="171"/>
      <c r="P142" s="172">
        <f>SUM(P143:P144)</f>
        <v>0</v>
      </c>
      <c r="Q142" s="171"/>
      <c r="R142" s="172">
        <f>SUM(R143:R144)</f>
        <v>0</v>
      </c>
      <c r="S142" s="171"/>
      <c r="T142" s="173">
        <f>SUM(T143:T144)</f>
        <v>0</v>
      </c>
      <c r="AR142" s="174" t="s">
        <v>79</v>
      </c>
      <c r="AT142" s="175" t="s">
        <v>70</v>
      </c>
      <c r="AU142" s="175" t="s">
        <v>79</v>
      </c>
      <c r="AY142" s="174" t="s">
        <v>129</v>
      </c>
      <c r="BK142" s="176">
        <f>SUM(BK143:BK144)</f>
        <v>0</v>
      </c>
    </row>
    <row r="143" spans="2:65" s="1" customFormat="1" ht="24" customHeight="1">
      <c r="B143" s="33"/>
      <c r="C143" s="179" t="s">
        <v>8</v>
      </c>
      <c r="D143" s="179" t="s">
        <v>131</v>
      </c>
      <c r="E143" s="180" t="s">
        <v>272</v>
      </c>
      <c r="F143" s="181" t="s">
        <v>273</v>
      </c>
      <c r="G143" s="182" t="s">
        <v>184</v>
      </c>
      <c r="H143" s="183">
        <v>8.613</v>
      </c>
      <c r="I143" s="184"/>
      <c r="J143" s="185">
        <f>ROUND(I143*H143,2)</f>
        <v>0</v>
      </c>
      <c r="K143" s="181" t="s">
        <v>135</v>
      </c>
      <c r="L143" s="37"/>
      <c r="M143" s="186" t="s">
        <v>19</v>
      </c>
      <c r="N143" s="187" t="s">
        <v>42</v>
      </c>
      <c r="O143" s="62"/>
      <c r="P143" s="188">
        <f>O143*H143</f>
        <v>0</v>
      </c>
      <c r="Q143" s="188">
        <v>0</v>
      </c>
      <c r="R143" s="188">
        <f>Q143*H143</f>
        <v>0</v>
      </c>
      <c r="S143" s="188">
        <v>0</v>
      </c>
      <c r="T143" s="189">
        <f>S143*H143</f>
        <v>0</v>
      </c>
      <c r="AR143" s="190" t="s">
        <v>136</v>
      </c>
      <c r="AT143" s="190" t="s">
        <v>131</v>
      </c>
      <c r="AU143" s="190" t="s">
        <v>81</v>
      </c>
      <c r="AY143" s="16" t="s">
        <v>129</v>
      </c>
      <c r="BE143" s="191">
        <f>IF(N143="základní",J143,0)</f>
        <v>0</v>
      </c>
      <c r="BF143" s="191">
        <f>IF(N143="snížená",J143,0)</f>
        <v>0</v>
      </c>
      <c r="BG143" s="191">
        <f>IF(N143="zákl. přenesená",J143,0)</f>
        <v>0</v>
      </c>
      <c r="BH143" s="191">
        <f>IF(N143="sníž. přenesená",J143,0)</f>
        <v>0</v>
      </c>
      <c r="BI143" s="191">
        <f>IF(N143="nulová",J143,0)</f>
        <v>0</v>
      </c>
      <c r="BJ143" s="16" t="s">
        <v>79</v>
      </c>
      <c r="BK143" s="191">
        <f>ROUND(I143*H143,2)</f>
        <v>0</v>
      </c>
      <c r="BL143" s="16" t="s">
        <v>136</v>
      </c>
      <c r="BM143" s="190" t="s">
        <v>274</v>
      </c>
    </row>
    <row r="144" spans="2:65" s="1" customFormat="1" ht="24" customHeight="1">
      <c r="B144" s="33"/>
      <c r="C144" s="179" t="s">
        <v>220</v>
      </c>
      <c r="D144" s="179" t="s">
        <v>131</v>
      </c>
      <c r="E144" s="180" t="s">
        <v>277</v>
      </c>
      <c r="F144" s="181" t="s">
        <v>278</v>
      </c>
      <c r="G144" s="182" t="s">
        <v>184</v>
      </c>
      <c r="H144" s="183">
        <v>8.613</v>
      </c>
      <c r="I144" s="184"/>
      <c r="J144" s="185">
        <f>ROUND(I144*H144,2)</f>
        <v>0</v>
      </c>
      <c r="K144" s="181" t="s">
        <v>135</v>
      </c>
      <c r="L144" s="37"/>
      <c r="M144" s="230" t="s">
        <v>19</v>
      </c>
      <c r="N144" s="231" t="s">
        <v>42</v>
      </c>
      <c r="O144" s="228"/>
      <c r="P144" s="232">
        <f>O144*H144</f>
        <v>0</v>
      </c>
      <c r="Q144" s="232">
        <v>0</v>
      </c>
      <c r="R144" s="232">
        <f>Q144*H144</f>
        <v>0</v>
      </c>
      <c r="S144" s="232">
        <v>0</v>
      </c>
      <c r="T144" s="233">
        <f>S144*H144</f>
        <v>0</v>
      </c>
      <c r="AR144" s="190" t="s">
        <v>136</v>
      </c>
      <c r="AT144" s="190" t="s">
        <v>131</v>
      </c>
      <c r="AU144" s="190" t="s">
        <v>81</v>
      </c>
      <c r="AY144" s="16" t="s">
        <v>129</v>
      </c>
      <c r="BE144" s="191">
        <f>IF(N144="základní",J144,0)</f>
        <v>0</v>
      </c>
      <c r="BF144" s="191">
        <f>IF(N144="snížená",J144,0)</f>
        <v>0</v>
      </c>
      <c r="BG144" s="191">
        <f>IF(N144="zákl. přenesená",J144,0)</f>
        <v>0</v>
      </c>
      <c r="BH144" s="191">
        <f>IF(N144="sníž. přenesená",J144,0)</f>
        <v>0</v>
      </c>
      <c r="BI144" s="191">
        <f>IF(N144="nulová",J144,0)</f>
        <v>0</v>
      </c>
      <c r="BJ144" s="16" t="s">
        <v>79</v>
      </c>
      <c r="BK144" s="191">
        <f>ROUND(I144*H144,2)</f>
        <v>0</v>
      </c>
      <c r="BL144" s="16" t="s">
        <v>136</v>
      </c>
      <c r="BM144" s="190" t="s">
        <v>279</v>
      </c>
    </row>
    <row r="145" spans="2:12" s="1" customFormat="1" ht="6.95" customHeight="1">
      <c r="B145" s="45"/>
      <c r="C145" s="46"/>
      <c r="D145" s="46"/>
      <c r="E145" s="46"/>
      <c r="F145" s="46"/>
      <c r="G145" s="46"/>
      <c r="H145" s="46"/>
      <c r="I145" s="130"/>
      <c r="J145" s="46"/>
      <c r="K145" s="46"/>
      <c r="L145" s="37"/>
    </row>
  </sheetData>
  <sheetProtection algorithmName="SHA-512" hashValue="gzKbBuRSo0A9FlLnGtg0VW1o2auyRHks7F7BTRM7JtZXZxG8puzc7Njzjz1Etp0kWTEQQBvQ2JQRUacQE5L6zg==" saltValue="BIskXqOe0e0y3wPjO1e4YDwhWCnwE/+mtAa4MTiDwzidMZbGSjzQoa4dw9Rda+PDWbSQcEb27KtPaR0hfvqbLA==" spinCount="100000" sheet="1" objects="1" scenarios="1" formatColumns="0" formatRows="0" autoFilter="0"/>
  <autoFilter ref="C83:K144"/>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93</v>
      </c>
    </row>
    <row r="3" spans="2:46" ht="6.95" customHeight="1">
      <c r="B3" s="100"/>
      <c r="C3" s="101"/>
      <c r="D3" s="101"/>
      <c r="E3" s="101"/>
      <c r="F3" s="101"/>
      <c r="G3" s="101"/>
      <c r="H3" s="101"/>
      <c r="I3" s="102"/>
      <c r="J3" s="101"/>
      <c r="K3" s="101"/>
      <c r="L3" s="19"/>
      <c r="AT3" s="16" t="s">
        <v>81</v>
      </c>
    </row>
    <row r="4" spans="2:46" ht="24.95" customHeight="1">
      <c r="B4" s="19"/>
      <c r="D4" s="103" t="s">
        <v>100</v>
      </c>
      <c r="L4" s="19"/>
      <c r="M4" s="104" t="s">
        <v>10</v>
      </c>
      <c r="AT4" s="16" t="s">
        <v>4</v>
      </c>
    </row>
    <row r="5" spans="2:12" ht="6.95" customHeight="1">
      <c r="B5" s="19"/>
      <c r="L5" s="19"/>
    </row>
    <row r="6" spans="2:12" ht="12" customHeight="1">
      <c r="B6" s="19"/>
      <c r="D6" s="105" t="s">
        <v>16</v>
      </c>
      <c r="L6" s="19"/>
    </row>
    <row r="7" spans="2:12" ht="16.5" customHeight="1">
      <c r="B7" s="19"/>
      <c r="E7" s="356" t="str">
        <f>'Rekapitulace stavby'!K6</f>
        <v>Oprava komunikace Milovice</v>
      </c>
      <c r="F7" s="357"/>
      <c r="G7" s="357"/>
      <c r="H7" s="357"/>
      <c r="L7" s="19"/>
    </row>
    <row r="8" spans="2:12" s="1" customFormat="1" ht="12" customHeight="1">
      <c r="B8" s="37"/>
      <c r="D8" s="105" t="s">
        <v>101</v>
      </c>
      <c r="I8" s="106"/>
      <c r="L8" s="37"/>
    </row>
    <row r="9" spans="2:12" s="1" customFormat="1" ht="36.95" customHeight="1">
      <c r="B9" s="37"/>
      <c r="E9" s="358" t="s">
        <v>346</v>
      </c>
      <c r="F9" s="359"/>
      <c r="G9" s="359"/>
      <c r="H9" s="359"/>
      <c r="I9" s="106"/>
      <c r="L9" s="37"/>
    </row>
    <row r="10" spans="2:12" s="1" customFormat="1" ht="11.25">
      <c r="B10" s="37"/>
      <c r="I10" s="106"/>
      <c r="L10" s="37"/>
    </row>
    <row r="11" spans="2:12" s="1" customFormat="1" ht="12" customHeight="1">
      <c r="B11" s="37"/>
      <c r="D11" s="105" t="s">
        <v>18</v>
      </c>
      <c r="F11" s="107" t="s">
        <v>19</v>
      </c>
      <c r="I11" s="108" t="s">
        <v>20</v>
      </c>
      <c r="J11" s="107" t="s">
        <v>19</v>
      </c>
      <c r="L11" s="37"/>
    </row>
    <row r="12" spans="2:12" s="1" customFormat="1" ht="12" customHeight="1">
      <c r="B12" s="37"/>
      <c r="D12" s="105" t="s">
        <v>21</v>
      </c>
      <c r="F12" s="107" t="s">
        <v>22</v>
      </c>
      <c r="I12" s="108" t="s">
        <v>23</v>
      </c>
      <c r="J12" s="109" t="str">
        <f>'Rekapitulace stavby'!AN8</f>
        <v>20. 6. 2019</v>
      </c>
      <c r="L12" s="37"/>
    </row>
    <row r="13" spans="2:12" s="1" customFormat="1" ht="10.9" customHeight="1">
      <c r="B13" s="37"/>
      <c r="I13" s="106"/>
      <c r="L13" s="37"/>
    </row>
    <row r="14" spans="2:12" s="1" customFormat="1" ht="12" customHeight="1">
      <c r="B14" s="37"/>
      <c r="D14" s="105" t="s">
        <v>25</v>
      </c>
      <c r="I14" s="108" t="s">
        <v>26</v>
      </c>
      <c r="J14" s="107" t="str">
        <f>IF('Rekapitulace stavby'!AN10="","",'Rekapitulace stavby'!AN10)</f>
        <v/>
      </c>
      <c r="L14" s="37"/>
    </row>
    <row r="15" spans="2:12" s="1" customFormat="1" ht="18" customHeight="1">
      <c r="B15" s="37"/>
      <c r="E15" s="107" t="str">
        <f>IF('Rekapitulace stavby'!E11="","",'Rekapitulace stavby'!E11)</f>
        <v xml:space="preserve"> </v>
      </c>
      <c r="I15" s="108" t="s">
        <v>28</v>
      </c>
      <c r="J15" s="107" t="str">
        <f>IF('Rekapitulace stavby'!AN11="","",'Rekapitulace stavby'!AN11)</f>
        <v/>
      </c>
      <c r="L15" s="37"/>
    </row>
    <row r="16" spans="2:12" s="1" customFormat="1" ht="6.95" customHeight="1">
      <c r="B16" s="37"/>
      <c r="I16" s="106"/>
      <c r="L16" s="37"/>
    </row>
    <row r="17" spans="2:12" s="1" customFormat="1" ht="12" customHeight="1">
      <c r="B17" s="37"/>
      <c r="D17" s="105" t="s">
        <v>29</v>
      </c>
      <c r="I17" s="108" t="s">
        <v>26</v>
      </c>
      <c r="J17" s="29" t="str">
        <f>'Rekapitulace stavby'!AN13</f>
        <v>Vyplň údaj</v>
      </c>
      <c r="L17" s="37"/>
    </row>
    <row r="18" spans="2:12" s="1" customFormat="1" ht="18" customHeight="1">
      <c r="B18" s="37"/>
      <c r="E18" s="360" t="str">
        <f>'Rekapitulace stavby'!E14</f>
        <v>Vyplň údaj</v>
      </c>
      <c r="F18" s="361"/>
      <c r="G18" s="361"/>
      <c r="H18" s="361"/>
      <c r="I18" s="108" t="s">
        <v>28</v>
      </c>
      <c r="J18" s="29" t="str">
        <f>'Rekapitulace stavby'!AN14</f>
        <v>Vyplň údaj</v>
      </c>
      <c r="L18" s="37"/>
    </row>
    <row r="19" spans="2:12" s="1" customFormat="1" ht="6.95" customHeight="1">
      <c r="B19" s="37"/>
      <c r="I19" s="106"/>
      <c r="L19" s="37"/>
    </row>
    <row r="20" spans="2:12" s="1" customFormat="1" ht="12" customHeight="1">
      <c r="B20" s="37"/>
      <c r="D20" s="105" t="s">
        <v>31</v>
      </c>
      <c r="I20" s="108" t="s">
        <v>26</v>
      </c>
      <c r="J20" s="107" t="str">
        <f>IF('Rekapitulace stavby'!AN16="","",'Rekapitulace stavby'!AN16)</f>
        <v/>
      </c>
      <c r="L20" s="37"/>
    </row>
    <row r="21" spans="2:12" s="1" customFormat="1" ht="18" customHeight="1">
      <c r="B21" s="37"/>
      <c r="E21" s="107" t="str">
        <f>IF('Rekapitulace stavby'!E17="","",'Rekapitulace stavby'!E17)</f>
        <v xml:space="preserve"> </v>
      </c>
      <c r="I21" s="108" t="s">
        <v>28</v>
      </c>
      <c r="J21" s="107" t="str">
        <f>IF('Rekapitulace stavby'!AN17="","",'Rekapitulace stavby'!AN17)</f>
        <v/>
      </c>
      <c r="L21" s="37"/>
    </row>
    <row r="22" spans="2:12" s="1" customFormat="1" ht="6.95" customHeight="1">
      <c r="B22" s="37"/>
      <c r="I22" s="106"/>
      <c r="L22" s="37"/>
    </row>
    <row r="23" spans="2:12" s="1" customFormat="1" ht="12" customHeight="1">
      <c r="B23" s="37"/>
      <c r="D23" s="105" t="s">
        <v>33</v>
      </c>
      <c r="I23" s="108" t="s">
        <v>26</v>
      </c>
      <c r="J23" s="107" t="s">
        <v>19</v>
      </c>
      <c r="L23" s="37"/>
    </row>
    <row r="24" spans="2:12" s="1" customFormat="1" ht="18" customHeight="1">
      <c r="B24" s="37"/>
      <c r="E24" s="107" t="s">
        <v>34</v>
      </c>
      <c r="I24" s="108" t="s">
        <v>28</v>
      </c>
      <c r="J24" s="107" t="s">
        <v>19</v>
      </c>
      <c r="L24" s="37"/>
    </row>
    <row r="25" spans="2:12" s="1" customFormat="1" ht="6.95" customHeight="1">
      <c r="B25" s="37"/>
      <c r="I25" s="106"/>
      <c r="L25" s="37"/>
    </row>
    <row r="26" spans="2:12" s="1" customFormat="1" ht="12" customHeight="1">
      <c r="B26" s="37"/>
      <c r="D26" s="105" t="s">
        <v>35</v>
      </c>
      <c r="I26" s="106"/>
      <c r="L26" s="37"/>
    </row>
    <row r="27" spans="2:12" s="7" customFormat="1" ht="16.5" customHeight="1">
      <c r="B27" s="110"/>
      <c r="E27" s="362" t="s">
        <v>19</v>
      </c>
      <c r="F27" s="362"/>
      <c r="G27" s="362"/>
      <c r="H27" s="362"/>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37</v>
      </c>
      <c r="I30" s="106"/>
      <c r="J30" s="114">
        <f>ROUND(J85,2)</f>
        <v>0</v>
      </c>
      <c r="L30" s="37"/>
    </row>
    <row r="31" spans="2:12" s="1" customFormat="1" ht="6.95" customHeight="1">
      <c r="B31" s="37"/>
      <c r="D31" s="58"/>
      <c r="E31" s="58"/>
      <c r="F31" s="58"/>
      <c r="G31" s="58"/>
      <c r="H31" s="58"/>
      <c r="I31" s="112"/>
      <c r="J31" s="58"/>
      <c r="K31" s="58"/>
      <c r="L31" s="37"/>
    </row>
    <row r="32" spans="2:12" s="1" customFormat="1" ht="14.45" customHeight="1">
      <c r="B32" s="37"/>
      <c r="F32" s="115" t="s">
        <v>39</v>
      </c>
      <c r="I32" s="116" t="s">
        <v>38</v>
      </c>
      <c r="J32" s="115" t="s">
        <v>40</v>
      </c>
      <c r="L32" s="37"/>
    </row>
    <row r="33" spans="2:12" s="1" customFormat="1" ht="14.45" customHeight="1">
      <c r="B33" s="37"/>
      <c r="D33" s="117" t="s">
        <v>41</v>
      </c>
      <c r="E33" s="105" t="s">
        <v>42</v>
      </c>
      <c r="F33" s="118">
        <f>ROUND((SUM(BE85:BE164)),2)</f>
        <v>0</v>
      </c>
      <c r="I33" s="119">
        <v>0.21</v>
      </c>
      <c r="J33" s="118">
        <f>ROUND(((SUM(BE85:BE164))*I33),2)</f>
        <v>0</v>
      </c>
      <c r="L33" s="37"/>
    </row>
    <row r="34" spans="2:12" s="1" customFormat="1" ht="14.45" customHeight="1">
      <c r="B34" s="37"/>
      <c r="E34" s="105" t="s">
        <v>43</v>
      </c>
      <c r="F34" s="118">
        <f>ROUND((SUM(BF85:BF164)),2)</f>
        <v>0</v>
      </c>
      <c r="I34" s="119">
        <v>0.15</v>
      </c>
      <c r="J34" s="118">
        <f>ROUND(((SUM(BF85:BF164))*I34),2)</f>
        <v>0</v>
      </c>
      <c r="L34" s="37"/>
    </row>
    <row r="35" spans="2:12" s="1" customFormat="1" ht="14.45" customHeight="1" hidden="1">
      <c r="B35" s="37"/>
      <c r="E35" s="105" t="s">
        <v>44</v>
      </c>
      <c r="F35" s="118">
        <f>ROUND((SUM(BG85:BG164)),2)</f>
        <v>0</v>
      </c>
      <c r="I35" s="119">
        <v>0.21</v>
      </c>
      <c r="J35" s="118">
        <f>0</f>
        <v>0</v>
      </c>
      <c r="L35" s="37"/>
    </row>
    <row r="36" spans="2:12" s="1" customFormat="1" ht="14.45" customHeight="1" hidden="1">
      <c r="B36" s="37"/>
      <c r="E36" s="105" t="s">
        <v>45</v>
      </c>
      <c r="F36" s="118">
        <f>ROUND((SUM(BH85:BH164)),2)</f>
        <v>0</v>
      </c>
      <c r="I36" s="119">
        <v>0.15</v>
      </c>
      <c r="J36" s="118">
        <f>0</f>
        <v>0</v>
      </c>
      <c r="L36" s="37"/>
    </row>
    <row r="37" spans="2:12" s="1" customFormat="1" ht="14.45" customHeight="1" hidden="1">
      <c r="B37" s="37"/>
      <c r="E37" s="105" t="s">
        <v>46</v>
      </c>
      <c r="F37" s="118">
        <f>ROUND((SUM(BI85:BI164)),2)</f>
        <v>0</v>
      </c>
      <c r="I37" s="119">
        <v>0</v>
      </c>
      <c r="J37" s="118">
        <f>0</f>
        <v>0</v>
      </c>
      <c r="L37" s="37"/>
    </row>
    <row r="38" spans="2:12" s="1" customFormat="1" ht="6.95" customHeight="1">
      <c r="B38" s="37"/>
      <c r="I38" s="106"/>
      <c r="L38" s="37"/>
    </row>
    <row r="39" spans="2:12" s="1" customFormat="1" ht="25.35" customHeight="1">
      <c r="B39" s="37"/>
      <c r="C39" s="120"/>
      <c r="D39" s="121" t="s">
        <v>47</v>
      </c>
      <c r="E39" s="122"/>
      <c r="F39" s="122"/>
      <c r="G39" s="123" t="s">
        <v>48</v>
      </c>
      <c r="H39" s="124" t="s">
        <v>49</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103</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6.5" customHeight="1">
      <c r="B48" s="33"/>
      <c r="C48" s="34"/>
      <c r="D48" s="34"/>
      <c r="E48" s="363" t="str">
        <f>E7</f>
        <v>Oprava komunikace Milovice</v>
      </c>
      <c r="F48" s="364"/>
      <c r="G48" s="364"/>
      <c r="H48" s="364"/>
      <c r="I48" s="106"/>
      <c r="J48" s="34"/>
      <c r="K48" s="34"/>
      <c r="L48" s="37"/>
    </row>
    <row r="49" spans="2:12" s="1" customFormat="1" ht="12" customHeight="1">
      <c r="B49" s="33"/>
      <c r="C49" s="28" t="s">
        <v>101</v>
      </c>
      <c r="D49" s="34"/>
      <c r="E49" s="34"/>
      <c r="F49" s="34"/>
      <c r="G49" s="34"/>
      <c r="H49" s="34"/>
      <c r="I49" s="106"/>
      <c r="J49" s="34"/>
      <c r="K49" s="34"/>
      <c r="L49" s="37"/>
    </row>
    <row r="50" spans="2:12" s="1" customFormat="1" ht="16.5" customHeight="1">
      <c r="B50" s="33"/>
      <c r="C50" s="34"/>
      <c r="D50" s="34"/>
      <c r="E50" s="336" t="str">
        <f>E9</f>
        <v>Výtluk 4 - Oprava výtluku č.4</v>
      </c>
      <c r="F50" s="365"/>
      <c r="G50" s="365"/>
      <c r="H50" s="365"/>
      <c r="I50" s="106"/>
      <c r="J50" s="34"/>
      <c r="K50" s="34"/>
      <c r="L50" s="37"/>
    </row>
    <row r="51" spans="2:12" s="1" customFormat="1" ht="6.95" customHeight="1">
      <c r="B51" s="33"/>
      <c r="C51" s="34"/>
      <c r="D51" s="34"/>
      <c r="E51" s="34"/>
      <c r="F51" s="34"/>
      <c r="G51" s="34"/>
      <c r="H51" s="34"/>
      <c r="I51" s="106"/>
      <c r="J51" s="34"/>
      <c r="K51" s="34"/>
      <c r="L51" s="37"/>
    </row>
    <row r="52" spans="2:12" s="1" customFormat="1" ht="12" customHeight="1">
      <c r="B52" s="33"/>
      <c r="C52" s="28" t="s">
        <v>21</v>
      </c>
      <c r="D52" s="34"/>
      <c r="E52" s="34"/>
      <c r="F52" s="26" t="str">
        <f>F12</f>
        <v>Milovice</v>
      </c>
      <c r="G52" s="34"/>
      <c r="H52" s="34"/>
      <c r="I52" s="108" t="s">
        <v>23</v>
      </c>
      <c r="J52" s="57" t="str">
        <f>IF(J12="","",J12)</f>
        <v>20. 6. 2019</v>
      </c>
      <c r="K52" s="34"/>
      <c r="L52" s="37"/>
    </row>
    <row r="53" spans="2:12" s="1" customFormat="1" ht="6.95" customHeight="1">
      <c r="B53" s="33"/>
      <c r="C53" s="34"/>
      <c r="D53" s="34"/>
      <c r="E53" s="34"/>
      <c r="F53" s="34"/>
      <c r="G53" s="34"/>
      <c r="H53" s="34"/>
      <c r="I53" s="106"/>
      <c r="J53" s="34"/>
      <c r="K53" s="34"/>
      <c r="L53" s="37"/>
    </row>
    <row r="54" spans="2:12" s="1" customFormat="1" ht="15.2" customHeight="1">
      <c r="B54" s="33"/>
      <c r="C54" s="28" t="s">
        <v>25</v>
      </c>
      <c r="D54" s="34"/>
      <c r="E54" s="34"/>
      <c r="F54" s="26" t="str">
        <f>E15</f>
        <v xml:space="preserve"> </v>
      </c>
      <c r="G54" s="34"/>
      <c r="H54" s="34"/>
      <c r="I54" s="108" t="s">
        <v>31</v>
      </c>
      <c r="J54" s="31" t="str">
        <f>E21</f>
        <v xml:space="preserve"> </v>
      </c>
      <c r="K54" s="34"/>
      <c r="L54" s="37"/>
    </row>
    <row r="55" spans="2:12" s="1" customFormat="1" ht="15.2" customHeight="1">
      <c r="B55" s="33"/>
      <c r="C55" s="28" t="s">
        <v>29</v>
      </c>
      <c r="D55" s="34"/>
      <c r="E55" s="34"/>
      <c r="F55" s="26" t="str">
        <f>IF(E18="","",E18)</f>
        <v>Vyplň údaj</v>
      </c>
      <c r="G55" s="34"/>
      <c r="H55" s="34"/>
      <c r="I55" s="108" t="s">
        <v>33</v>
      </c>
      <c r="J55" s="31" t="str">
        <f>E24</f>
        <v>František Mrázek</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104</v>
      </c>
      <c r="D57" s="135"/>
      <c r="E57" s="135"/>
      <c r="F57" s="135"/>
      <c r="G57" s="135"/>
      <c r="H57" s="135"/>
      <c r="I57" s="136"/>
      <c r="J57" s="137" t="s">
        <v>105</v>
      </c>
      <c r="K57" s="135"/>
      <c r="L57" s="37"/>
    </row>
    <row r="58" spans="2:12" s="1" customFormat="1" ht="10.35" customHeight="1">
      <c r="B58" s="33"/>
      <c r="C58" s="34"/>
      <c r="D58" s="34"/>
      <c r="E58" s="34"/>
      <c r="F58" s="34"/>
      <c r="G58" s="34"/>
      <c r="H58" s="34"/>
      <c r="I58" s="106"/>
      <c r="J58" s="34"/>
      <c r="K58" s="34"/>
      <c r="L58" s="37"/>
    </row>
    <row r="59" spans="2:47" s="1" customFormat="1" ht="22.9" customHeight="1">
      <c r="B59" s="33"/>
      <c r="C59" s="138" t="s">
        <v>69</v>
      </c>
      <c r="D59" s="34"/>
      <c r="E59" s="34"/>
      <c r="F59" s="34"/>
      <c r="G59" s="34"/>
      <c r="H59" s="34"/>
      <c r="I59" s="106"/>
      <c r="J59" s="75">
        <f>J85</f>
        <v>0</v>
      </c>
      <c r="K59" s="34"/>
      <c r="L59" s="37"/>
      <c r="AU59" s="16" t="s">
        <v>106</v>
      </c>
    </row>
    <row r="60" spans="2:12" s="8" customFormat="1" ht="24.95" customHeight="1">
      <c r="B60" s="139"/>
      <c r="C60" s="140"/>
      <c r="D60" s="141" t="s">
        <v>107</v>
      </c>
      <c r="E60" s="142"/>
      <c r="F60" s="142"/>
      <c r="G60" s="142"/>
      <c r="H60" s="142"/>
      <c r="I60" s="143"/>
      <c r="J60" s="144">
        <f>J86</f>
        <v>0</v>
      </c>
      <c r="K60" s="140"/>
      <c r="L60" s="145"/>
    </row>
    <row r="61" spans="2:12" s="9" customFormat="1" ht="19.9" customHeight="1">
      <c r="B61" s="146"/>
      <c r="C61" s="147"/>
      <c r="D61" s="148" t="s">
        <v>108</v>
      </c>
      <c r="E61" s="149"/>
      <c r="F61" s="149"/>
      <c r="G61" s="149"/>
      <c r="H61" s="149"/>
      <c r="I61" s="150"/>
      <c r="J61" s="151">
        <f>J87</f>
        <v>0</v>
      </c>
      <c r="K61" s="147"/>
      <c r="L61" s="152"/>
    </row>
    <row r="62" spans="2:12" s="9" customFormat="1" ht="19.9" customHeight="1">
      <c r="B62" s="146"/>
      <c r="C62" s="147"/>
      <c r="D62" s="148" t="s">
        <v>110</v>
      </c>
      <c r="E62" s="149"/>
      <c r="F62" s="149"/>
      <c r="G62" s="149"/>
      <c r="H62" s="149"/>
      <c r="I62" s="150"/>
      <c r="J62" s="151">
        <f>J128</f>
        <v>0</v>
      </c>
      <c r="K62" s="147"/>
      <c r="L62" s="152"/>
    </row>
    <row r="63" spans="2:12" s="9" customFormat="1" ht="19.9" customHeight="1">
      <c r="B63" s="146"/>
      <c r="C63" s="147"/>
      <c r="D63" s="148" t="s">
        <v>111</v>
      </c>
      <c r="E63" s="149"/>
      <c r="F63" s="149"/>
      <c r="G63" s="149"/>
      <c r="H63" s="149"/>
      <c r="I63" s="150"/>
      <c r="J63" s="151">
        <f>J145</f>
        <v>0</v>
      </c>
      <c r="K63" s="147"/>
      <c r="L63" s="152"/>
    </row>
    <row r="64" spans="2:12" s="9" customFormat="1" ht="19.9" customHeight="1">
      <c r="B64" s="146"/>
      <c r="C64" s="147"/>
      <c r="D64" s="148" t="s">
        <v>112</v>
      </c>
      <c r="E64" s="149"/>
      <c r="F64" s="149"/>
      <c r="G64" s="149"/>
      <c r="H64" s="149"/>
      <c r="I64" s="150"/>
      <c r="J64" s="151">
        <f>J157</f>
        <v>0</v>
      </c>
      <c r="K64" s="147"/>
      <c r="L64" s="152"/>
    </row>
    <row r="65" spans="2:12" s="9" customFormat="1" ht="19.9" customHeight="1">
      <c r="B65" s="146"/>
      <c r="C65" s="147"/>
      <c r="D65" s="148" t="s">
        <v>113</v>
      </c>
      <c r="E65" s="149"/>
      <c r="F65" s="149"/>
      <c r="G65" s="149"/>
      <c r="H65" s="149"/>
      <c r="I65" s="150"/>
      <c r="J65" s="151">
        <f>J162</f>
        <v>0</v>
      </c>
      <c r="K65" s="147"/>
      <c r="L65" s="152"/>
    </row>
    <row r="66" spans="2:12" s="1" customFormat="1" ht="21.75" customHeight="1">
      <c r="B66" s="33"/>
      <c r="C66" s="34"/>
      <c r="D66" s="34"/>
      <c r="E66" s="34"/>
      <c r="F66" s="34"/>
      <c r="G66" s="34"/>
      <c r="H66" s="34"/>
      <c r="I66" s="106"/>
      <c r="J66" s="34"/>
      <c r="K66" s="34"/>
      <c r="L66" s="37"/>
    </row>
    <row r="67" spans="2:12" s="1" customFormat="1" ht="6.95" customHeight="1">
      <c r="B67" s="45"/>
      <c r="C67" s="46"/>
      <c r="D67" s="46"/>
      <c r="E67" s="46"/>
      <c r="F67" s="46"/>
      <c r="G67" s="46"/>
      <c r="H67" s="46"/>
      <c r="I67" s="130"/>
      <c r="J67" s="46"/>
      <c r="K67" s="46"/>
      <c r="L67" s="37"/>
    </row>
    <row r="71" spans="2:12" s="1" customFormat="1" ht="6.95" customHeight="1">
      <c r="B71" s="47"/>
      <c r="C71" s="48"/>
      <c r="D71" s="48"/>
      <c r="E71" s="48"/>
      <c r="F71" s="48"/>
      <c r="G71" s="48"/>
      <c r="H71" s="48"/>
      <c r="I71" s="133"/>
      <c r="J71" s="48"/>
      <c r="K71" s="48"/>
      <c r="L71" s="37"/>
    </row>
    <row r="72" spans="2:12" s="1" customFormat="1" ht="24.95" customHeight="1">
      <c r="B72" s="33"/>
      <c r="C72" s="22" t="s">
        <v>114</v>
      </c>
      <c r="D72" s="34"/>
      <c r="E72" s="34"/>
      <c r="F72" s="34"/>
      <c r="G72" s="34"/>
      <c r="H72" s="34"/>
      <c r="I72" s="106"/>
      <c r="J72" s="34"/>
      <c r="K72" s="34"/>
      <c r="L72" s="37"/>
    </row>
    <row r="73" spans="2:12" s="1" customFormat="1" ht="6.95" customHeight="1">
      <c r="B73" s="33"/>
      <c r="C73" s="34"/>
      <c r="D73" s="34"/>
      <c r="E73" s="34"/>
      <c r="F73" s="34"/>
      <c r="G73" s="34"/>
      <c r="H73" s="34"/>
      <c r="I73" s="106"/>
      <c r="J73" s="34"/>
      <c r="K73" s="34"/>
      <c r="L73" s="37"/>
    </row>
    <row r="74" spans="2:12" s="1" customFormat="1" ht="12" customHeight="1">
      <c r="B74" s="33"/>
      <c r="C74" s="28" t="s">
        <v>16</v>
      </c>
      <c r="D74" s="34"/>
      <c r="E74" s="34"/>
      <c r="F74" s="34"/>
      <c r="G74" s="34"/>
      <c r="H74" s="34"/>
      <c r="I74" s="106"/>
      <c r="J74" s="34"/>
      <c r="K74" s="34"/>
      <c r="L74" s="37"/>
    </row>
    <row r="75" spans="2:12" s="1" customFormat="1" ht="16.5" customHeight="1">
      <c r="B75" s="33"/>
      <c r="C75" s="34"/>
      <c r="D75" s="34"/>
      <c r="E75" s="363" t="str">
        <f>E7</f>
        <v>Oprava komunikace Milovice</v>
      </c>
      <c r="F75" s="364"/>
      <c r="G75" s="364"/>
      <c r="H75" s="364"/>
      <c r="I75" s="106"/>
      <c r="J75" s="34"/>
      <c r="K75" s="34"/>
      <c r="L75" s="37"/>
    </row>
    <row r="76" spans="2:12" s="1" customFormat="1" ht="12" customHeight="1">
      <c r="B76" s="33"/>
      <c r="C76" s="28" t="s">
        <v>101</v>
      </c>
      <c r="D76" s="34"/>
      <c r="E76" s="34"/>
      <c r="F76" s="34"/>
      <c r="G76" s="34"/>
      <c r="H76" s="34"/>
      <c r="I76" s="106"/>
      <c r="J76" s="34"/>
      <c r="K76" s="34"/>
      <c r="L76" s="37"/>
    </row>
    <row r="77" spans="2:12" s="1" customFormat="1" ht="16.5" customHeight="1">
      <c r="B77" s="33"/>
      <c r="C77" s="34"/>
      <c r="D77" s="34"/>
      <c r="E77" s="336" t="str">
        <f>E9</f>
        <v>Výtluk 4 - Oprava výtluku č.4</v>
      </c>
      <c r="F77" s="365"/>
      <c r="G77" s="365"/>
      <c r="H77" s="365"/>
      <c r="I77" s="106"/>
      <c r="J77" s="34"/>
      <c r="K77" s="34"/>
      <c r="L77" s="37"/>
    </row>
    <row r="78" spans="2:12" s="1" customFormat="1" ht="6.95" customHeight="1">
      <c r="B78" s="33"/>
      <c r="C78" s="34"/>
      <c r="D78" s="34"/>
      <c r="E78" s="34"/>
      <c r="F78" s="34"/>
      <c r="G78" s="34"/>
      <c r="H78" s="34"/>
      <c r="I78" s="106"/>
      <c r="J78" s="34"/>
      <c r="K78" s="34"/>
      <c r="L78" s="37"/>
    </row>
    <row r="79" spans="2:12" s="1" customFormat="1" ht="12" customHeight="1">
      <c r="B79" s="33"/>
      <c r="C79" s="28" t="s">
        <v>21</v>
      </c>
      <c r="D79" s="34"/>
      <c r="E79" s="34"/>
      <c r="F79" s="26" t="str">
        <f>F12</f>
        <v>Milovice</v>
      </c>
      <c r="G79" s="34"/>
      <c r="H79" s="34"/>
      <c r="I79" s="108" t="s">
        <v>23</v>
      </c>
      <c r="J79" s="57" t="str">
        <f>IF(J12="","",J12)</f>
        <v>20. 6. 2019</v>
      </c>
      <c r="K79" s="34"/>
      <c r="L79" s="37"/>
    </row>
    <row r="80" spans="2:12" s="1" customFormat="1" ht="6.95" customHeight="1">
      <c r="B80" s="33"/>
      <c r="C80" s="34"/>
      <c r="D80" s="34"/>
      <c r="E80" s="34"/>
      <c r="F80" s="34"/>
      <c r="G80" s="34"/>
      <c r="H80" s="34"/>
      <c r="I80" s="106"/>
      <c r="J80" s="34"/>
      <c r="K80" s="34"/>
      <c r="L80" s="37"/>
    </row>
    <row r="81" spans="2:12" s="1" customFormat="1" ht="15.2" customHeight="1">
      <c r="B81" s="33"/>
      <c r="C81" s="28" t="s">
        <v>25</v>
      </c>
      <c r="D81" s="34"/>
      <c r="E81" s="34"/>
      <c r="F81" s="26" t="str">
        <f>E15</f>
        <v xml:space="preserve"> </v>
      </c>
      <c r="G81" s="34"/>
      <c r="H81" s="34"/>
      <c r="I81" s="108" t="s">
        <v>31</v>
      </c>
      <c r="J81" s="31" t="str">
        <f>E21</f>
        <v xml:space="preserve"> </v>
      </c>
      <c r="K81" s="34"/>
      <c r="L81" s="37"/>
    </row>
    <row r="82" spans="2:12" s="1" customFormat="1" ht="15.2" customHeight="1">
      <c r="B82" s="33"/>
      <c r="C82" s="28" t="s">
        <v>29</v>
      </c>
      <c r="D82" s="34"/>
      <c r="E82" s="34"/>
      <c r="F82" s="26" t="str">
        <f>IF(E18="","",E18)</f>
        <v>Vyplň údaj</v>
      </c>
      <c r="G82" s="34"/>
      <c r="H82" s="34"/>
      <c r="I82" s="108" t="s">
        <v>33</v>
      </c>
      <c r="J82" s="31" t="str">
        <f>E24</f>
        <v>František Mrázek</v>
      </c>
      <c r="K82" s="34"/>
      <c r="L82" s="37"/>
    </row>
    <row r="83" spans="2:12" s="1" customFormat="1" ht="10.35" customHeight="1">
      <c r="B83" s="33"/>
      <c r="C83" s="34"/>
      <c r="D83" s="34"/>
      <c r="E83" s="34"/>
      <c r="F83" s="34"/>
      <c r="G83" s="34"/>
      <c r="H83" s="34"/>
      <c r="I83" s="106"/>
      <c r="J83" s="34"/>
      <c r="K83" s="34"/>
      <c r="L83" s="37"/>
    </row>
    <row r="84" spans="2:20" s="10" customFormat="1" ht="29.25" customHeight="1">
      <c r="B84" s="153"/>
      <c r="C84" s="154" t="s">
        <v>115</v>
      </c>
      <c r="D84" s="155" t="s">
        <v>56</v>
      </c>
      <c r="E84" s="155" t="s">
        <v>52</v>
      </c>
      <c r="F84" s="155" t="s">
        <v>53</v>
      </c>
      <c r="G84" s="155" t="s">
        <v>116</v>
      </c>
      <c r="H84" s="155" t="s">
        <v>117</v>
      </c>
      <c r="I84" s="156" t="s">
        <v>118</v>
      </c>
      <c r="J84" s="155" t="s">
        <v>105</v>
      </c>
      <c r="K84" s="157" t="s">
        <v>119</v>
      </c>
      <c r="L84" s="158"/>
      <c r="M84" s="66" t="s">
        <v>19</v>
      </c>
      <c r="N84" s="67" t="s">
        <v>41</v>
      </c>
      <c r="O84" s="67" t="s">
        <v>120</v>
      </c>
      <c r="P84" s="67" t="s">
        <v>121</v>
      </c>
      <c r="Q84" s="67" t="s">
        <v>122</v>
      </c>
      <c r="R84" s="67" t="s">
        <v>123</v>
      </c>
      <c r="S84" s="67" t="s">
        <v>124</v>
      </c>
      <c r="T84" s="68" t="s">
        <v>125</v>
      </c>
    </row>
    <row r="85" spans="2:63" s="1" customFormat="1" ht="22.9" customHeight="1">
      <c r="B85" s="33"/>
      <c r="C85" s="73" t="s">
        <v>126</v>
      </c>
      <c r="D85" s="34"/>
      <c r="E85" s="34"/>
      <c r="F85" s="34"/>
      <c r="G85" s="34"/>
      <c r="H85" s="34"/>
      <c r="I85" s="106"/>
      <c r="J85" s="159">
        <f>BK85</f>
        <v>0</v>
      </c>
      <c r="K85" s="34"/>
      <c r="L85" s="37"/>
      <c r="M85" s="69"/>
      <c r="N85" s="70"/>
      <c r="O85" s="70"/>
      <c r="P85" s="160">
        <f>P86</f>
        <v>0</v>
      </c>
      <c r="Q85" s="70"/>
      <c r="R85" s="160">
        <f>R86</f>
        <v>9.008420000000001</v>
      </c>
      <c r="S85" s="70"/>
      <c r="T85" s="161">
        <f>T86</f>
        <v>35.066</v>
      </c>
      <c r="AT85" s="16" t="s">
        <v>70</v>
      </c>
      <c r="AU85" s="16" t="s">
        <v>106</v>
      </c>
      <c r="BK85" s="162">
        <f>BK86</f>
        <v>0</v>
      </c>
    </row>
    <row r="86" spans="2:63" s="11" customFormat="1" ht="25.9" customHeight="1">
      <c r="B86" s="163"/>
      <c r="C86" s="164"/>
      <c r="D86" s="165" t="s">
        <v>70</v>
      </c>
      <c r="E86" s="166" t="s">
        <v>127</v>
      </c>
      <c r="F86" s="166" t="s">
        <v>128</v>
      </c>
      <c r="G86" s="164"/>
      <c r="H86" s="164"/>
      <c r="I86" s="167"/>
      <c r="J86" s="168">
        <f>BK86</f>
        <v>0</v>
      </c>
      <c r="K86" s="164"/>
      <c r="L86" s="169"/>
      <c r="M86" s="170"/>
      <c r="N86" s="171"/>
      <c r="O86" s="171"/>
      <c r="P86" s="172">
        <f>P87+P128+P145+P157+P162</f>
        <v>0</v>
      </c>
      <c r="Q86" s="171"/>
      <c r="R86" s="172">
        <f>R87+R128+R145+R157+R162</f>
        <v>9.008420000000001</v>
      </c>
      <c r="S86" s="171"/>
      <c r="T86" s="173">
        <f>T87+T128+T145+T157+T162</f>
        <v>35.066</v>
      </c>
      <c r="AR86" s="174" t="s">
        <v>79</v>
      </c>
      <c r="AT86" s="175" t="s">
        <v>70</v>
      </c>
      <c r="AU86" s="175" t="s">
        <v>71</v>
      </c>
      <c r="AY86" s="174" t="s">
        <v>129</v>
      </c>
      <c r="BK86" s="176">
        <f>BK87+BK128+BK145+BK157+BK162</f>
        <v>0</v>
      </c>
    </row>
    <row r="87" spans="2:63" s="11" customFormat="1" ht="22.9" customHeight="1">
      <c r="B87" s="163"/>
      <c r="C87" s="164"/>
      <c r="D87" s="165" t="s">
        <v>70</v>
      </c>
      <c r="E87" s="177" t="s">
        <v>79</v>
      </c>
      <c r="F87" s="177" t="s">
        <v>130</v>
      </c>
      <c r="G87" s="164"/>
      <c r="H87" s="164"/>
      <c r="I87" s="167"/>
      <c r="J87" s="178">
        <f>BK87</f>
        <v>0</v>
      </c>
      <c r="K87" s="164"/>
      <c r="L87" s="169"/>
      <c r="M87" s="170"/>
      <c r="N87" s="171"/>
      <c r="O87" s="171"/>
      <c r="P87" s="172">
        <f>SUM(P88:P127)</f>
        <v>0</v>
      </c>
      <c r="Q87" s="171"/>
      <c r="R87" s="172">
        <f>SUM(R88:R127)</f>
        <v>0.0022</v>
      </c>
      <c r="S87" s="171"/>
      <c r="T87" s="173">
        <f>SUM(T88:T127)</f>
        <v>31.79</v>
      </c>
      <c r="AR87" s="174" t="s">
        <v>79</v>
      </c>
      <c r="AT87" s="175" t="s">
        <v>70</v>
      </c>
      <c r="AU87" s="175" t="s">
        <v>79</v>
      </c>
      <c r="AY87" s="174" t="s">
        <v>129</v>
      </c>
      <c r="BK87" s="176">
        <f>SUM(BK88:BK127)</f>
        <v>0</v>
      </c>
    </row>
    <row r="88" spans="2:65" s="1" customFormat="1" ht="36" customHeight="1">
      <c r="B88" s="33"/>
      <c r="C88" s="179" t="s">
        <v>79</v>
      </c>
      <c r="D88" s="179" t="s">
        <v>131</v>
      </c>
      <c r="E88" s="180" t="s">
        <v>347</v>
      </c>
      <c r="F88" s="181" t="s">
        <v>348</v>
      </c>
      <c r="G88" s="182" t="s">
        <v>134</v>
      </c>
      <c r="H88" s="183">
        <v>27.5</v>
      </c>
      <c r="I88" s="184"/>
      <c r="J88" s="185">
        <f>ROUND(I88*H88,2)</f>
        <v>0</v>
      </c>
      <c r="K88" s="181" t="s">
        <v>135</v>
      </c>
      <c r="L88" s="37"/>
      <c r="M88" s="186" t="s">
        <v>19</v>
      </c>
      <c r="N88" s="187" t="s">
        <v>42</v>
      </c>
      <c r="O88" s="62"/>
      <c r="P88" s="188">
        <f>O88*H88</f>
        <v>0</v>
      </c>
      <c r="Q88" s="188">
        <v>0</v>
      </c>
      <c r="R88" s="188">
        <f>Q88*H88</f>
        <v>0</v>
      </c>
      <c r="S88" s="188">
        <v>0.32</v>
      </c>
      <c r="T88" s="189">
        <f>S88*H88</f>
        <v>8.8</v>
      </c>
      <c r="AR88" s="190" t="s">
        <v>136</v>
      </c>
      <c r="AT88" s="190" t="s">
        <v>131</v>
      </c>
      <c r="AU88" s="190" t="s">
        <v>81</v>
      </c>
      <c r="AY88" s="16" t="s">
        <v>129</v>
      </c>
      <c r="BE88" s="191">
        <f>IF(N88="základní",J88,0)</f>
        <v>0</v>
      </c>
      <c r="BF88" s="191">
        <f>IF(N88="snížená",J88,0)</f>
        <v>0</v>
      </c>
      <c r="BG88" s="191">
        <f>IF(N88="zákl. přenesená",J88,0)</f>
        <v>0</v>
      </c>
      <c r="BH88" s="191">
        <f>IF(N88="sníž. přenesená",J88,0)</f>
        <v>0</v>
      </c>
      <c r="BI88" s="191">
        <f>IF(N88="nulová",J88,0)</f>
        <v>0</v>
      </c>
      <c r="BJ88" s="16" t="s">
        <v>79</v>
      </c>
      <c r="BK88" s="191">
        <f>ROUND(I88*H88,2)</f>
        <v>0</v>
      </c>
      <c r="BL88" s="16" t="s">
        <v>136</v>
      </c>
      <c r="BM88" s="190" t="s">
        <v>349</v>
      </c>
    </row>
    <row r="89" spans="2:47" s="1" customFormat="1" ht="117">
      <c r="B89" s="33"/>
      <c r="C89" s="34"/>
      <c r="D89" s="192" t="s">
        <v>138</v>
      </c>
      <c r="E89" s="34"/>
      <c r="F89" s="193" t="s">
        <v>139</v>
      </c>
      <c r="G89" s="34"/>
      <c r="H89" s="34"/>
      <c r="I89" s="106"/>
      <c r="J89" s="34"/>
      <c r="K89" s="34"/>
      <c r="L89" s="37"/>
      <c r="M89" s="194"/>
      <c r="N89" s="62"/>
      <c r="O89" s="62"/>
      <c r="P89" s="62"/>
      <c r="Q89" s="62"/>
      <c r="R89" s="62"/>
      <c r="S89" s="62"/>
      <c r="T89" s="63"/>
      <c r="AT89" s="16" t="s">
        <v>138</v>
      </c>
      <c r="AU89" s="16" t="s">
        <v>81</v>
      </c>
    </row>
    <row r="90" spans="2:51" s="12" customFormat="1" ht="11.25">
      <c r="B90" s="195"/>
      <c r="C90" s="196"/>
      <c r="D90" s="192" t="s">
        <v>140</v>
      </c>
      <c r="E90" s="197" t="s">
        <v>19</v>
      </c>
      <c r="F90" s="198" t="s">
        <v>350</v>
      </c>
      <c r="G90" s="196"/>
      <c r="H90" s="199">
        <v>27.5</v>
      </c>
      <c r="I90" s="200"/>
      <c r="J90" s="196"/>
      <c r="K90" s="196"/>
      <c r="L90" s="201"/>
      <c r="M90" s="202"/>
      <c r="N90" s="203"/>
      <c r="O90" s="203"/>
      <c r="P90" s="203"/>
      <c r="Q90" s="203"/>
      <c r="R90" s="203"/>
      <c r="S90" s="203"/>
      <c r="T90" s="204"/>
      <c r="AT90" s="205" t="s">
        <v>140</v>
      </c>
      <c r="AU90" s="205" t="s">
        <v>81</v>
      </c>
      <c r="AV90" s="12" t="s">
        <v>81</v>
      </c>
      <c r="AW90" s="12" t="s">
        <v>32</v>
      </c>
      <c r="AX90" s="12" t="s">
        <v>71</v>
      </c>
      <c r="AY90" s="205" t="s">
        <v>129</v>
      </c>
    </row>
    <row r="91" spans="2:51" s="13" customFormat="1" ht="11.25">
      <c r="B91" s="206"/>
      <c r="C91" s="207"/>
      <c r="D91" s="192" t="s">
        <v>140</v>
      </c>
      <c r="E91" s="208" t="s">
        <v>19</v>
      </c>
      <c r="F91" s="209" t="s">
        <v>142</v>
      </c>
      <c r="G91" s="207"/>
      <c r="H91" s="210">
        <v>27.5</v>
      </c>
      <c r="I91" s="211"/>
      <c r="J91" s="207"/>
      <c r="K91" s="207"/>
      <c r="L91" s="212"/>
      <c r="M91" s="213"/>
      <c r="N91" s="214"/>
      <c r="O91" s="214"/>
      <c r="P91" s="214"/>
      <c r="Q91" s="214"/>
      <c r="R91" s="214"/>
      <c r="S91" s="214"/>
      <c r="T91" s="215"/>
      <c r="AT91" s="216" t="s">
        <v>140</v>
      </c>
      <c r="AU91" s="216" t="s">
        <v>81</v>
      </c>
      <c r="AV91" s="13" t="s">
        <v>136</v>
      </c>
      <c r="AW91" s="13" t="s">
        <v>32</v>
      </c>
      <c r="AX91" s="13" t="s">
        <v>79</v>
      </c>
      <c r="AY91" s="216" t="s">
        <v>129</v>
      </c>
    </row>
    <row r="92" spans="2:65" s="1" customFormat="1" ht="36" customHeight="1">
      <c r="B92" s="33"/>
      <c r="C92" s="179" t="s">
        <v>81</v>
      </c>
      <c r="D92" s="179" t="s">
        <v>131</v>
      </c>
      <c r="E92" s="180" t="s">
        <v>293</v>
      </c>
      <c r="F92" s="181" t="s">
        <v>294</v>
      </c>
      <c r="G92" s="182" t="s">
        <v>134</v>
      </c>
      <c r="H92" s="183">
        <v>27.5</v>
      </c>
      <c r="I92" s="184"/>
      <c r="J92" s="185">
        <f>ROUND(I92*H92,2)</f>
        <v>0</v>
      </c>
      <c r="K92" s="181" t="s">
        <v>135</v>
      </c>
      <c r="L92" s="37"/>
      <c r="M92" s="186" t="s">
        <v>19</v>
      </c>
      <c r="N92" s="187" t="s">
        <v>42</v>
      </c>
      <c r="O92" s="62"/>
      <c r="P92" s="188">
        <f>O92*H92</f>
        <v>0</v>
      </c>
      <c r="Q92" s="188">
        <v>0</v>
      </c>
      <c r="R92" s="188">
        <f>Q92*H92</f>
        <v>0</v>
      </c>
      <c r="S92" s="188">
        <v>0.58</v>
      </c>
      <c r="T92" s="189">
        <f>S92*H92</f>
        <v>15.95</v>
      </c>
      <c r="AR92" s="190" t="s">
        <v>136</v>
      </c>
      <c r="AT92" s="190" t="s">
        <v>131</v>
      </c>
      <c r="AU92" s="190" t="s">
        <v>81</v>
      </c>
      <c r="AY92" s="16" t="s">
        <v>129</v>
      </c>
      <c r="BE92" s="191">
        <f>IF(N92="základní",J92,0)</f>
        <v>0</v>
      </c>
      <c r="BF92" s="191">
        <f>IF(N92="snížená",J92,0)</f>
        <v>0</v>
      </c>
      <c r="BG92" s="191">
        <f>IF(N92="zákl. přenesená",J92,0)</f>
        <v>0</v>
      </c>
      <c r="BH92" s="191">
        <f>IF(N92="sníž. přenesená",J92,0)</f>
        <v>0</v>
      </c>
      <c r="BI92" s="191">
        <f>IF(N92="nulová",J92,0)</f>
        <v>0</v>
      </c>
      <c r="BJ92" s="16" t="s">
        <v>79</v>
      </c>
      <c r="BK92" s="191">
        <f>ROUND(I92*H92,2)</f>
        <v>0</v>
      </c>
      <c r="BL92" s="16" t="s">
        <v>136</v>
      </c>
      <c r="BM92" s="190" t="s">
        <v>295</v>
      </c>
    </row>
    <row r="93" spans="2:47" s="1" customFormat="1" ht="175.5">
      <c r="B93" s="33"/>
      <c r="C93" s="34"/>
      <c r="D93" s="192" t="s">
        <v>138</v>
      </c>
      <c r="E93" s="34"/>
      <c r="F93" s="193" t="s">
        <v>146</v>
      </c>
      <c r="G93" s="34"/>
      <c r="H93" s="34"/>
      <c r="I93" s="106"/>
      <c r="J93" s="34"/>
      <c r="K93" s="34"/>
      <c r="L93" s="37"/>
      <c r="M93" s="194"/>
      <c r="N93" s="62"/>
      <c r="O93" s="62"/>
      <c r="P93" s="62"/>
      <c r="Q93" s="62"/>
      <c r="R93" s="62"/>
      <c r="S93" s="62"/>
      <c r="T93" s="63"/>
      <c r="AT93" s="16" t="s">
        <v>138</v>
      </c>
      <c r="AU93" s="16" t="s">
        <v>81</v>
      </c>
    </row>
    <row r="94" spans="2:51" s="12" customFormat="1" ht="11.25">
      <c r="B94" s="195"/>
      <c r="C94" s="196"/>
      <c r="D94" s="192" t="s">
        <v>140</v>
      </c>
      <c r="E94" s="197" t="s">
        <v>19</v>
      </c>
      <c r="F94" s="198" t="s">
        <v>350</v>
      </c>
      <c r="G94" s="196"/>
      <c r="H94" s="199">
        <v>27.5</v>
      </c>
      <c r="I94" s="200"/>
      <c r="J94" s="196"/>
      <c r="K94" s="196"/>
      <c r="L94" s="201"/>
      <c r="M94" s="202"/>
      <c r="N94" s="203"/>
      <c r="O94" s="203"/>
      <c r="P94" s="203"/>
      <c r="Q94" s="203"/>
      <c r="R94" s="203"/>
      <c r="S94" s="203"/>
      <c r="T94" s="204"/>
      <c r="AT94" s="205" t="s">
        <v>140</v>
      </c>
      <c r="AU94" s="205" t="s">
        <v>81</v>
      </c>
      <c r="AV94" s="12" t="s">
        <v>81</v>
      </c>
      <c r="AW94" s="12" t="s">
        <v>32</v>
      </c>
      <c r="AX94" s="12" t="s">
        <v>71</v>
      </c>
      <c r="AY94" s="205" t="s">
        <v>129</v>
      </c>
    </row>
    <row r="95" spans="2:51" s="13" customFormat="1" ht="11.25">
      <c r="B95" s="206"/>
      <c r="C95" s="207"/>
      <c r="D95" s="192" t="s">
        <v>140</v>
      </c>
      <c r="E95" s="208" t="s">
        <v>19</v>
      </c>
      <c r="F95" s="209" t="s">
        <v>142</v>
      </c>
      <c r="G95" s="207"/>
      <c r="H95" s="210">
        <v>27.5</v>
      </c>
      <c r="I95" s="211"/>
      <c r="J95" s="207"/>
      <c r="K95" s="207"/>
      <c r="L95" s="212"/>
      <c r="M95" s="213"/>
      <c r="N95" s="214"/>
      <c r="O95" s="214"/>
      <c r="P95" s="214"/>
      <c r="Q95" s="214"/>
      <c r="R95" s="214"/>
      <c r="S95" s="214"/>
      <c r="T95" s="215"/>
      <c r="AT95" s="216" t="s">
        <v>140</v>
      </c>
      <c r="AU95" s="216" t="s">
        <v>81</v>
      </c>
      <c r="AV95" s="13" t="s">
        <v>136</v>
      </c>
      <c r="AW95" s="13" t="s">
        <v>32</v>
      </c>
      <c r="AX95" s="13" t="s">
        <v>79</v>
      </c>
      <c r="AY95" s="216" t="s">
        <v>129</v>
      </c>
    </row>
    <row r="96" spans="2:65" s="1" customFormat="1" ht="24" customHeight="1">
      <c r="B96" s="33"/>
      <c r="C96" s="179" t="s">
        <v>148</v>
      </c>
      <c r="D96" s="179" t="s">
        <v>131</v>
      </c>
      <c r="E96" s="180" t="s">
        <v>149</v>
      </c>
      <c r="F96" s="181" t="s">
        <v>150</v>
      </c>
      <c r="G96" s="182" t="s">
        <v>134</v>
      </c>
      <c r="H96" s="183">
        <v>27.5</v>
      </c>
      <c r="I96" s="184"/>
      <c r="J96" s="185">
        <f>ROUND(I96*H96,2)</f>
        <v>0</v>
      </c>
      <c r="K96" s="181" t="s">
        <v>135</v>
      </c>
      <c r="L96" s="37"/>
      <c r="M96" s="186" t="s">
        <v>19</v>
      </c>
      <c r="N96" s="187" t="s">
        <v>42</v>
      </c>
      <c r="O96" s="62"/>
      <c r="P96" s="188">
        <f>O96*H96</f>
        <v>0</v>
      </c>
      <c r="Q96" s="188">
        <v>0</v>
      </c>
      <c r="R96" s="188">
        <f>Q96*H96</f>
        <v>0</v>
      </c>
      <c r="S96" s="188">
        <v>0</v>
      </c>
      <c r="T96" s="189">
        <f>S96*H96</f>
        <v>0</v>
      </c>
      <c r="AR96" s="190" t="s">
        <v>136</v>
      </c>
      <c r="AT96" s="190" t="s">
        <v>131</v>
      </c>
      <c r="AU96" s="190" t="s">
        <v>81</v>
      </c>
      <c r="AY96" s="16" t="s">
        <v>129</v>
      </c>
      <c r="BE96" s="191">
        <f>IF(N96="základní",J96,0)</f>
        <v>0</v>
      </c>
      <c r="BF96" s="191">
        <f>IF(N96="snížená",J96,0)</f>
        <v>0</v>
      </c>
      <c r="BG96" s="191">
        <f>IF(N96="zákl. přenesená",J96,0)</f>
        <v>0</v>
      </c>
      <c r="BH96" s="191">
        <f>IF(N96="sníž. přenesená",J96,0)</f>
        <v>0</v>
      </c>
      <c r="BI96" s="191">
        <f>IF(N96="nulová",J96,0)</f>
        <v>0</v>
      </c>
      <c r="BJ96" s="16" t="s">
        <v>79</v>
      </c>
      <c r="BK96" s="191">
        <f>ROUND(I96*H96,2)</f>
        <v>0</v>
      </c>
      <c r="BL96" s="16" t="s">
        <v>136</v>
      </c>
      <c r="BM96" s="190" t="s">
        <v>151</v>
      </c>
    </row>
    <row r="97" spans="2:47" s="1" customFormat="1" ht="39">
      <c r="B97" s="33"/>
      <c r="C97" s="34"/>
      <c r="D97" s="192" t="s">
        <v>138</v>
      </c>
      <c r="E97" s="34"/>
      <c r="F97" s="193" t="s">
        <v>152</v>
      </c>
      <c r="G97" s="34"/>
      <c r="H97" s="34"/>
      <c r="I97" s="106"/>
      <c r="J97" s="34"/>
      <c r="K97" s="34"/>
      <c r="L97" s="37"/>
      <c r="M97" s="194"/>
      <c r="N97" s="62"/>
      <c r="O97" s="62"/>
      <c r="P97" s="62"/>
      <c r="Q97" s="62"/>
      <c r="R97" s="62"/>
      <c r="S97" s="62"/>
      <c r="T97" s="63"/>
      <c r="AT97" s="16" t="s">
        <v>138</v>
      </c>
      <c r="AU97" s="16" t="s">
        <v>81</v>
      </c>
    </row>
    <row r="98" spans="2:51" s="12" customFormat="1" ht="11.25">
      <c r="B98" s="195"/>
      <c r="C98" s="196"/>
      <c r="D98" s="192" t="s">
        <v>140</v>
      </c>
      <c r="E98" s="197" t="s">
        <v>19</v>
      </c>
      <c r="F98" s="198" t="s">
        <v>350</v>
      </c>
      <c r="G98" s="196"/>
      <c r="H98" s="199">
        <v>27.5</v>
      </c>
      <c r="I98" s="200"/>
      <c r="J98" s="196"/>
      <c r="K98" s="196"/>
      <c r="L98" s="201"/>
      <c r="M98" s="202"/>
      <c r="N98" s="203"/>
      <c r="O98" s="203"/>
      <c r="P98" s="203"/>
      <c r="Q98" s="203"/>
      <c r="R98" s="203"/>
      <c r="S98" s="203"/>
      <c r="T98" s="204"/>
      <c r="AT98" s="205" t="s">
        <v>140</v>
      </c>
      <c r="AU98" s="205" t="s">
        <v>81</v>
      </c>
      <c r="AV98" s="12" t="s">
        <v>81</v>
      </c>
      <c r="AW98" s="12" t="s">
        <v>32</v>
      </c>
      <c r="AX98" s="12" t="s">
        <v>71</v>
      </c>
      <c r="AY98" s="205" t="s">
        <v>129</v>
      </c>
    </row>
    <row r="99" spans="2:51" s="13" customFormat="1" ht="11.25">
      <c r="B99" s="206"/>
      <c r="C99" s="207"/>
      <c r="D99" s="192" t="s">
        <v>140</v>
      </c>
      <c r="E99" s="208" t="s">
        <v>19</v>
      </c>
      <c r="F99" s="209" t="s">
        <v>142</v>
      </c>
      <c r="G99" s="207"/>
      <c r="H99" s="210">
        <v>27.5</v>
      </c>
      <c r="I99" s="211"/>
      <c r="J99" s="207"/>
      <c r="K99" s="207"/>
      <c r="L99" s="212"/>
      <c r="M99" s="213"/>
      <c r="N99" s="214"/>
      <c r="O99" s="214"/>
      <c r="P99" s="214"/>
      <c r="Q99" s="214"/>
      <c r="R99" s="214"/>
      <c r="S99" s="214"/>
      <c r="T99" s="215"/>
      <c r="AT99" s="216" t="s">
        <v>140</v>
      </c>
      <c r="AU99" s="216" t="s">
        <v>81</v>
      </c>
      <c r="AV99" s="13" t="s">
        <v>136</v>
      </c>
      <c r="AW99" s="13" t="s">
        <v>32</v>
      </c>
      <c r="AX99" s="13" t="s">
        <v>79</v>
      </c>
      <c r="AY99" s="216" t="s">
        <v>129</v>
      </c>
    </row>
    <row r="100" spans="2:65" s="1" customFormat="1" ht="24" customHeight="1">
      <c r="B100" s="33"/>
      <c r="C100" s="179" t="s">
        <v>136</v>
      </c>
      <c r="D100" s="179" t="s">
        <v>131</v>
      </c>
      <c r="E100" s="180" t="s">
        <v>153</v>
      </c>
      <c r="F100" s="181" t="s">
        <v>154</v>
      </c>
      <c r="G100" s="182" t="s">
        <v>134</v>
      </c>
      <c r="H100" s="183">
        <v>27.5</v>
      </c>
      <c r="I100" s="184"/>
      <c r="J100" s="185">
        <f>ROUND(I100*H100,2)</f>
        <v>0</v>
      </c>
      <c r="K100" s="181" t="s">
        <v>135</v>
      </c>
      <c r="L100" s="37"/>
      <c r="M100" s="186" t="s">
        <v>19</v>
      </c>
      <c r="N100" s="187" t="s">
        <v>42</v>
      </c>
      <c r="O100" s="62"/>
      <c r="P100" s="188">
        <f>O100*H100</f>
        <v>0</v>
      </c>
      <c r="Q100" s="188">
        <v>8E-05</v>
      </c>
      <c r="R100" s="188">
        <f>Q100*H100</f>
        <v>0.0022</v>
      </c>
      <c r="S100" s="188">
        <v>0.256</v>
      </c>
      <c r="T100" s="189">
        <f>S100*H100</f>
        <v>7.04</v>
      </c>
      <c r="AR100" s="190" t="s">
        <v>136</v>
      </c>
      <c r="AT100" s="190" t="s">
        <v>131</v>
      </c>
      <c r="AU100" s="190" t="s">
        <v>81</v>
      </c>
      <c r="AY100" s="16" t="s">
        <v>129</v>
      </c>
      <c r="BE100" s="191">
        <f>IF(N100="základní",J100,0)</f>
        <v>0</v>
      </c>
      <c r="BF100" s="191">
        <f>IF(N100="snížená",J100,0)</f>
        <v>0</v>
      </c>
      <c r="BG100" s="191">
        <f>IF(N100="zákl. přenesená",J100,0)</f>
        <v>0</v>
      </c>
      <c r="BH100" s="191">
        <f>IF(N100="sníž. přenesená",J100,0)</f>
        <v>0</v>
      </c>
      <c r="BI100" s="191">
        <f>IF(N100="nulová",J100,0)</f>
        <v>0</v>
      </c>
      <c r="BJ100" s="16" t="s">
        <v>79</v>
      </c>
      <c r="BK100" s="191">
        <f>ROUND(I100*H100,2)</f>
        <v>0</v>
      </c>
      <c r="BL100" s="16" t="s">
        <v>136</v>
      </c>
      <c r="BM100" s="190" t="s">
        <v>155</v>
      </c>
    </row>
    <row r="101" spans="2:47" s="1" customFormat="1" ht="195">
      <c r="B101" s="33"/>
      <c r="C101" s="34"/>
      <c r="D101" s="192" t="s">
        <v>138</v>
      </c>
      <c r="E101" s="34"/>
      <c r="F101" s="193" t="s">
        <v>156</v>
      </c>
      <c r="G101" s="34"/>
      <c r="H101" s="34"/>
      <c r="I101" s="106"/>
      <c r="J101" s="34"/>
      <c r="K101" s="34"/>
      <c r="L101" s="37"/>
      <c r="M101" s="194"/>
      <c r="N101" s="62"/>
      <c r="O101" s="62"/>
      <c r="P101" s="62"/>
      <c r="Q101" s="62"/>
      <c r="R101" s="62"/>
      <c r="S101" s="62"/>
      <c r="T101" s="63"/>
      <c r="AT101" s="16" t="s">
        <v>138</v>
      </c>
      <c r="AU101" s="16" t="s">
        <v>81</v>
      </c>
    </row>
    <row r="102" spans="2:51" s="12" customFormat="1" ht="11.25">
      <c r="B102" s="195"/>
      <c r="C102" s="196"/>
      <c r="D102" s="192" t="s">
        <v>140</v>
      </c>
      <c r="E102" s="197" t="s">
        <v>19</v>
      </c>
      <c r="F102" s="198" t="s">
        <v>350</v>
      </c>
      <c r="G102" s="196"/>
      <c r="H102" s="199">
        <v>27.5</v>
      </c>
      <c r="I102" s="200"/>
      <c r="J102" s="196"/>
      <c r="K102" s="196"/>
      <c r="L102" s="201"/>
      <c r="M102" s="202"/>
      <c r="N102" s="203"/>
      <c r="O102" s="203"/>
      <c r="P102" s="203"/>
      <c r="Q102" s="203"/>
      <c r="R102" s="203"/>
      <c r="S102" s="203"/>
      <c r="T102" s="204"/>
      <c r="AT102" s="205" t="s">
        <v>140</v>
      </c>
      <c r="AU102" s="205" t="s">
        <v>81</v>
      </c>
      <c r="AV102" s="12" t="s">
        <v>81</v>
      </c>
      <c r="AW102" s="12" t="s">
        <v>32</v>
      </c>
      <c r="AX102" s="12" t="s">
        <v>71</v>
      </c>
      <c r="AY102" s="205" t="s">
        <v>129</v>
      </c>
    </row>
    <row r="103" spans="2:51" s="13" customFormat="1" ht="11.25">
      <c r="B103" s="206"/>
      <c r="C103" s="207"/>
      <c r="D103" s="192" t="s">
        <v>140</v>
      </c>
      <c r="E103" s="208" t="s">
        <v>19</v>
      </c>
      <c r="F103" s="209" t="s">
        <v>142</v>
      </c>
      <c r="G103" s="207"/>
      <c r="H103" s="210">
        <v>27.5</v>
      </c>
      <c r="I103" s="211"/>
      <c r="J103" s="207"/>
      <c r="K103" s="207"/>
      <c r="L103" s="212"/>
      <c r="M103" s="213"/>
      <c r="N103" s="214"/>
      <c r="O103" s="214"/>
      <c r="P103" s="214"/>
      <c r="Q103" s="214"/>
      <c r="R103" s="214"/>
      <c r="S103" s="214"/>
      <c r="T103" s="215"/>
      <c r="AT103" s="216" t="s">
        <v>140</v>
      </c>
      <c r="AU103" s="216" t="s">
        <v>81</v>
      </c>
      <c r="AV103" s="13" t="s">
        <v>136</v>
      </c>
      <c r="AW103" s="13" t="s">
        <v>32</v>
      </c>
      <c r="AX103" s="13" t="s">
        <v>79</v>
      </c>
      <c r="AY103" s="216" t="s">
        <v>129</v>
      </c>
    </row>
    <row r="104" spans="2:65" s="1" customFormat="1" ht="24" customHeight="1">
      <c r="B104" s="33"/>
      <c r="C104" s="179" t="s">
        <v>158</v>
      </c>
      <c r="D104" s="179" t="s">
        <v>131</v>
      </c>
      <c r="E104" s="180" t="s">
        <v>159</v>
      </c>
      <c r="F104" s="181" t="s">
        <v>160</v>
      </c>
      <c r="G104" s="182" t="s">
        <v>161</v>
      </c>
      <c r="H104" s="183">
        <v>1.17</v>
      </c>
      <c r="I104" s="184"/>
      <c r="J104" s="185">
        <f>ROUND(I104*H104,2)</f>
        <v>0</v>
      </c>
      <c r="K104" s="181" t="s">
        <v>135</v>
      </c>
      <c r="L104" s="37"/>
      <c r="M104" s="186" t="s">
        <v>19</v>
      </c>
      <c r="N104" s="187" t="s">
        <v>42</v>
      </c>
      <c r="O104" s="62"/>
      <c r="P104" s="188">
        <f>O104*H104</f>
        <v>0</v>
      </c>
      <c r="Q104" s="188">
        <v>0</v>
      </c>
      <c r="R104" s="188">
        <f>Q104*H104</f>
        <v>0</v>
      </c>
      <c r="S104" s="188">
        <v>0</v>
      </c>
      <c r="T104" s="189">
        <f>S104*H104</f>
        <v>0</v>
      </c>
      <c r="AR104" s="190" t="s">
        <v>136</v>
      </c>
      <c r="AT104" s="190" t="s">
        <v>131</v>
      </c>
      <c r="AU104" s="190" t="s">
        <v>81</v>
      </c>
      <c r="AY104" s="16" t="s">
        <v>129</v>
      </c>
      <c r="BE104" s="191">
        <f>IF(N104="základní",J104,0)</f>
        <v>0</v>
      </c>
      <c r="BF104" s="191">
        <f>IF(N104="snížená",J104,0)</f>
        <v>0</v>
      </c>
      <c r="BG104" s="191">
        <f>IF(N104="zákl. přenesená",J104,0)</f>
        <v>0</v>
      </c>
      <c r="BH104" s="191">
        <f>IF(N104="sníž. přenesená",J104,0)</f>
        <v>0</v>
      </c>
      <c r="BI104" s="191">
        <f>IF(N104="nulová",J104,0)</f>
        <v>0</v>
      </c>
      <c r="BJ104" s="16" t="s">
        <v>79</v>
      </c>
      <c r="BK104" s="191">
        <f>ROUND(I104*H104,2)</f>
        <v>0</v>
      </c>
      <c r="BL104" s="16" t="s">
        <v>136</v>
      </c>
      <c r="BM104" s="190" t="s">
        <v>162</v>
      </c>
    </row>
    <row r="105" spans="2:47" s="1" customFormat="1" ht="97.5">
      <c r="B105" s="33"/>
      <c r="C105" s="34"/>
      <c r="D105" s="192" t="s">
        <v>138</v>
      </c>
      <c r="E105" s="34"/>
      <c r="F105" s="193" t="s">
        <v>163</v>
      </c>
      <c r="G105" s="34"/>
      <c r="H105" s="34"/>
      <c r="I105" s="106"/>
      <c r="J105" s="34"/>
      <c r="K105" s="34"/>
      <c r="L105" s="37"/>
      <c r="M105" s="194"/>
      <c r="N105" s="62"/>
      <c r="O105" s="62"/>
      <c r="P105" s="62"/>
      <c r="Q105" s="62"/>
      <c r="R105" s="62"/>
      <c r="S105" s="62"/>
      <c r="T105" s="63"/>
      <c r="AT105" s="16" t="s">
        <v>138</v>
      </c>
      <c r="AU105" s="16" t="s">
        <v>81</v>
      </c>
    </row>
    <row r="106" spans="2:51" s="12" customFormat="1" ht="11.25">
      <c r="B106" s="195"/>
      <c r="C106" s="196"/>
      <c r="D106" s="192" t="s">
        <v>140</v>
      </c>
      <c r="E106" s="197" t="s">
        <v>19</v>
      </c>
      <c r="F106" s="198" t="s">
        <v>351</v>
      </c>
      <c r="G106" s="196"/>
      <c r="H106" s="199">
        <v>1.17</v>
      </c>
      <c r="I106" s="200"/>
      <c r="J106" s="196"/>
      <c r="K106" s="196"/>
      <c r="L106" s="201"/>
      <c r="M106" s="202"/>
      <c r="N106" s="203"/>
      <c r="O106" s="203"/>
      <c r="P106" s="203"/>
      <c r="Q106" s="203"/>
      <c r="R106" s="203"/>
      <c r="S106" s="203"/>
      <c r="T106" s="204"/>
      <c r="AT106" s="205" t="s">
        <v>140</v>
      </c>
      <c r="AU106" s="205" t="s">
        <v>81</v>
      </c>
      <c r="AV106" s="12" t="s">
        <v>81</v>
      </c>
      <c r="AW106" s="12" t="s">
        <v>32</v>
      </c>
      <c r="AX106" s="12" t="s">
        <v>71</v>
      </c>
      <c r="AY106" s="205" t="s">
        <v>129</v>
      </c>
    </row>
    <row r="107" spans="2:51" s="13" customFormat="1" ht="11.25">
      <c r="B107" s="206"/>
      <c r="C107" s="207"/>
      <c r="D107" s="192" t="s">
        <v>140</v>
      </c>
      <c r="E107" s="208" t="s">
        <v>19</v>
      </c>
      <c r="F107" s="209" t="s">
        <v>142</v>
      </c>
      <c r="G107" s="207"/>
      <c r="H107" s="210">
        <v>1.17</v>
      </c>
      <c r="I107" s="211"/>
      <c r="J107" s="207"/>
      <c r="K107" s="207"/>
      <c r="L107" s="212"/>
      <c r="M107" s="213"/>
      <c r="N107" s="214"/>
      <c r="O107" s="214"/>
      <c r="P107" s="214"/>
      <c r="Q107" s="214"/>
      <c r="R107" s="214"/>
      <c r="S107" s="214"/>
      <c r="T107" s="215"/>
      <c r="AT107" s="216" t="s">
        <v>140</v>
      </c>
      <c r="AU107" s="216" t="s">
        <v>81</v>
      </c>
      <c r="AV107" s="13" t="s">
        <v>136</v>
      </c>
      <c r="AW107" s="13" t="s">
        <v>32</v>
      </c>
      <c r="AX107" s="13" t="s">
        <v>79</v>
      </c>
      <c r="AY107" s="216" t="s">
        <v>129</v>
      </c>
    </row>
    <row r="108" spans="2:65" s="1" customFormat="1" ht="24" customHeight="1">
      <c r="B108" s="33"/>
      <c r="C108" s="179" t="s">
        <v>165</v>
      </c>
      <c r="D108" s="179" t="s">
        <v>131</v>
      </c>
      <c r="E108" s="180" t="s">
        <v>166</v>
      </c>
      <c r="F108" s="181" t="s">
        <v>167</v>
      </c>
      <c r="G108" s="182" t="s">
        <v>161</v>
      </c>
      <c r="H108" s="183">
        <v>14.92</v>
      </c>
      <c r="I108" s="184"/>
      <c r="J108" s="185">
        <f>ROUND(I108*H108,2)</f>
        <v>0</v>
      </c>
      <c r="K108" s="181" t="s">
        <v>135</v>
      </c>
      <c r="L108" s="37"/>
      <c r="M108" s="186" t="s">
        <v>19</v>
      </c>
      <c r="N108" s="187" t="s">
        <v>42</v>
      </c>
      <c r="O108" s="62"/>
      <c r="P108" s="188">
        <f>O108*H108</f>
        <v>0</v>
      </c>
      <c r="Q108" s="188">
        <v>0</v>
      </c>
      <c r="R108" s="188">
        <f>Q108*H108</f>
        <v>0</v>
      </c>
      <c r="S108" s="188">
        <v>0</v>
      </c>
      <c r="T108" s="189">
        <f>S108*H108</f>
        <v>0</v>
      </c>
      <c r="AR108" s="190" t="s">
        <v>136</v>
      </c>
      <c r="AT108" s="190" t="s">
        <v>131</v>
      </c>
      <c r="AU108" s="190" t="s">
        <v>81</v>
      </c>
      <c r="AY108" s="16" t="s">
        <v>129</v>
      </c>
      <c r="BE108" s="191">
        <f>IF(N108="základní",J108,0)</f>
        <v>0</v>
      </c>
      <c r="BF108" s="191">
        <f>IF(N108="snížená",J108,0)</f>
        <v>0</v>
      </c>
      <c r="BG108" s="191">
        <f>IF(N108="zákl. přenesená",J108,0)</f>
        <v>0</v>
      </c>
      <c r="BH108" s="191">
        <f>IF(N108="sníž. přenesená",J108,0)</f>
        <v>0</v>
      </c>
      <c r="BI108" s="191">
        <f>IF(N108="nulová",J108,0)</f>
        <v>0</v>
      </c>
      <c r="BJ108" s="16" t="s">
        <v>79</v>
      </c>
      <c r="BK108" s="191">
        <f>ROUND(I108*H108,2)</f>
        <v>0</v>
      </c>
      <c r="BL108" s="16" t="s">
        <v>136</v>
      </c>
      <c r="BM108" s="190" t="s">
        <v>168</v>
      </c>
    </row>
    <row r="109" spans="2:47" s="1" customFormat="1" ht="136.5">
      <c r="B109" s="33"/>
      <c r="C109" s="34"/>
      <c r="D109" s="192" t="s">
        <v>138</v>
      </c>
      <c r="E109" s="34"/>
      <c r="F109" s="193" t="s">
        <v>169</v>
      </c>
      <c r="G109" s="34"/>
      <c r="H109" s="34"/>
      <c r="I109" s="106"/>
      <c r="J109" s="34"/>
      <c r="K109" s="34"/>
      <c r="L109" s="37"/>
      <c r="M109" s="194"/>
      <c r="N109" s="62"/>
      <c r="O109" s="62"/>
      <c r="P109" s="62"/>
      <c r="Q109" s="62"/>
      <c r="R109" s="62"/>
      <c r="S109" s="62"/>
      <c r="T109" s="63"/>
      <c r="AT109" s="16" t="s">
        <v>138</v>
      </c>
      <c r="AU109" s="16" t="s">
        <v>81</v>
      </c>
    </row>
    <row r="110" spans="2:51" s="12" customFormat="1" ht="11.25">
      <c r="B110" s="195"/>
      <c r="C110" s="196"/>
      <c r="D110" s="192" t="s">
        <v>140</v>
      </c>
      <c r="E110" s="197" t="s">
        <v>19</v>
      </c>
      <c r="F110" s="198" t="s">
        <v>351</v>
      </c>
      <c r="G110" s="196"/>
      <c r="H110" s="199">
        <v>1.17</v>
      </c>
      <c r="I110" s="200"/>
      <c r="J110" s="196"/>
      <c r="K110" s="196"/>
      <c r="L110" s="201"/>
      <c r="M110" s="202"/>
      <c r="N110" s="203"/>
      <c r="O110" s="203"/>
      <c r="P110" s="203"/>
      <c r="Q110" s="203"/>
      <c r="R110" s="203"/>
      <c r="S110" s="203"/>
      <c r="T110" s="204"/>
      <c r="AT110" s="205" t="s">
        <v>140</v>
      </c>
      <c r="AU110" s="205" t="s">
        <v>81</v>
      </c>
      <c r="AV110" s="12" t="s">
        <v>81</v>
      </c>
      <c r="AW110" s="12" t="s">
        <v>32</v>
      </c>
      <c r="AX110" s="12" t="s">
        <v>71</v>
      </c>
      <c r="AY110" s="205" t="s">
        <v>129</v>
      </c>
    </row>
    <row r="111" spans="2:51" s="12" customFormat="1" ht="11.25">
      <c r="B111" s="195"/>
      <c r="C111" s="196"/>
      <c r="D111" s="192" t="s">
        <v>140</v>
      </c>
      <c r="E111" s="197" t="s">
        <v>19</v>
      </c>
      <c r="F111" s="198" t="s">
        <v>352</v>
      </c>
      <c r="G111" s="196"/>
      <c r="H111" s="199">
        <v>13.75</v>
      </c>
      <c r="I111" s="200"/>
      <c r="J111" s="196"/>
      <c r="K111" s="196"/>
      <c r="L111" s="201"/>
      <c r="M111" s="202"/>
      <c r="N111" s="203"/>
      <c r="O111" s="203"/>
      <c r="P111" s="203"/>
      <c r="Q111" s="203"/>
      <c r="R111" s="203"/>
      <c r="S111" s="203"/>
      <c r="T111" s="204"/>
      <c r="AT111" s="205" t="s">
        <v>140</v>
      </c>
      <c r="AU111" s="205" t="s">
        <v>81</v>
      </c>
      <c r="AV111" s="12" t="s">
        <v>81</v>
      </c>
      <c r="AW111" s="12" t="s">
        <v>32</v>
      </c>
      <c r="AX111" s="12" t="s">
        <v>71</v>
      </c>
      <c r="AY111" s="205" t="s">
        <v>129</v>
      </c>
    </row>
    <row r="112" spans="2:51" s="13" customFormat="1" ht="11.25">
      <c r="B112" s="206"/>
      <c r="C112" s="207"/>
      <c r="D112" s="192" t="s">
        <v>140</v>
      </c>
      <c r="E112" s="208" t="s">
        <v>19</v>
      </c>
      <c r="F112" s="209" t="s">
        <v>142</v>
      </c>
      <c r="G112" s="207"/>
      <c r="H112" s="210">
        <v>14.92</v>
      </c>
      <c r="I112" s="211"/>
      <c r="J112" s="207"/>
      <c r="K112" s="207"/>
      <c r="L112" s="212"/>
      <c r="M112" s="213"/>
      <c r="N112" s="214"/>
      <c r="O112" s="214"/>
      <c r="P112" s="214"/>
      <c r="Q112" s="214"/>
      <c r="R112" s="214"/>
      <c r="S112" s="214"/>
      <c r="T112" s="215"/>
      <c r="AT112" s="216" t="s">
        <v>140</v>
      </c>
      <c r="AU112" s="216" t="s">
        <v>81</v>
      </c>
      <c r="AV112" s="13" t="s">
        <v>136</v>
      </c>
      <c r="AW112" s="13" t="s">
        <v>32</v>
      </c>
      <c r="AX112" s="13" t="s">
        <v>79</v>
      </c>
      <c r="AY112" s="216" t="s">
        <v>129</v>
      </c>
    </row>
    <row r="113" spans="2:65" s="1" customFormat="1" ht="24" customHeight="1">
      <c r="B113" s="33"/>
      <c r="C113" s="179" t="s">
        <v>171</v>
      </c>
      <c r="D113" s="179" t="s">
        <v>131</v>
      </c>
      <c r="E113" s="180" t="s">
        <v>172</v>
      </c>
      <c r="F113" s="181" t="s">
        <v>173</v>
      </c>
      <c r="G113" s="182" t="s">
        <v>161</v>
      </c>
      <c r="H113" s="183">
        <v>14.92</v>
      </c>
      <c r="I113" s="184"/>
      <c r="J113" s="185">
        <f>ROUND(I113*H113,2)</f>
        <v>0</v>
      </c>
      <c r="K113" s="181" t="s">
        <v>135</v>
      </c>
      <c r="L113" s="37"/>
      <c r="M113" s="186" t="s">
        <v>19</v>
      </c>
      <c r="N113" s="187" t="s">
        <v>42</v>
      </c>
      <c r="O113" s="62"/>
      <c r="P113" s="188">
        <f>O113*H113</f>
        <v>0</v>
      </c>
      <c r="Q113" s="188">
        <v>0</v>
      </c>
      <c r="R113" s="188">
        <f>Q113*H113</f>
        <v>0</v>
      </c>
      <c r="S113" s="188">
        <v>0</v>
      </c>
      <c r="T113" s="189">
        <f>S113*H113</f>
        <v>0</v>
      </c>
      <c r="AR113" s="190" t="s">
        <v>136</v>
      </c>
      <c r="AT113" s="190" t="s">
        <v>131</v>
      </c>
      <c r="AU113" s="190" t="s">
        <v>81</v>
      </c>
      <c r="AY113" s="16" t="s">
        <v>129</v>
      </c>
      <c r="BE113" s="191">
        <f>IF(N113="základní",J113,0)</f>
        <v>0</v>
      </c>
      <c r="BF113" s="191">
        <f>IF(N113="snížená",J113,0)</f>
        <v>0</v>
      </c>
      <c r="BG113" s="191">
        <f>IF(N113="zákl. přenesená",J113,0)</f>
        <v>0</v>
      </c>
      <c r="BH113" s="191">
        <f>IF(N113="sníž. přenesená",J113,0)</f>
        <v>0</v>
      </c>
      <c r="BI113" s="191">
        <f>IF(N113="nulová",J113,0)</f>
        <v>0</v>
      </c>
      <c r="BJ113" s="16" t="s">
        <v>79</v>
      </c>
      <c r="BK113" s="191">
        <f>ROUND(I113*H113,2)</f>
        <v>0</v>
      </c>
      <c r="BL113" s="16" t="s">
        <v>136</v>
      </c>
      <c r="BM113" s="190" t="s">
        <v>174</v>
      </c>
    </row>
    <row r="114" spans="2:47" s="1" customFormat="1" ht="107.25">
      <c r="B114" s="33"/>
      <c r="C114" s="34"/>
      <c r="D114" s="192" t="s">
        <v>138</v>
      </c>
      <c r="E114" s="34"/>
      <c r="F114" s="193" t="s">
        <v>175</v>
      </c>
      <c r="G114" s="34"/>
      <c r="H114" s="34"/>
      <c r="I114" s="106"/>
      <c r="J114" s="34"/>
      <c r="K114" s="34"/>
      <c r="L114" s="37"/>
      <c r="M114" s="194"/>
      <c r="N114" s="62"/>
      <c r="O114" s="62"/>
      <c r="P114" s="62"/>
      <c r="Q114" s="62"/>
      <c r="R114" s="62"/>
      <c r="S114" s="62"/>
      <c r="T114" s="63"/>
      <c r="AT114" s="16" t="s">
        <v>138</v>
      </c>
      <c r="AU114" s="16" t="s">
        <v>81</v>
      </c>
    </row>
    <row r="115" spans="2:51" s="12" customFormat="1" ht="11.25">
      <c r="B115" s="195"/>
      <c r="C115" s="196"/>
      <c r="D115" s="192" t="s">
        <v>140</v>
      </c>
      <c r="E115" s="197" t="s">
        <v>19</v>
      </c>
      <c r="F115" s="198" t="s">
        <v>351</v>
      </c>
      <c r="G115" s="196"/>
      <c r="H115" s="199">
        <v>1.17</v>
      </c>
      <c r="I115" s="200"/>
      <c r="J115" s="196"/>
      <c r="K115" s="196"/>
      <c r="L115" s="201"/>
      <c r="M115" s="202"/>
      <c r="N115" s="203"/>
      <c r="O115" s="203"/>
      <c r="P115" s="203"/>
      <c r="Q115" s="203"/>
      <c r="R115" s="203"/>
      <c r="S115" s="203"/>
      <c r="T115" s="204"/>
      <c r="AT115" s="205" t="s">
        <v>140</v>
      </c>
      <c r="AU115" s="205" t="s">
        <v>81</v>
      </c>
      <c r="AV115" s="12" t="s">
        <v>81</v>
      </c>
      <c r="AW115" s="12" t="s">
        <v>32</v>
      </c>
      <c r="AX115" s="12" t="s">
        <v>71</v>
      </c>
      <c r="AY115" s="205" t="s">
        <v>129</v>
      </c>
    </row>
    <row r="116" spans="2:51" s="12" customFormat="1" ht="11.25">
      <c r="B116" s="195"/>
      <c r="C116" s="196"/>
      <c r="D116" s="192" t="s">
        <v>140</v>
      </c>
      <c r="E116" s="197" t="s">
        <v>19</v>
      </c>
      <c r="F116" s="198" t="s">
        <v>352</v>
      </c>
      <c r="G116" s="196"/>
      <c r="H116" s="199">
        <v>13.75</v>
      </c>
      <c r="I116" s="200"/>
      <c r="J116" s="196"/>
      <c r="K116" s="196"/>
      <c r="L116" s="201"/>
      <c r="M116" s="202"/>
      <c r="N116" s="203"/>
      <c r="O116" s="203"/>
      <c r="P116" s="203"/>
      <c r="Q116" s="203"/>
      <c r="R116" s="203"/>
      <c r="S116" s="203"/>
      <c r="T116" s="204"/>
      <c r="AT116" s="205" t="s">
        <v>140</v>
      </c>
      <c r="AU116" s="205" t="s">
        <v>81</v>
      </c>
      <c r="AV116" s="12" t="s">
        <v>81</v>
      </c>
      <c r="AW116" s="12" t="s">
        <v>32</v>
      </c>
      <c r="AX116" s="12" t="s">
        <v>71</v>
      </c>
      <c r="AY116" s="205" t="s">
        <v>129</v>
      </c>
    </row>
    <row r="117" spans="2:51" s="13" customFormat="1" ht="11.25">
      <c r="B117" s="206"/>
      <c r="C117" s="207"/>
      <c r="D117" s="192" t="s">
        <v>140</v>
      </c>
      <c r="E117" s="208" t="s">
        <v>19</v>
      </c>
      <c r="F117" s="209" t="s">
        <v>142</v>
      </c>
      <c r="G117" s="207"/>
      <c r="H117" s="210">
        <v>14.92</v>
      </c>
      <c r="I117" s="211"/>
      <c r="J117" s="207"/>
      <c r="K117" s="207"/>
      <c r="L117" s="212"/>
      <c r="M117" s="213"/>
      <c r="N117" s="214"/>
      <c r="O117" s="214"/>
      <c r="P117" s="214"/>
      <c r="Q117" s="214"/>
      <c r="R117" s="214"/>
      <c r="S117" s="214"/>
      <c r="T117" s="215"/>
      <c r="AT117" s="216" t="s">
        <v>140</v>
      </c>
      <c r="AU117" s="216" t="s">
        <v>81</v>
      </c>
      <c r="AV117" s="13" t="s">
        <v>136</v>
      </c>
      <c r="AW117" s="13" t="s">
        <v>32</v>
      </c>
      <c r="AX117" s="13" t="s">
        <v>79</v>
      </c>
      <c r="AY117" s="216" t="s">
        <v>129</v>
      </c>
    </row>
    <row r="118" spans="2:65" s="1" customFormat="1" ht="16.5" customHeight="1">
      <c r="B118" s="33"/>
      <c r="C118" s="179" t="s">
        <v>176</v>
      </c>
      <c r="D118" s="179" t="s">
        <v>131</v>
      </c>
      <c r="E118" s="180" t="s">
        <v>177</v>
      </c>
      <c r="F118" s="181" t="s">
        <v>178</v>
      </c>
      <c r="G118" s="182" t="s">
        <v>161</v>
      </c>
      <c r="H118" s="183">
        <v>14.92</v>
      </c>
      <c r="I118" s="184"/>
      <c r="J118" s="185">
        <f>ROUND(I118*H118,2)</f>
        <v>0</v>
      </c>
      <c r="K118" s="181" t="s">
        <v>135</v>
      </c>
      <c r="L118" s="37"/>
      <c r="M118" s="186" t="s">
        <v>19</v>
      </c>
      <c r="N118" s="187" t="s">
        <v>42</v>
      </c>
      <c r="O118" s="62"/>
      <c r="P118" s="188">
        <f>O118*H118</f>
        <v>0</v>
      </c>
      <c r="Q118" s="188">
        <v>0</v>
      </c>
      <c r="R118" s="188">
        <f>Q118*H118</f>
        <v>0</v>
      </c>
      <c r="S118" s="188">
        <v>0</v>
      </c>
      <c r="T118" s="189">
        <f>S118*H118</f>
        <v>0</v>
      </c>
      <c r="AR118" s="190" t="s">
        <v>136</v>
      </c>
      <c r="AT118" s="190" t="s">
        <v>131</v>
      </c>
      <c r="AU118" s="190" t="s">
        <v>81</v>
      </c>
      <c r="AY118" s="16" t="s">
        <v>129</v>
      </c>
      <c r="BE118" s="191">
        <f>IF(N118="základní",J118,0)</f>
        <v>0</v>
      </c>
      <c r="BF118" s="191">
        <f>IF(N118="snížená",J118,0)</f>
        <v>0</v>
      </c>
      <c r="BG118" s="191">
        <f>IF(N118="zákl. přenesená",J118,0)</f>
        <v>0</v>
      </c>
      <c r="BH118" s="191">
        <f>IF(N118="sníž. přenesená",J118,0)</f>
        <v>0</v>
      </c>
      <c r="BI118" s="191">
        <f>IF(N118="nulová",J118,0)</f>
        <v>0</v>
      </c>
      <c r="BJ118" s="16" t="s">
        <v>79</v>
      </c>
      <c r="BK118" s="191">
        <f>ROUND(I118*H118,2)</f>
        <v>0</v>
      </c>
      <c r="BL118" s="16" t="s">
        <v>136</v>
      </c>
      <c r="BM118" s="190" t="s">
        <v>179</v>
      </c>
    </row>
    <row r="119" spans="2:47" s="1" customFormat="1" ht="214.5">
      <c r="B119" s="33"/>
      <c r="C119" s="34"/>
      <c r="D119" s="192" t="s">
        <v>138</v>
      </c>
      <c r="E119" s="34"/>
      <c r="F119" s="193" t="s">
        <v>180</v>
      </c>
      <c r="G119" s="34"/>
      <c r="H119" s="34"/>
      <c r="I119" s="106"/>
      <c r="J119" s="34"/>
      <c r="K119" s="34"/>
      <c r="L119" s="37"/>
      <c r="M119" s="194"/>
      <c r="N119" s="62"/>
      <c r="O119" s="62"/>
      <c r="P119" s="62"/>
      <c r="Q119" s="62"/>
      <c r="R119" s="62"/>
      <c r="S119" s="62"/>
      <c r="T119" s="63"/>
      <c r="AT119" s="16" t="s">
        <v>138</v>
      </c>
      <c r="AU119" s="16" t="s">
        <v>81</v>
      </c>
    </row>
    <row r="120" spans="2:51" s="12" customFormat="1" ht="11.25">
      <c r="B120" s="195"/>
      <c r="C120" s="196"/>
      <c r="D120" s="192" t="s">
        <v>140</v>
      </c>
      <c r="E120" s="197" t="s">
        <v>19</v>
      </c>
      <c r="F120" s="198" t="s">
        <v>351</v>
      </c>
      <c r="G120" s="196"/>
      <c r="H120" s="199">
        <v>1.17</v>
      </c>
      <c r="I120" s="200"/>
      <c r="J120" s="196"/>
      <c r="K120" s="196"/>
      <c r="L120" s="201"/>
      <c r="M120" s="202"/>
      <c r="N120" s="203"/>
      <c r="O120" s="203"/>
      <c r="P120" s="203"/>
      <c r="Q120" s="203"/>
      <c r="R120" s="203"/>
      <c r="S120" s="203"/>
      <c r="T120" s="204"/>
      <c r="AT120" s="205" t="s">
        <v>140</v>
      </c>
      <c r="AU120" s="205" t="s">
        <v>81</v>
      </c>
      <c r="AV120" s="12" t="s">
        <v>81</v>
      </c>
      <c r="AW120" s="12" t="s">
        <v>32</v>
      </c>
      <c r="AX120" s="12" t="s">
        <v>71</v>
      </c>
      <c r="AY120" s="205" t="s">
        <v>129</v>
      </c>
    </row>
    <row r="121" spans="2:51" s="12" customFormat="1" ht="11.25">
      <c r="B121" s="195"/>
      <c r="C121" s="196"/>
      <c r="D121" s="192" t="s">
        <v>140</v>
      </c>
      <c r="E121" s="197" t="s">
        <v>19</v>
      </c>
      <c r="F121" s="198" t="s">
        <v>352</v>
      </c>
      <c r="G121" s="196"/>
      <c r="H121" s="199">
        <v>13.75</v>
      </c>
      <c r="I121" s="200"/>
      <c r="J121" s="196"/>
      <c r="K121" s="196"/>
      <c r="L121" s="201"/>
      <c r="M121" s="202"/>
      <c r="N121" s="203"/>
      <c r="O121" s="203"/>
      <c r="P121" s="203"/>
      <c r="Q121" s="203"/>
      <c r="R121" s="203"/>
      <c r="S121" s="203"/>
      <c r="T121" s="204"/>
      <c r="AT121" s="205" t="s">
        <v>140</v>
      </c>
      <c r="AU121" s="205" t="s">
        <v>81</v>
      </c>
      <c r="AV121" s="12" t="s">
        <v>81</v>
      </c>
      <c r="AW121" s="12" t="s">
        <v>32</v>
      </c>
      <c r="AX121" s="12" t="s">
        <v>71</v>
      </c>
      <c r="AY121" s="205" t="s">
        <v>129</v>
      </c>
    </row>
    <row r="122" spans="2:51" s="13" customFormat="1" ht="11.25">
      <c r="B122" s="206"/>
      <c r="C122" s="207"/>
      <c r="D122" s="192" t="s">
        <v>140</v>
      </c>
      <c r="E122" s="208" t="s">
        <v>19</v>
      </c>
      <c r="F122" s="209" t="s">
        <v>142</v>
      </c>
      <c r="G122" s="207"/>
      <c r="H122" s="210">
        <v>14.92</v>
      </c>
      <c r="I122" s="211"/>
      <c r="J122" s="207"/>
      <c r="K122" s="207"/>
      <c r="L122" s="212"/>
      <c r="M122" s="213"/>
      <c r="N122" s="214"/>
      <c r="O122" s="214"/>
      <c r="P122" s="214"/>
      <c r="Q122" s="214"/>
      <c r="R122" s="214"/>
      <c r="S122" s="214"/>
      <c r="T122" s="215"/>
      <c r="AT122" s="216" t="s">
        <v>140</v>
      </c>
      <c r="AU122" s="216" t="s">
        <v>81</v>
      </c>
      <c r="AV122" s="13" t="s">
        <v>136</v>
      </c>
      <c r="AW122" s="13" t="s">
        <v>32</v>
      </c>
      <c r="AX122" s="13" t="s">
        <v>79</v>
      </c>
      <c r="AY122" s="216" t="s">
        <v>129</v>
      </c>
    </row>
    <row r="123" spans="2:65" s="1" customFormat="1" ht="24" customHeight="1">
      <c r="B123" s="33"/>
      <c r="C123" s="179" t="s">
        <v>181</v>
      </c>
      <c r="D123" s="179" t="s">
        <v>131</v>
      </c>
      <c r="E123" s="180" t="s">
        <v>182</v>
      </c>
      <c r="F123" s="181" t="s">
        <v>183</v>
      </c>
      <c r="G123" s="182" t="s">
        <v>184</v>
      </c>
      <c r="H123" s="183">
        <v>26.856</v>
      </c>
      <c r="I123" s="184"/>
      <c r="J123" s="185">
        <f>ROUND(I123*H123,2)</f>
        <v>0</v>
      </c>
      <c r="K123" s="181" t="s">
        <v>135</v>
      </c>
      <c r="L123" s="37"/>
      <c r="M123" s="186" t="s">
        <v>19</v>
      </c>
      <c r="N123" s="187" t="s">
        <v>42</v>
      </c>
      <c r="O123" s="62"/>
      <c r="P123" s="188">
        <f>O123*H123</f>
        <v>0</v>
      </c>
      <c r="Q123" s="188">
        <v>0</v>
      </c>
      <c r="R123" s="188">
        <f>Q123*H123</f>
        <v>0</v>
      </c>
      <c r="S123" s="188">
        <v>0</v>
      </c>
      <c r="T123" s="189">
        <f>S123*H123</f>
        <v>0</v>
      </c>
      <c r="AR123" s="190" t="s">
        <v>136</v>
      </c>
      <c r="AT123" s="190" t="s">
        <v>131</v>
      </c>
      <c r="AU123" s="190" t="s">
        <v>81</v>
      </c>
      <c r="AY123" s="16" t="s">
        <v>129</v>
      </c>
      <c r="BE123" s="191">
        <f>IF(N123="základní",J123,0)</f>
        <v>0</v>
      </c>
      <c r="BF123" s="191">
        <f>IF(N123="snížená",J123,0)</f>
        <v>0</v>
      </c>
      <c r="BG123" s="191">
        <f>IF(N123="zákl. přenesená",J123,0)</f>
        <v>0</v>
      </c>
      <c r="BH123" s="191">
        <f>IF(N123="sníž. přenesená",J123,0)</f>
        <v>0</v>
      </c>
      <c r="BI123" s="191">
        <f>IF(N123="nulová",J123,0)</f>
        <v>0</v>
      </c>
      <c r="BJ123" s="16" t="s">
        <v>79</v>
      </c>
      <c r="BK123" s="191">
        <f>ROUND(I123*H123,2)</f>
        <v>0</v>
      </c>
      <c r="BL123" s="16" t="s">
        <v>136</v>
      </c>
      <c r="BM123" s="190" t="s">
        <v>185</v>
      </c>
    </row>
    <row r="124" spans="2:47" s="1" customFormat="1" ht="29.25">
      <c r="B124" s="33"/>
      <c r="C124" s="34"/>
      <c r="D124" s="192" t="s">
        <v>138</v>
      </c>
      <c r="E124" s="34"/>
      <c r="F124" s="193" t="s">
        <v>186</v>
      </c>
      <c r="G124" s="34"/>
      <c r="H124" s="34"/>
      <c r="I124" s="106"/>
      <c r="J124" s="34"/>
      <c r="K124" s="34"/>
      <c r="L124" s="37"/>
      <c r="M124" s="194"/>
      <c r="N124" s="62"/>
      <c r="O124" s="62"/>
      <c r="P124" s="62"/>
      <c r="Q124" s="62"/>
      <c r="R124" s="62"/>
      <c r="S124" s="62"/>
      <c r="T124" s="63"/>
      <c r="AT124" s="16" t="s">
        <v>138</v>
      </c>
      <c r="AU124" s="16" t="s">
        <v>81</v>
      </c>
    </row>
    <row r="125" spans="2:51" s="12" customFormat="1" ht="11.25">
      <c r="B125" s="195"/>
      <c r="C125" s="196"/>
      <c r="D125" s="192" t="s">
        <v>140</v>
      </c>
      <c r="E125" s="197" t="s">
        <v>19</v>
      </c>
      <c r="F125" s="198" t="s">
        <v>353</v>
      </c>
      <c r="G125" s="196"/>
      <c r="H125" s="199">
        <v>2.106</v>
      </c>
      <c r="I125" s="200"/>
      <c r="J125" s="196"/>
      <c r="K125" s="196"/>
      <c r="L125" s="201"/>
      <c r="M125" s="202"/>
      <c r="N125" s="203"/>
      <c r="O125" s="203"/>
      <c r="P125" s="203"/>
      <c r="Q125" s="203"/>
      <c r="R125" s="203"/>
      <c r="S125" s="203"/>
      <c r="T125" s="204"/>
      <c r="AT125" s="205" t="s">
        <v>140</v>
      </c>
      <c r="AU125" s="205" t="s">
        <v>81</v>
      </c>
      <c r="AV125" s="12" t="s">
        <v>81</v>
      </c>
      <c r="AW125" s="12" t="s">
        <v>32</v>
      </c>
      <c r="AX125" s="12" t="s">
        <v>71</v>
      </c>
      <c r="AY125" s="205" t="s">
        <v>129</v>
      </c>
    </row>
    <row r="126" spans="2:51" s="12" customFormat="1" ht="11.25">
      <c r="B126" s="195"/>
      <c r="C126" s="196"/>
      <c r="D126" s="192" t="s">
        <v>140</v>
      </c>
      <c r="E126" s="197" t="s">
        <v>19</v>
      </c>
      <c r="F126" s="198" t="s">
        <v>354</v>
      </c>
      <c r="G126" s="196"/>
      <c r="H126" s="199">
        <v>24.75</v>
      </c>
      <c r="I126" s="200"/>
      <c r="J126" s="196"/>
      <c r="K126" s="196"/>
      <c r="L126" s="201"/>
      <c r="M126" s="202"/>
      <c r="N126" s="203"/>
      <c r="O126" s="203"/>
      <c r="P126" s="203"/>
      <c r="Q126" s="203"/>
      <c r="R126" s="203"/>
      <c r="S126" s="203"/>
      <c r="T126" s="204"/>
      <c r="AT126" s="205" t="s">
        <v>140</v>
      </c>
      <c r="AU126" s="205" t="s">
        <v>81</v>
      </c>
      <c r="AV126" s="12" t="s">
        <v>81</v>
      </c>
      <c r="AW126" s="12" t="s">
        <v>32</v>
      </c>
      <c r="AX126" s="12" t="s">
        <v>71</v>
      </c>
      <c r="AY126" s="205" t="s">
        <v>129</v>
      </c>
    </row>
    <row r="127" spans="2:51" s="13" customFormat="1" ht="11.25">
      <c r="B127" s="206"/>
      <c r="C127" s="207"/>
      <c r="D127" s="192" t="s">
        <v>140</v>
      </c>
      <c r="E127" s="208" t="s">
        <v>19</v>
      </c>
      <c r="F127" s="209" t="s">
        <v>142</v>
      </c>
      <c r="G127" s="207"/>
      <c r="H127" s="210">
        <v>26.856</v>
      </c>
      <c r="I127" s="211"/>
      <c r="J127" s="207"/>
      <c r="K127" s="207"/>
      <c r="L127" s="212"/>
      <c r="M127" s="213"/>
      <c r="N127" s="214"/>
      <c r="O127" s="214"/>
      <c r="P127" s="214"/>
      <c r="Q127" s="214"/>
      <c r="R127" s="214"/>
      <c r="S127" s="214"/>
      <c r="T127" s="215"/>
      <c r="AT127" s="216" t="s">
        <v>140</v>
      </c>
      <c r="AU127" s="216" t="s">
        <v>81</v>
      </c>
      <c r="AV127" s="13" t="s">
        <v>136</v>
      </c>
      <c r="AW127" s="13" t="s">
        <v>32</v>
      </c>
      <c r="AX127" s="13" t="s">
        <v>79</v>
      </c>
      <c r="AY127" s="216" t="s">
        <v>129</v>
      </c>
    </row>
    <row r="128" spans="2:63" s="11" customFormat="1" ht="22.9" customHeight="1">
      <c r="B128" s="163"/>
      <c r="C128" s="164"/>
      <c r="D128" s="165" t="s">
        <v>70</v>
      </c>
      <c r="E128" s="177" t="s">
        <v>158</v>
      </c>
      <c r="F128" s="177" t="s">
        <v>201</v>
      </c>
      <c r="G128" s="164"/>
      <c r="H128" s="164"/>
      <c r="I128" s="167"/>
      <c r="J128" s="178">
        <f>BK128</f>
        <v>0</v>
      </c>
      <c r="K128" s="164"/>
      <c r="L128" s="169"/>
      <c r="M128" s="170"/>
      <c r="N128" s="171"/>
      <c r="O128" s="171"/>
      <c r="P128" s="172">
        <f>SUM(P129:P144)</f>
        <v>0</v>
      </c>
      <c r="Q128" s="171"/>
      <c r="R128" s="172">
        <f>SUM(R129:R144)</f>
        <v>5.05175</v>
      </c>
      <c r="S128" s="171"/>
      <c r="T128" s="173">
        <f>SUM(T129:T144)</f>
        <v>0</v>
      </c>
      <c r="AR128" s="174" t="s">
        <v>79</v>
      </c>
      <c r="AT128" s="175" t="s">
        <v>70</v>
      </c>
      <c r="AU128" s="175" t="s">
        <v>79</v>
      </c>
      <c r="AY128" s="174" t="s">
        <v>129</v>
      </c>
      <c r="BK128" s="176">
        <f>SUM(BK129:BK144)</f>
        <v>0</v>
      </c>
    </row>
    <row r="129" spans="2:65" s="1" customFormat="1" ht="16.5" customHeight="1">
      <c r="B129" s="33"/>
      <c r="C129" s="179" t="s">
        <v>189</v>
      </c>
      <c r="D129" s="179" t="s">
        <v>131</v>
      </c>
      <c r="E129" s="180" t="s">
        <v>203</v>
      </c>
      <c r="F129" s="181" t="s">
        <v>204</v>
      </c>
      <c r="G129" s="182" t="s">
        <v>134</v>
      </c>
      <c r="H129" s="183">
        <v>27.5</v>
      </c>
      <c r="I129" s="184"/>
      <c r="J129" s="185">
        <f>ROUND(I129*H129,2)</f>
        <v>0</v>
      </c>
      <c r="K129" s="181" t="s">
        <v>135</v>
      </c>
      <c r="L129" s="37"/>
      <c r="M129" s="186" t="s">
        <v>19</v>
      </c>
      <c r="N129" s="187" t="s">
        <v>42</v>
      </c>
      <c r="O129" s="62"/>
      <c r="P129" s="188">
        <f>O129*H129</f>
        <v>0</v>
      </c>
      <c r="Q129" s="188">
        <v>0</v>
      </c>
      <c r="R129" s="188">
        <f>Q129*H129</f>
        <v>0</v>
      </c>
      <c r="S129" s="188">
        <v>0</v>
      </c>
      <c r="T129" s="189">
        <f>S129*H129</f>
        <v>0</v>
      </c>
      <c r="AR129" s="190" t="s">
        <v>136</v>
      </c>
      <c r="AT129" s="190" t="s">
        <v>131</v>
      </c>
      <c r="AU129" s="190" t="s">
        <v>81</v>
      </c>
      <c r="AY129" s="16" t="s">
        <v>129</v>
      </c>
      <c r="BE129" s="191">
        <f>IF(N129="základní",J129,0)</f>
        <v>0</v>
      </c>
      <c r="BF129" s="191">
        <f>IF(N129="snížená",J129,0)</f>
        <v>0</v>
      </c>
      <c r="BG129" s="191">
        <f>IF(N129="zákl. přenesená",J129,0)</f>
        <v>0</v>
      </c>
      <c r="BH129" s="191">
        <f>IF(N129="sníž. přenesená",J129,0)</f>
        <v>0</v>
      </c>
      <c r="BI129" s="191">
        <f>IF(N129="nulová",J129,0)</f>
        <v>0</v>
      </c>
      <c r="BJ129" s="16" t="s">
        <v>79</v>
      </c>
      <c r="BK129" s="191">
        <f>ROUND(I129*H129,2)</f>
        <v>0</v>
      </c>
      <c r="BL129" s="16" t="s">
        <v>136</v>
      </c>
      <c r="BM129" s="190" t="s">
        <v>205</v>
      </c>
    </row>
    <row r="130" spans="2:51" s="12" customFormat="1" ht="11.25">
      <c r="B130" s="195"/>
      <c r="C130" s="196"/>
      <c r="D130" s="192" t="s">
        <v>140</v>
      </c>
      <c r="E130" s="197" t="s">
        <v>19</v>
      </c>
      <c r="F130" s="198" t="s">
        <v>350</v>
      </c>
      <c r="G130" s="196"/>
      <c r="H130" s="199">
        <v>27.5</v>
      </c>
      <c r="I130" s="200"/>
      <c r="J130" s="196"/>
      <c r="K130" s="196"/>
      <c r="L130" s="201"/>
      <c r="M130" s="202"/>
      <c r="N130" s="203"/>
      <c r="O130" s="203"/>
      <c r="P130" s="203"/>
      <c r="Q130" s="203"/>
      <c r="R130" s="203"/>
      <c r="S130" s="203"/>
      <c r="T130" s="204"/>
      <c r="AT130" s="205" t="s">
        <v>140</v>
      </c>
      <c r="AU130" s="205" t="s">
        <v>81</v>
      </c>
      <c r="AV130" s="12" t="s">
        <v>81</v>
      </c>
      <c r="AW130" s="12" t="s">
        <v>32</v>
      </c>
      <c r="AX130" s="12" t="s">
        <v>71</v>
      </c>
      <c r="AY130" s="205" t="s">
        <v>129</v>
      </c>
    </row>
    <row r="131" spans="2:51" s="13" customFormat="1" ht="11.25">
      <c r="B131" s="206"/>
      <c r="C131" s="207"/>
      <c r="D131" s="192" t="s">
        <v>140</v>
      </c>
      <c r="E131" s="208" t="s">
        <v>19</v>
      </c>
      <c r="F131" s="209" t="s">
        <v>142</v>
      </c>
      <c r="G131" s="207"/>
      <c r="H131" s="210">
        <v>27.5</v>
      </c>
      <c r="I131" s="211"/>
      <c r="J131" s="207"/>
      <c r="K131" s="207"/>
      <c r="L131" s="212"/>
      <c r="M131" s="213"/>
      <c r="N131" s="214"/>
      <c r="O131" s="214"/>
      <c r="P131" s="214"/>
      <c r="Q131" s="214"/>
      <c r="R131" s="214"/>
      <c r="S131" s="214"/>
      <c r="T131" s="215"/>
      <c r="AT131" s="216" t="s">
        <v>140</v>
      </c>
      <c r="AU131" s="216" t="s">
        <v>81</v>
      </c>
      <c r="AV131" s="13" t="s">
        <v>136</v>
      </c>
      <c r="AW131" s="13" t="s">
        <v>32</v>
      </c>
      <c r="AX131" s="13" t="s">
        <v>79</v>
      </c>
      <c r="AY131" s="216" t="s">
        <v>129</v>
      </c>
    </row>
    <row r="132" spans="2:65" s="1" customFormat="1" ht="24" customHeight="1">
      <c r="B132" s="33"/>
      <c r="C132" s="179" t="s">
        <v>196</v>
      </c>
      <c r="D132" s="179" t="s">
        <v>131</v>
      </c>
      <c r="E132" s="180" t="s">
        <v>207</v>
      </c>
      <c r="F132" s="181" t="s">
        <v>208</v>
      </c>
      <c r="G132" s="182" t="s">
        <v>134</v>
      </c>
      <c r="H132" s="183">
        <v>27.5</v>
      </c>
      <c r="I132" s="184"/>
      <c r="J132" s="185">
        <f>ROUND(I132*H132,2)</f>
        <v>0</v>
      </c>
      <c r="K132" s="181" t="s">
        <v>135</v>
      </c>
      <c r="L132" s="37"/>
      <c r="M132" s="186" t="s">
        <v>19</v>
      </c>
      <c r="N132" s="187" t="s">
        <v>42</v>
      </c>
      <c r="O132" s="62"/>
      <c r="P132" s="188">
        <f>O132*H132</f>
        <v>0</v>
      </c>
      <c r="Q132" s="188">
        <v>0</v>
      </c>
      <c r="R132" s="188">
        <f>Q132*H132</f>
        <v>0</v>
      </c>
      <c r="S132" s="188">
        <v>0</v>
      </c>
      <c r="T132" s="189">
        <f>S132*H132</f>
        <v>0</v>
      </c>
      <c r="AR132" s="190" t="s">
        <v>136</v>
      </c>
      <c r="AT132" s="190" t="s">
        <v>131</v>
      </c>
      <c r="AU132" s="190" t="s">
        <v>81</v>
      </c>
      <c r="AY132" s="16" t="s">
        <v>129</v>
      </c>
      <c r="BE132" s="191">
        <f>IF(N132="základní",J132,0)</f>
        <v>0</v>
      </c>
      <c r="BF132" s="191">
        <f>IF(N132="snížená",J132,0)</f>
        <v>0</v>
      </c>
      <c r="BG132" s="191">
        <f>IF(N132="zákl. přenesená",J132,0)</f>
        <v>0</v>
      </c>
      <c r="BH132" s="191">
        <f>IF(N132="sníž. přenesená",J132,0)</f>
        <v>0</v>
      </c>
      <c r="BI132" s="191">
        <f>IF(N132="nulová",J132,0)</f>
        <v>0</v>
      </c>
      <c r="BJ132" s="16" t="s">
        <v>79</v>
      </c>
      <c r="BK132" s="191">
        <f>ROUND(I132*H132,2)</f>
        <v>0</v>
      </c>
      <c r="BL132" s="16" t="s">
        <v>136</v>
      </c>
      <c r="BM132" s="190" t="s">
        <v>209</v>
      </c>
    </row>
    <row r="133" spans="2:51" s="12" customFormat="1" ht="11.25">
      <c r="B133" s="195"/>
      <c r="C133" s="196"/>
      <c r="D133" s="192" t="s">
        <v>140</v>
      </c>
      <c r="E133" s="197" t="s">
        <v>19</v>
      </c>
      <c r="F133" s="198" t="s">
        <v>350</v>
      </c>
      <c r="G133" s="196"/>
      <c r="H133" s="199">
        <v>27.5</v>
      </c>
      <c r="I133" s="200"/>
      <c r="J133" s="196"/>
      <c r="K133" s="196"/>
      <c r="L133" s="201"/>
      <c r="M133" s="202"/>
      <c r="N133" s="203"/>
      <c r="O133" s="203"/>
      <c r="P133" s="203"/>
      <c r="Q133" s="203"/>
      <c r="R133" s="203"/>
      <c r="S133" s="203"/>
      <c r="T133" s="204"/>
      <c r="AT133" s="205" t="s">
        <v>140</v>
      </c>
      <c r="AU133" s="205" t="s">
        <v>81</v>
      </c>
      <c r="AV133" s="12" t="s">
        <v>81</v>
      </c>
      <c r="AW133" s="12" t="s">
        <v>32</v>
      </c>
      <c r="AX133" s="12" t="s">
        <v>71</v>
      </c>
      <c r="AY133" s="205" t="s">
        <v>129</v>
      </c>
    </row>
    <row r="134" spans="2:51" s="13" customFormat="1" ht="11.25">
      <c r="B134" s="206"/>
      <c r="C134" s="207"/>
      <c r="D134" s="192" t="s">
        <v>140</v>
      </c>
      <c r="E134" s="208" t="s">
        <v>19</v>
      </c>
      <c r="F134" s="209" t="s">
        <v>142</v>
      </c>
      <c r="G134" s="207"/>
      <c r="H134" s="210">
        <v>27.5</v>
      </c>
      <c r="I134" s="211"/>
      <c r="J134" s="207"/>
      <c r="K134" s="207"/>
      <c r="L134" s="212"/>
      <c r="M134" s="213"/>
      <c r="N134" s="214"/>
      <c r="O134" s="214"/>
      <c r="P134" s="214"/>
      <c r="Q134" s="214"/>
      <c r="R134" s="214"/>
      <c r="S134" s="214"/>
      <c r="T134" s="215"/>
      <c r="AT134" s="216" t="s">
        <v>140</v>
      </c>
      <c r="AU134" s="216" t="s">
        <v>81</v>
      </c>
      <c r="AV134" s="13" t="s">
        <v>136</v>
      </c>
      <c r="AW134" s="13" t="s">
        <v>32</v>
      </c>
      <c r="AX134" s="13" t="s">
        <v>79</v>
      </c>
      <c r="AY134" s="216" t="s">
        <v>129</v>
      </c>
    </row>
    <row r="135" spans="2:65" s="1" customFormat="1" ht="24" customHeight="1">
      <c r="B135" s="33"/>
      <c r="C135" s="179" t="s">
        <v>202</v>
      </c>
      <c r="D135" s="179" t="s">
        <v>131</v>
      </c>
      <c r="E135" s="180" t="s">
        <v>211</v>
      </c>
      <c r="F135" s="181" t="s">
        <v>212</v>
      </c>
      <c r="G135" s="182" t="s">
        <v>134</v>
      </c>
      <c r="H135" s="183">
        <v>7.8</v>
      </c>
      <c r="I135" s="184"/>
      <c r="J135" s="185">
        <f>ROUND(I135*H135,2)</f>
        <v>0</v>
      </c>
      <c r="K135" s="181" t="s">
        <v>135</v>
      </c>
      <c r="L135" s="37"/>
      <c r="M135" s="186" t="s">
        <v>19</v>
      </c>
      <c r="N135" s="187" t="s">
        <v>42</v>
      </c>
      <c r="O135" s="62"/>
      <c r="P135" s="188">
        <f>O135*H135</f>
        <v>0</v>
      </c>
      <c r="Q135" s="188">
        <v>0</v>
      </c>
      <c r="R135" s="188">
        <f>Q135*H135</f>
        <v>0</v>
      </c>
      <c r="S135" s="188">
        <v>0</v>
      </c>
      <c r="T135" s="189">
        <f>S135*H135</f>
        <v>0</v>
      </c>
      <c r="AR135" s="190" t="s">
        <v>136</v>
      </c>
      <c r="AT135" s="190" t="s">
        <v>131</v>
      </c>
      <c r="AU135" s="190" t="s">
        <v>81</v>
      </c>
      <c r="AY135" s="16" t="s">
        <v>129</v>
      </c>
      <c r="BE135" s="191">
        <f>IF(N135="základní",J135,0)</f>
        <v>0</v>
      </c>
      <c r="BF135" s="191">
        <f>IF(N135="snížená",J135,0)</f>
        <v>0</v>
      </c>
      <c r="BG135" s="191">
        <f>IF(N135="zákl. přenesená",J135,0)</f>
        <v>0</v>
      </c>
      <c r="BH135" s="191">
        <f>IF(N135="sníž. přenesená",J135,0)</f>
        <v>0</v>
      </c>
      <c r="BI135" s="191">
        <f>IF(N135="nulová",J135,0)</f>
        <v>0</v>
      </c>
      <c r="BJ135" s="16" t="s">
        <v>79</v>
      </c>
      <c r="BK135" s="191">
        <f>ROUND(I135*H135,2)</f>
        <v>0</v>
      </c>
      <c r="BL135" s="16" t="s">
        <v>136</v>
      </c>
      <c r="BM135" s="190" t="s">
        <v>213</v>
      </c>
    </row>
    <row r="136" spans="2:51" s="12" customFormat="1" ht="11.25">
      <c r="B136" s="195"/>
      <c r="C136" s="196"/>
      <c r="D136" s="192" t="s">
        <v>140</v>
      </c>
      <c r="E136" s="197" t="s">
        <v>19</v>
      </c>
      <c r="F136" s="198" t="s">
        <v>355</v>
      </c>
      <c r="G136" s="196"/>
      <c r="H136" s="199">
        <v>7.8</v>
      </c>
      <c r="I136" s="200"/>
      <c r="J136" s="196"/>
      <c r="K136" s="196"/>
      <c r="L136" s="201"/>
      <c r="M136" s="202"/>
      <c r="N136" s="203"/>
      <c r="O136" s="203"/>
      <c r="P136" s="203"/>
      <c r="Q136" s="203"/>
      <c r="R136" s="203"/>
      <c r="S136" s="203"/>
      <c r="T136" s="204"/>
      <c r="AT136" s="205" t="s">
        <v>140</v>
      </c>
      <c r="AU136" s="205" t="s">
        <v>81</v>
      </c>
      <c r="AV136" s="12" t="s">
        <v>81</v>
      </c>
      <c r="AW136" s="12" t="s">
        <v>32</v>
      </c>
      <c r="AX136" s="12" t="s">
        <v>71</v>
      </c>
      <c r="AY136" s="205" t="s">
        <v>129</v>
      </c>
    </row>
    <row r="137" spans="2:51" s="13" customFormat="1" ht="11.25">
      <c r="B137" s="206"/>
      <c r="C137" s="207"/>
      <c r="D137" s="192" t="s">
        <v>140</v>
      </c>
      <c r="E137" s="208" t="s">
        <v>19</v>
      </c>
      <c r="F137" s="209" t="s">
        <v>142</v>
      </c>
      <c r="G137" s="207"/>
      <c r="H137" s="210">
        <v>7.8</v>
      </c>
      <c r="I137" s="211"/>
      <c r="J137" s="207"/>
      <c r="K137" s="207"/>
      <c r="L137" s="212"/>
      <c r="M137" s="213"/>
      <c r="N137" s="214"/>
      <c r="O137" s="214"/>
      <c r="P137" s="214"/>
      <c r="Q137" s="214"/>
      <c r="R137" s="214"/>
      <c r="S137" s="214"/>
      <c r="T137" s="215"/>
      <c r="AT137" s="216" t="s">
        <v>140</v>
      </c>
      <c r="AU137" s="216" t="s">
        <v>81</v>
      </c>
      <c r="AV137" s="13" t="s">
        <v>136</v>
      </c>
      <c r="AW137" s="13" t="s">
        <v>32</v>
      </c>
      <c r="AX137" s="13" t="s">
        <v>79</v>
      </c>
      <c r="AY137" s="216" t="s">
        <v>129</v>
      </c>
    </row>
    <row r="138" spans="2:65" s="1" customFormat="1" ht="16.5" customHeight="1">
      <c r="B138" s="33"/>
      <c r="C138" s="179" t="s">
        <v>206</v>
      </c>
      <c r="D138" s="179" t="s">
        <v>131</v>
      </c>
      <c r="E138" s="180" t="s">
        <v>306</v>
      </c>
      <c r="F138" s="181" t="s">
        <v>307</v>
      </c>
      <c r="G138" s="182" t="s">
        <v>134</v>
      </c>
      <c r="H138" s="183">
        <v>27.5</v>
      </c>
      <c r="I138" s="184"/>
      <c r="J138" s="185">
        <f>ROUND(I138*H138,2)</f>
        <v>0</v>
      </c>
      <c r="K138" s="181" t="s">
        <v>135</v>
      </c>
      <c r="L138" s="37"/>
      <c r="M138" s="186" t="s">
        <v>19</v>
      </c>
      <c r="N138" s="187" t="s">
        <v>42</v>
      </c>
      <c r="O138" s="62"/>
      <c r="P138" s="188">
        <f>O138*H138</f>
        <v>0</v>
      </c>
      <c r="Q138" s="188">
        <v>0</v>
      </c>
      <c r="R138" s="188">
        <f>Q138*H138</f>
        <v>0</v>
      </c>
      <c r="S138" s="188">
        <v>0</v>
      </c>
      <c r="T138" s="189">
        <f>S138*H138</f>
        <v>0</v>
      </c>
      <c r="AR138" s="190" t="s">
        <v>136</v>
      </c>
      <c r="AT138" s="190" t="s">
        <v>131</v>
      </c>
      <c r="AU138" s="190" t="s">
        <v>81</v>
      </c>
      <c r="AY138" s="16" t="s">
        <v>129</v>
      </c>
      <c r="BE138" s="191">
        <f>IF(N138="základní",J138,0)</f>
        <v>0</v>
      </c>
      <c r="BF138" s="191">
        <f>IF(N138="snížená",J138,0)</f>
        <v>0</v>
      </c>
      <c r="BG138" s="191">
        <f>IF(N138="zákl. přenesená",J138,0)</f>
        <v>0</v>
      </c>
      <c r="BH138" s="191">
        <f>IF(N138="sníž. přenesená",J138,0)</f>
        <v>0</v>
      </c>
      <c r="BI138" s="191">
        <f>IF(N138="nulová",J138,0)</f>
        <v>0</v>
      </c>
      <c r="BJ138" s="16" t="s">
        <v>79</v>
      </c>
      <c r="BK138" s="191">
        <f>ROUND(I138*H138,2)</f>
        <v>0</v>
      </c>
      <c r="BL138" s="16" t="s">
        <v>136</v>
      </c>
      <c r="BM138" s="190" t="s">
        <v>308</v>
      </c>
    </row>
    <row r="139" spans="2:51" s="12" customFormat="1" ht="11.25">
      <c r="B139" s="195"/>
      <c r="C139" s="196"/>
      <c r="D139" s="192" t="s">
        <v>140</v>
      </c>
      <c r="E139" s="197" t="s">
        <v>19</v>
      </c>
      <c r="F139" s="198" t="s">
        <v>350</v>
      </c>
      <c r="G139" s="196"/>
      <c r="H139" s="199">
        <v>27.5</v>
      </c>
      <c r="I139" s="200"/>
      <c r="J139" s="196"/>
      <c r="K139" s="196"/>
      <c r="L139" s="201"/>
      <c r="M139" s="202"/>
      <c r="N139" s="203"/>
      <c r="O139" s="203"/>
      <c r="P139" s="203"/>
      <c r="Q139" s="203"/>
      <c r="R139" s="203"/>
      <c r="S139" s="203"/>
      <c r="T139" s="204"/>
      <c r="AT139" s="205" t="s">
        <v>140</v>
      </c>
      <c r="AU139" s="205" t="s">
        <v>81</v>
      </c>
      <c r="AV139" s="12" t="s">
        <v>81</v>
      </c>
      <c r="AW139" s="12" t="s">
        <v>32</v>
      </c>
      <c r="AX139" s="12" t="s">
        <v>71</v>
      </c>
      <c r="AY139" s="205" t="s">
        <v>129</v>
      </c>
    </row>
    <row r="140" spans="2:51" s="13" customFormat="1" ht="11.25">
      <c r="B140" s="206"/>
      <c r="C140" s="207"/>
      <c r="D140" s="192" t="s">
        <v>140</v>
      </c>
      <c r="E140" s="208" t="s">
        <v>19</v>
      </c>
      <c r="F140" s="209" t="s">
        <v>142</v>
      </c>
      <c r="G140" s="207"/>
      <c r="H140" s="210">
        <v>27.5</v>
      </c>
      <c r="I140" s="211"/>
      <c r="J140" s="207"/>
      <c r="K140" s="207"/>
      <c r="L140" s="212"/>
      <c r="M140" s="213"/>
      <c r="N140" s="214"/>
      <c r="O140" s="214"/>
      <c r="P140" s="214"/>
      <c r="Q140" s="214"/>
      <c r="R140" s="214"/>
      <c r="S140" s="214"/>
      <c r="T140" s="215"/>
      <c r="AT140" s="216" t="s">
        <v>140</v>
      </c>
      <c r="AU140" s="216" t="s">
        <v>81</v>
      </c>
      <c r="AV140" s="13" t="s">
        <v>136</v>
      </c>
      <c r="AW140" s="13" t="s">
        <v>32</v>
      </c>
      <c r="AX140" s="13" t="s">
        <v>79</v>
      </c>
      <c r="AY140" s="216" t="s">
        <v>129</v>
      </c>
    </row>
    <row r="141" spans="2:65" s="1" customFormat="1" ht="24" customHeight="1">
      <c r="B141" s="33"/>
      <c r="C141" s="179" t="s">
        <v>210</v>
      </c>
      <c r="D141" s="179" t="s">
        <v>131</v>
      </c>
      <c r="E141" s="180" t="s">
        <v>309</v>
      </c>
      <c r="F141" s="181" t="s">
        <v>310</v>
      </c>
      <c r="G141" s="182" t="s">
        <v>134</v>
      </c>
      <c r="H141" s="183">
        <v>27.5</v>
      </c>
      <c r="I141" s="184"/>
      <c r="J141" s="185">
        <f>ROUND(I141*H141,2)</f>
        <v>0</v>
      </c>
      <c r="K141" s="181" t="s">
        <v>135</v>
      </c>
      <c r="L141" s="37"/>
      <c r="M141" s="186" t="s">
        <v>19</v>
      </c>
      <c r="N141" s="187" t="s">
        <v>42</v>
      </c>
      <c r="O141" s="62"/>
      <c r="P141" s="188">
        <f>O141*H141</f>
        <v>0</v>
      </c>
      <c r="Q141" s="188">
        <v>0.1837</v>
      </c>
      <c r="R141" s="188">
        <f>Q141*H141</f>
        <v>5.05175</v>
      </c>
      <c r="S141" s="188">
        <v>0</v>
      </c>
      <c r="T141" s="189">
        <f>S141*H141</f>
        <v>0</v>
      </c>
      <c r="AR141" s="190" t="s">
        <v>136</v>
      </c>
      <c r="AT141" s="190" t="s">
        <v>131</v>
      </c>
      <c r="AU141" s="190" t="s">
        <v>81</v>
      </c>
      <c r="AY141" s="16" t="s">
        <v>129</v>
      </c>
      <c r="BE141" s="191">
        <f>IF(N141="základní",J141,0)</f>
        <v>0</v>
      </c>
      <c r="BF141" s="191">
        <f>IF(N141="snížená",J141,0)</f>
        <v>0</v>
      </c>
      <c r="BG141" s="191">
        <f>IF(N141="zákl. přenesená",J141,0)</f>
        <v>0</v>
      </c>
      <c r="BH141" s="191">
        <f>IF(N141="sníž. přenesená",J141,0)</f>
        <v>0</v>
      </c>
      <c r="BI141" s="191">
        <f>IF(N141="nulová",J141,0)</f>
        <v>0</v>
      </c>
      <c r="BJ141" s="16" t="s">
        <v>79</v>
      </c>
      <c r="BK141" s="191">
        <f>ROUND(I141*H141,2)</f>
        <v>0</v>
      </c>
      <c r="BL141" s="16" t="s">
        <v>136</v>
      </c>
      <c r="BM141" s="190" t="s">
        <v>311</v>
      </c>
    </row>
    <row r="142" spans="2:47" s="1" customFormat="1" ht="136.5">
      <c r="B142" s="33"/>
      <c r="C142" s="34"/>
      <c r="D142" s="192" t="s">
        <v>138</v>
      </c>
      <c r="E142" s="34"/>
      <c r="F142" s="193" t="s">
        <v>312</v>
      </c>
      <c r="G142" s="34"/>
      <c r="H142" s="34"/>
      <c r="I142" s="106"/>
      <c r="J142" s="34"/>
      <c r="K142" s="34"/>
      <c r="L142" s="37"/>
      <c r="M142" s="194"/>
      <c r="N142" s="62"/>
      <c r="O142" s="62"/>
      <c r="P142" s="62"/>
      <c r="Q142" s="62"/>
      <c r="R142" s="62"/>
      <c r="S142" s="62"/>
      <c r="T142" s="63"/>
      <c r="AT142" s="16" t="s">
        <v>138</v>
      </c>
      <c r="AU142" s="16" t="s">
        <v>81</v>
      </c>
    </row>
    <row r="143" spans="2:51" s="12" customFormat="1" ht="11.25">
      <c r="B143" s="195"/>
      <c r="C143" s="196"/>
      <c r="D143" s="192" t="s">
        <v>140</v>
      </c>
      <c r="E143" s="197" t="s">
        <v>19</v>
      </c>
      <c r="F143" s="198" t="s">
        <v>350</v>
      </c>
      <c r="G143" s="196"/>
      <c r="H143" s="199">
        <v>27.5</v>
      </c>
      <c r="I143" s="200"/>
      <c r="J143" s="196"/>
      <c r="K143" s="196"/>
      <c r="L143" s="201"/>
      <c r="M143" s="202"/>
      <c r="N143" s="203"/>
      <c r="O143" s="203"/>
      <c r="P143" s="203"/>
      <c r="Q143" s="203"/>
      <c r="R143" s="203"/>
      <c r="S143" s="203"/>
      <c r="T143" s="204"/>
      <c r="AT143" s="205" t="s">
        <v>140</v>
      </c>
      <c r="AU143" s="205" t="s">
        <v>81</v>
      </c>
      <c r="AV143" s="12" t="s">
        <v>81</v>
      </c>
      <c r="AW143" s="12" t="s">
        <v>32</v>
      </c>
      <c r="AX143" s="12" t="s">
        <v>71</v>
      </c>
      <c r="AY143" s="205" t="s">
        <v>129</v>
      </c>
    </row>
    <row r="144" spans="2:51" s="13" customFormat="1" ht="11.25">
      <c r="B144" s="206"/>
      <c r="C144" s="207"/>
      <c r="D144" s="192" t="s">
        <v>140</v>
      </c>
      <c r="E144" s="208" t="s">
        <v>19</v>
      </c>
      <c r="F144" s="209" t="s">
        <v>142</v>
      </c>
      <c r="G144" s="207"/>
      <c r="H144" s="210">
        <v>27.5</v>
      </c>
      <c r="I144" s="211"/>
      <c r="J144" s="207"/>
      <c r="K144" s="207"/>
      <c r="L144" s="212"/>
      <c r="M144" s="213"/>
      <c r="N144" s="214"/>
      <c r="O144" s="214"/>
      <c r="P144" s="214"/>
      <c r="Q144" s="214"/>
      <c r="R144" s="214"/>
      <c r="S144" s="214"/>
      <c r="T144" s="215"/>
      <c r="AT144" s="216" t="s">
        <v>140</v>
      </c>
      <c r="AU144" s="216" t="s">
        <v>81</v>
      </c>
      <c r="AV144" s="13" t="s">
        <v>136</v>
      </c>
      <c r="AW144" s="13" t="s">
        <v>32</v>
      </c>
      <c r="AX144" s="13" t="s">
        <v>79</v>
      </c>
      <c r="AY144" s="216" t="s">
        <v>129</v>
      </c>
    </row>
    <row r="145" spans="2:63" s="11" customFormat="1" ht="22.9" customHeight="1">
      <c r="B145" s="163"/>
      <c r="C145" s="164"/>
      <c r="D145" s="165" t="s">
        <v>70</v>
      </c>
      <c r="E145" s="177" t="s">
        <v>181</v>
      </c>
      <c r="F145" s="177" t="s">
        <v>230</v>
      </c>
      <c r="G145" s="164"/>
      <c r="H145" s="164"/>
      <c r="I145" s="167"/>
      <c r="J145" s="178">
        <f>BK145</f>
        <v>0</v>
      </c>
      <c r="K145" s="164"/>
      <c r="L145" s="169"/>
      <c r="M145" s="170"/>
      <c r="N145" s="171"/>
      <c r="O145" s="171"/>
      <c r="P145" s="172">
        <f>SUM(P146:P156)</f>
        <v>0</v>
      </c>
      <c r="Q145" s="171"/>
      <c r="R145" s="172">
        <f>SUM(R146:R156)</f>
        <v>3.9544699999999997</v>
      </c>
      <c r="S145" s="171"/>
      <c r="T145" s="173">
        <f>SUM(T146:T156)</f>
        <v>3.276</v>
      </c>
      <c r="AR145" s="174" t="s">
        <v>79</v>
      </c>
      <c r="AT145" s="175" t="s">
        <v>70</v>
      </c>
      <c r="AU145" s="175" t="s">
        <v>79</v>
      </c>
      <c r="AY145" s="174" t="s">
        <v>129</v>
      </c>
      <c r="BK145" s="176">
        <f>SUM(BK146:BK156)</f>
        <v>0</v>
      </c>
    </row>
    <row r="146" spans="2:65" s="1" customFormat="1" ht="24" customHeight="1">
      <c r="B146" s="33"/>
      <c r="C146" s="179" t="s">
        <v>8</v>
      </c>
      <c r="D146" s="179" t="s">
        <v>131</v>
      </c>
      <c r="E146" s="180" t="s">
        <v>232</v>
      </c>
      <c r="F146" s="181" t="s">
        <v>233</v>
      </c>
      <c r="G146" s="182" t="s">
        <v>234</v>
      </c>
      <c r="H146" s="183">
        <v>13</v>
      </c>
      <c r="I146" s="184"/>
      <c r="J146" s="185">
        <f>ROUND(I146*H146,2)</f>
        <v>0</v>
      </c>
      <c r="K146" s="181" t="s">
        <v>135</v>
      </c>
      <c r="L146" s="37"/>
      <c r="M146" s="186" t="s">
        <v>19</v>
      </c>
      <c r="N146" s="187" t="s">
        <v>42</v>
      </c>
      <c r="O146" s="62"/>
      <c r="P146" s="188">
        <f>O146*H146</f>
        <v>0</v>
      </c>
      <c r="Q146" s="188">
        <v>0.20219</v>
      </c>
      <c r="R146" s="188">
        <f>Q146*H146</f>
        <v>2.62847</v>
      </c>
      <c r="S146" s="188">
        <v>0</v>
      </c>
      <c r="T146" s="189">
        <f>S146*H146</f>
        <v>0</v>
      </c>
      <c r="AR146" s="190" t="s">
        <v>136</v>
      </c>
      <c r="AT146" s="190" t="s">
        <v>131</v>
      </c>
      <c r="AU146" s="190" t="s">
        <v>81</v>
      </c>
      <c r="AY146" s="16" t="s">
        <v>129</v>
      </c>
      <c r="BE146" s="191">
        <f>IF(N146="základní",J146,0)</f>
        <v>0</v>
      </c>
      <c r="BF146" s="191">
        <f>IF(N146="snížená",J146,0)</f>
        <v>0</v>
      </c>
      <c r="BG146" s="191">
        <f>IF(N146="zákl. přenesená",J146,0)</f>
        <v>0</v>
      </c>
      <c r="BH146" s="191">
        <f>IF(N146="sníž. přenesená",J146,0)</f>
        <v>0</v>
      </c>
      <c r="BI146" s="191">
        <f>IF(N146="nulová",J146,0)</f>
        <v>0</v>
      </c>
      <c r="BJ146" s="16" t="s">
        <v>79</v>
      </c>
      <c r="BK146" s="191">
        <f>ROUND(I146*H146,2)</f>
        <v>0</v>
      </c>
      <c r="BL146" s="16" t="s">
        <v>136</v>
      </c>
      <c r="BM146" s="190" t="s">
        <v>235</v>
      </c>
    </row>
    <row r="147" spans="2:47" s="1" customFormat="1" ht="87.75">
      <c r="B147" s="33"/>
      <c r="C147" s="34"/>
      <c r="D147" s="192" t="s">
        <v>138</v>
      </c>
      <c r="E147" s="34"/>
      <c r="F147" s="193" t="s">
        <v>236</v>
      </c>
      <c r="G147" s="34"/>
      <c r="H147" s="34"/>
      <c r="I147" s="106"/>
      <c r="J147" s="34"/>
      <c r="K147" s="34"/>
      <c r="L147" s="37"/>
      <c r="M147" s="194"/>
      <c r="N147" s="62"/>
      <c r="O147" s="62"/>
      <c r="P147" s="62"/>
      <c r="Q147" s="62"/>
      <c r="R147" s="62"/>
      <c r="S147" s="62"/>
      <c r="T147" s="63"/>
      <c r="AT147" s="16" t="s">
        <v>138</v>
      </c>
      <c r="AU147" s="16" t="s">
        <v>81</v>
      </c>
    </row>
    <row r="148" spans="2:51" s="12" customFormat="1" ht="11.25">
      <c r="B148" s="195"/>
      <c r="C148" s="196"/>
      <c r="D148" s="192" t="s">
        <v>140</v>
      </c>
      <c r="E148" s="197" t="s">
        <v>19</v>
      </c>
      <c r="F148" s="198" t="s">
        <v>206</v>
      </c>
      <c r="G148" s="196"/>
      <c r="H148" s="199">
        <v>13</v>
      </c>
      <c r="I148" s="200"/>
      <c r="J148" s="196"/>
      <c r="K148" s="196"/>
      <c r="L148" s="201"/>
      <c r="M148" s="202"/>
      <c r="N148" s="203"/>
      <c r="O148" s="203"/>
      <c r="P148" s="203"/>
      <c r="Q148" s="203"/>
      <c r="R148" s="203"/>
      <c r="S148" s="203"/>
      <c r="T148" s="204"/>
      <c r="AT148" s="205" t="s">
        <v>140</v>
      </c>
      <c r="AU148" s="205" t="s">
        <v>81</v>
      </c>
      <c r="AV148" s="12" t="s">
        <v>81</v>
      </c>
      <c r="AW148" s="12" t="s">
        <v>32</v>
      </c>
      <c r="AX148" s="12" t="s">
        <v>71</v>
      </c>
      <c r="AY148" s="205" t="s">
        <v>129</v>
      </c>
    </row>
    <row r="149" spans="2:51" s="13" customFormat="1" ht="11.25">
      <c r="B149" s="206"/>
      <c r="C149" s="207"/>
      <c r="D149" s="192" t="s">
        <v>140</v>
      </c>
      <c r="E149" s="208" t="s">
        <v>19</v>
      </c>
      <c r="F149" s="209" t="s">
        <v>142</v>
      </c>
      <c r="G149" s="207"/>
      <c r="H149" s="210">
        <v>13</v>
      </c>
      <c r="I149" s="211"/>
      <c r="J149" s="207"/>
      <c r="K149" s="207"/>
      <c r="L149" s="212"/>
      <c r="M149" s="213"/>
      <c r="N149" s="214"/>
      <c r="O149" s="214"/>
      <c r="P149" s="214"/>
      <c r="Q149" s="214"/>
      <c r="R149" s="214"/>
      <c r="S149" s="214"/>
      <c r="T149" s="215"/>
      <c r="AT149" s="216" t="s">
        <v>140</v>
      </c>
      <c r="AU149" s="216" t="s">
        <v>81</v>
      </c>
      <c r="AV149" s="13" t="s">
        <v>136</v>
      </c>
      <c r="AW149" s="13" t="s">
        <v>32</v>
      </c>
      <c r="AX149" s="13" t="s">
        <v>79</v>
      </c>
      <c r="AY149" s="216" t="s">
        <v>129</v>
      </c>
    </row>
    <row r="150" spans="2:65" s="1" customFormat="1" ht="16.5" customHeight="1">
      <c r="B150" s="33"/>
      <c r="C150" s="217" t="s">
        <v>220</v>
      </c>
      <c r="D150" s="217" t="s">
        <v>239</v>
      </c>
      <c r="E150" s="218" t="s">
        <v>240</v>
      </c>
      <c r="F150" s="219" t="s">
        <v>241</v>
      </c>
      <c r="G150" s="220" t="s">
        <v>234</v>
      </c>
      <c r="H150" s="221">
        <v>13</v>
      </c>
      <c r="I150" s="222"/>
      <c r="J150" s="223">
        <f>ROUND(I150*H150,2)</f>
        <v>0</v>
      </c>
      <c r="K150" s="219" t="s">
        <v>135</v>
      </c>
      <c r="L150" s="224"/>
      <c r="M150" s="225" t="s">
        <v>19</v>
      </c>
      <c r="N150" s="226" t="s">
        <v>42</v>
      </c>
      <c r="O150" s="62"/>
      <c r="P150" s="188">
        <f>O150*H150</f>
        <v>0</v>
      </c>
      <c r="Q150" s="188">
        <v>0.102</v>
      </c>
      <c r="R150" s="188">
        <f>Q150*H150</f>
        <v>1.3259999999999998</v>
      </c>
      <c r="S150" s="188">
        <v>0</v>
      </c>
      <c r="T150" s="189">
        <f>S150*H150</f>
        <v>0</v>
      </c>
      <c r="AR150" s="190" t="s">
        <v>176</v>
      </c>
      <c r="AT150" s="190" t="s">
        <v>239</v>
      </c>
      <c r="AU150" s="190" t="s">
        <v>81</v>
      </c>
      <c r="AY150" s="16" t="s">
        <v>129</v>
      </c>
      <c r="BE150" s="191">
        <f>IF(N150="základní",J150,0)</f>
        <v>0</v>
      </c>
      <c r="BF150" s="191">
        <f>IF(N150="snížená",J150,0)</f>
        <v>0</v>
      </c>
      <c r="BG150" s="191">
        <f>IF(N150="zákl. přenesená",J150,0)</f>
        <v>0</v>
      </c>
      <c r="BH150" s="191">
        <f>IF(N150="sníž. přenesená",J150,0)</f>
        <v>0</v>
      </c>
      <c r="BI150" s="191">
        <f>IF(N150="nulová",J150,0)</f>
        <v>0</v>
      </c>
      <c r="BJ150" s="16" t="s">
        <v>79</v>
      </c>
      <c r="BK150" s="191">
        <f>ROUND(I150*H150,2)</f>
        <v>0</v>
      </c>
      <c r="BL150" s="16" t="s">
        <v>136</v>
      </c>
      <c r="BM150" s="190" t="s">
        <v>242</v>
      </c>
    </row>
    <row r="151" spans="2:51" s="12" customFormat="1" ht="11.25">
      <c r="B151" s="195"/>
      <c r="C151" s="196"/>
      <c r="D151" s="192" t="s">
        <v>140</v>
      </c>
      <c r="E151" s="197" t="s">
        <v>19</v>
      </c>
      <c r="F151" s="198" t="s">
        <v>206</v>
      </c>
      <c r="G151" s="196"/>
      <c r="H151" s="199">
        <v>13</v>
      </c>
      <c r="I151" s="200"/>
      <c r="J151" s="196"/>
      <c r="K151" s="196"/>
      <c r="L151" s="201"/>
      <c r="M151" s="202"/>
      <c r="N151" s="203"/>
      <c r="O151" s="203"/>
      <c r="P151" s="203"/>
      <c r="Q151" s="203"/>
      <c r="R151" s="203"/>
      <c r="S151" s="203"/>
      <c r="T151" s="204"/>
      <c r="AT151" s="205" t="s">
        <v>140</v>
      </c>
      <c r="AU151" s="205" t="s">
        <v>81</v>
      </c>
      <c r="AV151" s="12" t="s">
        <v>81</v>
      </c>
      <c r="AW151" s="12" t="s">
        <v>32</v>
      </c>
      <c r="AX151" s="12" t="s">
        <v>71</v>
      </c>
      <c r="AY151" s="205" t="s">
        <v>129</v>
      </c>
    </row>
    <row r="152" spans="2:51" s="13" customFormat="1" ht="11.25">
      <c r="B152" s="206"/>
      <c r="C152" s="207"/>
      <c r="D152" s="192" t="s">
        <v>140</v>
      </c>
      <c r="E152" s="208" t="s">
        <v>19</v>
      </c>
      <c r="F152" s="209" t="s">
        <v>142</v>
      </c>
      <c r="G152" s="207"/>
      <c r="H152" s="210">
        <v>13</v>
      </c>
      <c r="I152" s="211"/>
      <c r="J152" s="207"/>
      <c r="K152" s="207"/>
      <c r="L152" s="212"/>
      <c r="M152" s="213"/>
      <c r="N152" s="214"/>
      <c r="O152" s="214"/>
      <c r="P152" s="214"/>
      <c r="Q152" s="214"/>
      <c r="R152" s="214"/>
      <c r="S152" s="214"/>
      <c r="T152" s="215"/>
      <c r="AT152" s="216" t="s">
        <v>140</v>
      </c>
      <c r="AU152" s="216" t="s">
        <v>81</v>
      </c>
      <c r="AV152" s="13" t="s">
        <v>136</v>
      </c>
      <c r="AW152" s="13" t="s">
        <v>32</v>
      </c>
      <c r="AX152" s="13" t="s">
        <v>79</v>
      </c>
      <c r="AY152" s="216" t="s">
        <v>129</v>
      </c>
    </row>
    <row r="153" spans="2:65" s="1" customFormat="1" ht="36" customHeight="1">
      <c r="B153" s="33"/>
      <c r="C153" s="179" t="s">
        <v>225</v>
      </c>
      <c r="D153" s="179" t="s">
        <v>131</v>
      </c>
      <c r="E153" s="180" t="s">
        <v>258</v>
      </c>
      <c r="F153" s="181" t="s">
        <v>259</v>
      </c>
      <c r="G153" s="182" t="s">
        <v>134</v>
      </c>
      <c r="H153" s="183">
        <v>13</v>
      </c>
      <c r="I153" s="184"/>
      <c r="J153" s="185">
        <f>ROUND(I153*H153,2)</f>
        <v>0</v>
      </c>
      <c r="K153" s="181" t="s">
        <v>135</v>
      </c>
      <c r="L153" s="37"/>
      <c r="M153" s="186" t="s">
        <v>19</v>
      </c>
      <c r="N153" s="187" t="s">
        <v>42</v>
      </c>
      <c r="O153" s="62"/>
      <c r="P153" s="188">
        <f>O153*H153</f>
        <v>0</v>
      </c>
      <c r="Q153" s="188">
        <v>0</v>
      </c>
      <c r="R153" s="188">
        <f>Q153*H153</f>
        <v>0</v>
      </c>
      <c r="S153" s="188">
        <v>0.252</v>
      </c>
      <c r="T153" s="189">
        <f>S153*H153</f>
        <v>3.276</v>
      </c>
      <c r="AR153" s="190" t="s">
        <v>136</v>
      </c>
      <c r="AT153" s="190" t="s">
        <v>131</v>
      </c>
      <c r="AU153" s="190" t="s">
        <v>81</v>
      </c>
      <c r="AY153" s="16" t="s">
        <v>129</v>
      </c>
      <c r="BE153" s="191">
        <f>IF(N153="základní",J153,0)</f>
        <v>0</v>
      </c>
      <c r="BF153" s="191">
        <f>IF(N153="snížená",J153,0)</f>
        <v>0</v>
      </c>
      <c r="BG153" s="191">
        <f>IF(N153="zákl. přenesená",J153,0)</f>
        <v>0</v>
      </c>
      <c r="BH153" s="191">
        <f>IF(N153="sníž. přenesená",J153,0)</f>
        <v>0</v>
      </c>
      <c r="BI153" s="191">
        <f>IF(N153="nulová",J153,0)</f>
        <v>0</v>
      </c>
      <c r="BJ153" s="16" t="s">
        <v>79</v>
      </c>
      <c r="BK153" s="191">
        <f>ROUND(I153*H153,2)</f>
        <v>0</v>
      </c>
      <c r="BL153" s="16" t="s">
        <v>136</v>
      </c>
      <c r="BM153" s="190" t="s">
        <v>260</v>
      </c>
    </row>
    <row r="154" spans="2:47" s="1" customFormat="1" ht="39">
      <c r="B154" s="33"/>
      <c r="C154" s="34"/>
      <c r="D154" s="192" t="s">
        <v>138</v>
      </c>
      <c r="E154" s="34"/>
      <c r="F154" s="193" t="s">
        <v>256</v>
      </c>
      <c r="G154" s="34"/>
      <c r="H154" s="34"/>
      <c r="I154" s="106"/>
      <c r="J154" s="34"/>
      <c r="K154" s="34"/>
      <c r="L154" s="37"/>
      <c r="M154" s="194"/>
      <c r="N154" s="62"/>
      <c r="O154" s="62"/>
      <c r="P154" s="62"/>
      <c r="Q154" s="62"/>
      <c r="R154" s="62"/>
      <c r="S154" s="62"/>
      <c r="T154" s="63"/>
      <c r="AT154" s="16" t="s">
        <v>138</v>
      </c>
      <c r="AU154" s="16" t="s">
        <v>81</v>
      </c>
    </row>
    <row r="155" spans="2:51" s="12" customFormat="1" ht="11.25">
      <c r="B155" s="195"/>
      <c r="C155" s="196"/>
      <c r="D155" s="192" t="s">
        <v>140</v>
      </c>
      <c r="E155" s="197" t="s">
        <v>19</v>
      </c>
      <c r="F155" s="198" t="s">
        <v>206</v>
      </c>
      <c r="G155" s="196"/>
      <c r="H155" s="199">
        <v>13</v>
      </c>
      <c r="I155" s="200"/>
      <c r="J155" s="196"/>
      <c r="K155" s="196"/>
      <c r="L155" s="201"/>
      <c r="M155" s="202"/>
      <c r="N155" s="203"/>
      <c r="O155" s="203"/>
      <c r="P155" s="203"/>
      <c r="Q155" s="203"/>
      <c r="R155" s="203"/>
      <c r="S155" s="203"/>
      <c r="T155" s="204"/>
      <c r="AT155" s="205" t="s">
        <v>140</v>
      </c>
      <c r="AU155" s="205" t="s">
        <v>81</v>
      </c>
      <c r="AV155" s="12" t="s">
        <v>81</v>
      </c>
      <c r="AW155" s="12" t="s">
        <v>32</v>
      </c>
      <c r="AX155" s="12" t="s">
        <v>71</v>
      </c>
      <c r="AY155" s="205" t="s">
        <v>129</v>
      </c>
    </row>
    <row r="156" spans="2:51" s="13" customFormat="1" ht="11.25">
      <c r="B156" s="206"/>
      <c r="C156" s="207"/>
      <c r="D156" s="192" t="s">
        <v>140</v>
      </c>
      <c r="E156" s="208" t="s">
        <v>19</v>
      </c>
      <c r="F156" s="209" t="s">
        <v>142</v>
      </c>
      <c r="G156" s="207"/>
      <c r="H156" s="210">
        <v>13</v>
      </c>
      <c r="I156" s="211"/>
      <c r="J156" s="207"/>
      <c r="K156" s="207"/>
      <c r="L156" s="212"/>
      <c r="M156" s="213"/>
      <c r="N156" s="214"/>
      <c r="O156" s="214"/>
      <c r="P156" s="214"/>
      <c r="Q156" s="214"/>
      <c r="R156" s="214"/>
      <c r="S156" s="214"/>
      <c r="T156" s="215"/>
      <c r="AT156" s="216" t="s">
        <v>140</v>
      </c>
      <c r="AU156" s="216" t="s">
        <v>81</v>
      </c>
      <c r="AV156" s="13" t="s">
        <v>136</v>
      </c>
      <c r="AW156" s="13" t="s">
        <v>32</v>
      </c>
      <c r="AX156" s="13" t="s">
        <v>79</v>
      </c>
      <c r="AY156" s="216" t="s">
        <v>129</v>
      </c>
    </row>
    <row r="157" spans="2:63" s="11" customFormat="1" ht="22.9" customHeight="1">
      <c r="B157" s="163"/>
      <c r="C157" s="164"/>
      <c r="D157" s="165" t="s">
        <v>70</v>
      </c>
      <c r="E157" s="177" t="s">
        <v>261</v>
      </c>
      <c r="F157" s="177" t="s">
        <v>262</v>
      </c>
      <c r="G157" s="164"/>
      <c r="H157" s="164"/>
      <c r="I157" s="167"/>
      <c r="J157" s="178">
        <f>BK157</f>
        <v>0</v>
      </c>
      <c r="K157" s="164"/>
      <c r="L157" s="169"/>
      <c r="M157" s="170"/>
      <c r="N157" s="171"/>
      <c r="O157" s="171"/>
      <c r="P157" s="172">
        <f>SUM(P158:P161)</f>
        <v>0</v>
      </c>
      <c r="Q157" s="171"/>
      <c r="R157" s="172">
        <f>SUM(R158:R161)</f>
        <v>0</v>
      </c>
      <c r="S157" s="171"/>
      <c r="T157" s="173">
        <f>SUM(T158:T161)</f>
        <v>0</v>
      </c>
      <c r="AR157" s="174" t="s">
        <v>79</v>
      </c>
      <c r="AT157" s="175" t="s">
        <v>70</v>
      </c>
      <c r="AU157" s="175" t="s">
        <v>79</v>
      </c>
      <c r="AY157" s="174" t="s">
        <v>129</v>
      </c>
      <c r="BK157" s="176">
        <f>SUM(BK158:BK161)</f>
        <v>0</v>
      </c>
    </row>
    <row r="158" spans="2:65" s="1" customFormat="1" ht="24" customHeight="1">
      <c r="B158" s="33"/>
      <c r="C158" s="179" t="s">
        <v>231</v>
      </c>
      <c r="D158" s="179" t="s">
        <v>131</v>
      </c>
      <c r="E158" s="180" t="s">
        <v>264</v>
      </c>
      <c r="F158" s="181" t="s">
        <v>265</v>
      </c>
      <c r="G158" s="182" t="s">
        <v>184</v>
      </c>
      <c r="H158" s="183">
        <v>7.04</v>
      </c>
      <c r="I158" s="184"/>
      <c r="J158" s="185">
        <f>ROUND(I158*H158,2)</f>
        <v>0</v>
      </c>
      <c r="K158" s="181" t="s">
        <v>135</v>
      </c>
      <c r="L158" s="37"/>
      <c r="M158" s="186" t="s">
        <v>19</v>
      </c>
      <c r="N158" s="187" t="s">
        <v>42</v>
      </c>
      <c r="O158" s="62"/>
      <c r="P158" s="188">
        <f>O158*H158</f>
        <v>0</v>
      </c>
      <c r="Q158" s="188">
        <v>0</v>
      </c>
      <c r="R158" s="188">
        <f>Q158*H158</f>
        <v>0</v>
      </c>
      <c r="S158" s="188">
        <v>0</v>
      </c>
      <c r="T158" s="189">
        <f>S158*H158</f>
        <v>0</v>
      </c>
      <c r="AR158" s="190" t="s">
        <v>136</v>
      </c>
      <c r="AT158" s="190" t="s">
        <v>131</v>
      </c>
      <c r="AU158" s="190" t="s">
        <v>81</v>
      </c>
      <c r="AY158" s="16" t="s">
        <v>129</v>
      </c>
      <c r="BE158" s="191">
        <f>IF(N158="základní",J158,0)</f>
        <v>0</v>
      </c>
      <c r="BF158" s="191">
        <f>IF(N158="snížená",J158,0)</f>
        <v>0</v>
      </c>
      <c r="BG158" s="191">
        <f>IF(N158="zákl. přenesená",J158,0)</f>
        <v>0</v>
      </c>
      <c r="BH158" s="191">
        <f>IF(N158="sníž. přenesená",J158,0)</f>
        <v>0</v>
      </c>
      <c r="BI158" s="191">
        <f>IF(N158="nulová",J158,0)</f>
        <v>0</v>
      </c>
      <c r="BJ158" s="16" t="s">
        <v>79</v>
      </c>
      <c r="BK158" s="191">
        <f>ROUND(I158*H158,2)</f>
        <v>0</v>
      </c>
      <c r="BL158" s="16" t="s">
        <v>136</v>
      </c>
      <c r="BM158" s="190" t="s">
        <v>266</v>
      </c>
    </row>
    <row r="159" spans="2:47" s="1" customFormat="1" ht="58.5">
      <c r="B159" s="33"/>
      <c r="C159" s="34"/>
      <c r="D159" s="192" t="s">
        <v>138</v>
      </c>
      <c r="E159" s="34"/>
      <c r="F159" s="193" t="s">
        <v>267</v>
      </c>
      <c r="G159" s="34"/>
      <c r="H159" s="34"/>
      <c r="I159" s="106"/>
      <c r="J159" s="34"/>
      <c r="K159" s="34"/>
      <c r="L159" s="37"/>
      <c r="M159" s="194"/>
      <c r="N159" s="62"/>
      <c r="O159" s="62"/>
      <c r="P159" s="62"/>
      <c r="Q159" s="62"/>
      <c r="R159" s="62"/>
      <c r="S159" s="62"/>
      <c r="T159" s="63"/>
      <c r="AT159" s="16" t="s">
        <v>138</v>
      </c>
      <c r="AU159" s="16" t="s">
        <v>81</v>
      </c>
    </row>
    <row r="160" spans="2:51" s="12" customFormat="1" ht="11.25">
      <c r="B160" s="195"/>
      <c r="C160" s="196"/>
      <c r="D160" s="192" t="s">
        <v>140</v>
      </c>
      <c r="E160" s="197" t="s">
        <v>19</v>
      </c>
      <c r="F160" s="198" t="s">
        <v>356</v>
      </c>
      <c r="G160" s="196"/>
      <c r="H160" s="199">
        <v>7.04</v>
      </c>
      <c r="I160" s="200"/>
      <c r="J160" s="196"/>
      <c r="K160" s="196"/>
      <c r="L160" s="201"/>
      <c r="M160" s="202"/>
      <c r="N160" s="203"/>
      <c r="O160" s="203"/>
      <c r="P160" s="203"/>
      <c r="Q160" s="203"/>
      <c r="R160" s="203"/>
      <c r="S160" s="203"/>
      <c r="T160" s="204"/>
      <c r="AT160" s="205" t="s">
        <v>140</v>
      </c>
      <c r="AU160" s="205" t="s">
        <v>81</v>
      </c>
      <c r="AV160" s="12" t="s">
        <v>81</v>
      </c>
      <c r="AW160" s="12" t="s">
        <v>32</v>
      </c>
      <c r="AX160" s="12" t="s">
        <v>71</v>
      </c>
      <c r="AY160" s="205" t="s">
        <v>129</v>
      </c>
    </row>
    <row r="161" spans="2:51" s="13" customFormat="1" ht="11.25">
      <c r="B161" s="206"/>
      <c r="C161" s="207"/>
      <c r="D161" s="192" t="s">
        <v>140</v>
      </c>
      <c r="E161" s="208" t="s">
        <v>19</v>
      </c>
      <c r="F161" s="209" t="s">
        <v>142</v>
      </c>
      <c r="G161" s="207"/>
      <c r="H161" s="210">
        <v>7.04</v>
      </c>
      <c r="I161" s="211"/>
      <c r="J161" s="207"/>
      <c r="K161" s="207"/>
      <c r="L161" s="212"/>
      <c r="M161" s="213"/>
      <c r="N161" s="214"/>
      <c r="O161" s="214"/>
      <c r="P161" s="214"/>
      <c r="Q161" s="214"/>
      <c r="R161" s="214"/>
      <c r="S161" s="214"/>
      <c r="T161" s="215"/>
      <c r="AT161" s="216" t="s">
        <v>140</v>
      </c>
      <c r="AU161" s="216" t="s">
        <v>81</v>
      </c>
      <c r="AV161" s="13" t="s">
        <v>136</v>
      </c>
      <c r="AW161" s="13" t="s">
        <v>32</v>
      </c>
      <c r="AX161" s="13" t="s">
        <v>79</v>
      </c>
      <c r="AY161" s="216" t="s">
        <v>129</v>
      </c>
    </row>
    <row r="162" spans="2:63" s="11" customFormat="1" ht="22.9" customHeight="1">
      <c r="B162" s="163"/>
      <c r="C162" s="164"/>
      <c r="D162" s="165" t="s">
        <v>70</v>
      </c>
      <c r="E162" s="177" t="s">
        <v>269</v>
      </c>
      <c r="F162" s="177" t="s">
        <v>270</v>
      </c>
      <c r="G162" s="164"/>
      <c r="H162" s="164"/>
      <c r="I162" s="167"/>
      <c r="J162" s="178">
        <f>BK162</f>
        <v>0</v>
      </c>
      <c r="K162" s="164"/>
      <c r="L162" s="169"/>
      <c r="M162" s="170"/>
      <c r="N162" s="171"/>
      <c r="O162" s="171"/>
      <c r="P162" s="172">
        <f>SUM(P163:P164)</f>
        <v>0</v>
      </c>
      <c r="Q162" s="171"/>
      <c r="R162" s="172">
        <f>SUM(R163:R164)</f>
        <v>0</v>
      </c>
      <c r="S162" s="171"/>
      <c r="T162" s="173">
        <f>SUM(T163:T164)</f>
        <v>0</v>
      </c>
      <c r="AR162" s="174" t="s">
        <v>79</v>
      </c>
      <c r="AT162" s="175" t="s">
        <v>70</v>
      </c>
      <c r="AU162" s="175" t="s">
        <v>79</v>
      </c>
      <c r="AY162" s="174" t="s">
        <v>129</v>
      </c>
      <c r="BK162" s="176">
        <f>SUM(BK163:BK164)</f>
        <v>0</v>
      </c>
    </row>
    <row r="163" spans="2:65" s="1" customFormat="1" ht="24" customHeight="1">
      <c r="B163" s="33"/>
      <c r="C163" s="179" t="s">
        <v>238</v>
      </c>
      <c r="D163" s="179" t="s">
        <v>131</v>
      </c>
      <c r="E163" s="180" t="s">
        <v>272</v>
      </c>
      <c r="F163" s="181" t="s">
        <v>273</v>
      </c>
      <c r="G163" s="182" t="s">
        <v>184</v>
      </c>
      <c r="H163" s="183">
        <v>9.008</v>
      </c>
      <c r="I163" s="184"/>
      <c r="J163" s="185">
        <f>ROUND(I163*H163,2)</f>
        <v>0</v>
      </c>
      <c r="K163" s="181" t="s">
        <v>135</v>
      </c>
      <c r="L163" s="37"/>
      <c r="M163" s="186" t="s">
        <v>19</v>
      </c>
      <c r="N163" s="187" t="s">
        <v>42</v>
      </c>
      <c r="O163" s="62"/>
      <c r="P163" s="188">
        <f>O163*H163</f>
        <v>0</v>
      </c>
      <c r="Q163" s="188">
        <v>0</v>
      </c>
      <c r="R163" s="188">
        <f>Q163*H163</f>
        <v>0</v>
      </c>
      <c r="S163" s="188">
        <v>0</v>
      </c>
      <c r="T163" s="189">
        <f>S163*H163</f>
        <v>0</v>
      </c>
      <c r="AR163" s="190" t="s">
        <v>136</v>
      </c>
      <c r="AT163" s="190" t="s">
        <v>131</v>
      </c>
      <c r="AU163" s="190" t="s">
        <v>81</v>
      </c>
      <c r="AY163" s="16" t="s">
        <v>129</v>
      </c>
      <c r="BE163" s="191">
        <f>IF(N163="základní",J163,0)</f>
        <v>0</v>
      </c>
      <c r="BF163" s="191">
        <f>IF(N163="snížená",J163,0)</f>
        <v>0</v>
      </c>
      <c r="BG163" s="191">
        <f>IF(N163="zákl. přenesená",J163,0)</f>
        <v>0</v>
      </c>
      <c r="BH163" s="191">
        <f>IF(N163="sníž. přenesená",J163,0)</f>
        <v>0</v>
      </c>
      <c r="BI163" s="191">
        <f>IF(N163="nulová",J163,0)</f>
        <v>0</v>
      </c>
      <c r="BJ163" s="16" t="s">
        <v>79</v>
      </c>
      <c r="BK163" s="191">
        <f>ROUND(I163*H163,2)</f>
        <v>0</v>
      </c>
      <c r="BL163" s="16" t="s">
        <v>136</v>
      </c>
      <c r="BM163" s="190" t="s">
        <v>274</v>
      </c>
    </row>
    <row r="164" spans="2:65" s="1" customFormat="1" ht="24" customHeight="1">
      <c r="B164" s="33"/>
      <c r="C164" s="179" t="s">
        <v>243</v>
      </c>
      <c r="D164" s="179" t="s">
        <v>131</v>
      </c>
      <c r="E164" s="180" t="s">
        <v>277</v>
      </c>
      <c r="F164" s="181" t="s">
        <v>278</v>
      </c>
      <c r="G164" s="182" t="s">
        <v>184</v>
      </c>
      <c r="H164" s="183">
        <v>9.008</v>
      </c>
      <c r="I164" s="184"/>
      <c r="J164" s="185">
        <f>ROUND(I164*H164,2)</f>
        <v>0</v>
      </c>
      <c r="K164" s="181" t="s">
        <v>135</v>
      </c>
      <c r="L164" s="37"/>
      <c r="M164" s="230" t="s">
        <v>19</v>
      </c>
      <c r="N164" s="231" t="s">
        <v>42</v>
      </c>
      <c r="O164" s="228"/>
      <c r="P164" s="232">
        <f>O164*H164</f>
        <v>0</v>
      </c>
      <c r="Q164" s="232">
        <v>0</v>
      </c>
      <c r="R164" s="232">
        <f>Q164*H164</f>
        <v>0</v>
      </c>
      <c r="S164" s="232">
        <v>0</v>
      </c>
      <c r="T164" s="233">
        <f>S164*H164</f>
        <v>0</v>
      </c>
      <c r="AR164" s="190" t="s">
        <v>136</v>
      </c>
      <c r="AT164" s="190" t="s">
        <v>131</v>
      </c>
      <c r="AU164" s="190" t="s">
        <v>81</v>
      </c>
      <c r="AY164" s="16" t="s">
        <v>129</v>
      </c>
      <c r="BE164" s="191">
        <f>IF(N164="základní",J164,0)</f>
        <v>0</v>
      </c>
      <c r="BF164" s="191">
        <f>IF(N164="snížená",J164,0)</f>
        <v>0</v>
      </c>
      <c r="BG164" s="191">
        <f>IF(N164="zákl. přenesená",J164,0)</f>
        <v>0</v>
      </c>
      <c r="BH164" s="191">
        <f>IF(N164="sníž. přenesená",J164,0)</f>
        <v>0</v>
      </c>
      <c r="BI164" s="191">
        <f>IF(N164="nulová",J164,0)</f>
        <v>0</v>
      </c>
      <c r="BJ164" s="16" t="s">
        <v>79</v>
      </c>
      <c r="BK164" s="191">
        <f>ROUND(I164*H164,2)</f>
        <v>0</v>
      </c>
      <c r="BL164" s="16" t="s">
        <v>136</v>
      </c>
      <c r="BM164" s="190" t="s">
        <v>279</v>
      </c>
    </row>
    <row r="165" spans="2:12" s="1" customFormat="1" ht="6.95" customHeight="1">
      <c r="B165" s="45"/>
      <c r="C165" s="46"/>
      <c r="D165" s="46"/>
      <c r="E165" s="46"/>
      <c r="F165" s="46"/>
      <c r="G165" s="46"/>
      <c r="H165" s="46"/>
      <c r="I165" s="130"/>
      <c r="J165" s="46"/>
      <c r="K165" s="46"/>
      <c r="L165" s="37"/>
    </row>
  </sheetData>
  <sheetProtection algorithmName="SHA-512" hashValue="9zfxB1l9gM7l86bGQyok0CiyJRsPwNyTmp0ZAh3cCR1MikwCG5+tW18hycVAWAKsSVABwceCPn2qjXoaLCpEUA==" saltValue="O27fiavlXtlzqd0SmpOO+W2LA7LotIKLOcqqrOvinfpKUSkNJTXqpJ/X4fH0r2uNUkNHJJ9eFXWXX8kwMsQCYg==" spinCount="100000" sheet="1" objects="1" scenarios="1" formatColumns="0" formatRows="0" autoFilter="0"/>
  <autoFilter ref="C84:K16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6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96</v>
      </c>
    </row>
    <row r="3" spans="2:46" ht="6.95" customHeight="1">
      <c r="B3" s="100"/>
      <c r="C3" s="101"/>
      <c r="D3" s="101"/>
      <c r="E3" s="101"/>
      <c r="F3" s="101"/>
      <c r="G3" s="101"/>
      <c r="H3" s="101"/>
      <c r="I3" s="102"/>
      <c r="J3" s="101"/>
      <c r="K3" s="101"/>
      <c r="L3" s="19"/>
      <c r="AT3" s="16" t="s">
        <v>81</v>
      </c>
    </row>
    <row r="4" spans="2:46" ht="24.95" customHeight="1">
      <c r="B4" s="19"/>
      <c r="D4" s="103" t="s">
        <v>100</v>
      </c>
      <c r="L4" s="19"/>
      <c r="M4" s="104" t="s">
        <v>10</v>
      </c>
      <c r="AT4" s="16" t="s">
        <v>4</v>
      </c>
    </row>
    <row r="5" spans="2:12" ht="6.95" customHeight="1">
      <c r="B5" s="19"/>
      <c r="L5" s="19"/>
    </row>
    <row r="6" spans="2:12" ht="12" customHeight="1">
      <c r="B6" s="19"/>
      <c r="D6" s="105" t="s">
        <v>16</v>
      </c>
      <c r="L6" s="19"/>
    </row>
    <row r="7" spans="2:12" ht="16.5" customHeight="1">
      <c r="B7" s="19"/>
      <c r="E7" s="356" t="str">
        <f>'Rekapitulace stavby'!K6</f>
        <v>Oprava komunikace Milovice</v>
      </c>
      <c r="F7" s="357"/>
      <c r="G7" s="357"/>
      <c r="H7" s="357"/>
      <c r="L7" s="19"/>
    </row>
    <row r="8" spans="2:12" s="1" customFormat="1" ht="12" customHeight="1">
      <c r="B8" s="37"/>
      <c r="D8" s="105" t="s">
        <v>101</v>
      </c>
      <c r="I8" s="106"/>
      <c r="L8" s="37"/>
    </row>
    <row r="9" spans="2:12" s="1" customFormat="1" ht="36.95" customHeight="1">
      <c r="B9" s="37"/>
      <c r="E9" s="358" t="s">
        <v>357</v>
      </c>
      <c r="F9" s="359"/>
      <c r="G9" s="359"/>
      <c r="H9" s="359"/>
      <c r="I9" s="106"/>
      <c r="L9" s="37"/>
    </row>
    <row r="10" spans="2:12" s="1" customFormat="1" ht="11.25">
      <c r="B10" s="37"/>
      <c r="I10" s="106"/>
      <c r="L10" s="37"/>
    </row>
    <row r="11" spans="2:12" s="1" customFormat="1" ht="12" customHeight="1">
      <c r="B11" s="37"/>
      <c r="D11" s="105" t="s">
        <v>18</v>
      </c>
      <c r="F11" s="107" t="s">
        <v>19</v>
      </c>
      <c r="I11" s="108" t="s">
        <v>20</v>
      </c>
      <c r="J11" s="107" t="s">
        <v>19</v>
      </c>
      <c r="L11" s="37"/>
    </row>
    <row r="12" spans="2:12" s="1" customFormat="1" ht="12" customHeight="1">
      <c r="B12" s="37"/>
      <c r="D12" s="105" t="s">
        <v>21</v>
      </c>
      <c r="F12" s="107" t="s">
        <v>22</v>
      </c>
      <c r="I12" s="108" t="s">
        <v>23</v>
      </c>
      <c r="J12" s="109" t="str">
        <f>'Rekapitulace stavby'!AN8</f>
        <v>20. 6. 2019</v>
      </c>
      <c r="L12" s="37"/>
    </row>
    <row r="13" spans="2:12" s="1" customFormat="1" ht="10.9" customHeight="1">
      <c r="B13" s="37"/>
      <c r="I13" s="106"/>
      <c r="L13" s="37"/>
    </row>
    <row r="14" spans="2:12" s="1" customFormat="1" ht="12" customHeight="1">
      <c r="B14" s="37"/>
      <c r="D14" s="105" t="s">
        <v>25</v>
      </c>
      <c r="I14" s="108" t="s">
        <v>26</v>
      </c>
      <c r="J14" s="107" t="str">
        <f>IF('Rekapitulace stavby'!AN10="","",'Rekapitulace stavby'!AN10)</f>
        <v/>
      </c>
      <c r="L14" s="37"/>
    </row>
    <row r="15" spans="2:12" s="1" customFormat="1" ht="18" customHeight="1">
      <c r="B15" s="37"/>
      <c r="E15" s="107" t="str">
        <f>IF('Rekapitulace stavby'!E11="","",'Rekapitulace stavby'!E11)</f>
        <v xml:space="preserve"> </v>
      </c>
      <c r="I15" s="108" t="s">
        <v>28</v>
      </c>
      <c r="J15" s="107" t="str">
        <f>IF('Rekapitulace stavby'!AN11="","",'Rekapitulace stavby'!AN11)</f>
        <v/>
      </c>
      <c r="L15" s="37"/>
    </row>
    <row r="16" spans="2:12" s="1" customFormat="1" ht="6.95" customHeight="1">
      <c r="B16" s="37"/>
      <c r="I16" s="106"/>
      <c r="L16" s="37"/>
    </row>
    <row r="17" spans="2:12" s="1" customFormat="1" ht="12" customHeight="1">
      <c r="B17" s="37"/>
      <c r="D17" s="105" t="s">
        <v>29</v>
      </c>
      <c r="I17" s="108" t="s">
        <v>26</v>
      </c>
      <c r="J17" s="29" t="str">
        <f>'Rekapitulace stavby'!AN13</f>
        <v>Vyplň údaj</v>
      </c>
      <c r="L17" s="37"/>
    </row>
    <row r="18" spans="2:12" s="1" customFormat="1" ht="18" customHeight="1">
      <c r="B18" s="37"/>
      <c r="E18" s="360" t="str">
        <f>'Rekapitulace stavby'!E14</f>
        <v>Vyplň údaj</v>
      </c>
      <c r="F18" s="361"/>
      <c r="G18" s="361"/>
      <c r="H18" s="361"/>
      <c r="I18" s="108" t="s">
        <v>28</v>
      </c>
      <c r="J18" s="29" t="str">
        <f>'Rekapitulace stavby'!AN14</f>
        <v>Vyplň údaj</v>
      </c>
      <c r="L18" s="37"/>
    </row>
    <row r="19" spans="2:12" s="1" customFormat="1" ht="6.95" customHeight="1">
      <c r="B19" s="37"/>
      <c r="I19" s="106"/>
      <c r="L19" s="37"/>
    </row>
    <row r="20" spans="2:12" s="1" customFormat="1" ht="12" customHeight="1">
      <c r="B20" s="37"/>
      <c r="D20" s="105" t="s">
        <v>31</v>
      </c>
      <c r="I20" s="108" t="s">
        <v>26</v>
      </c>
      <c r="J20" s="107" t="str">
        <f>IF('Rekapitulace stavby'!AN16="","",'Rekapitulace stavby'!AN16)</f>
        <v/>
      </c>
      <c r="L20" s="37"/>
    </row>
    <row r="21" spans="2:12" s="1" customFormat="1" ht="18" customHeight="1">
      <c r="B21" s="37"/>
      <c r="E21" s="107" t="str">
        <f>IF('Rekapitulace stavby'!E17="","",'Rekapitulace stavby'!E17)</f>
        <v xml:space="preserve"> </v>
      </c>
      <c r="I21" s="108" t="s">
        <v>28</v>
      </c>
      <c r="J21" s="107" t="str">
        <f>IF('Rekapitulace stavby'!AN17="","",'Rekapitulace stavby'!AN17)</f>
        <v/>
      </c>
      <c r="L21" s="37"/>
    </row>
    <row r="22" spans="2:12" s="1" customFormat="1" ht="6.95" customHeight="1">
      <c r="B22" s="37"/>
      <c r="I22" s="106"/>
      <c r="L22" s="37"/>
    </row>
    <row r="23" spans="2:12" s="1" customFormat="1" ht="12" customHeight="1">
      <c r="B23" s="37"/>
      <c r="D23" s="105" t="s">
        <v>33</v>
      </c>
      <c r="I23" s="108" t="s">
        <v>26</v>
      </c>
      <c r="J23" s="107" t="s">
        <v>19</v>
      </c>
      <c r="L23" s="37"/>
    </row>
    <row r="24" spans="2:12" s="1" customFormat="1" ht="18" customHeight="1">
      <c r="B24" s="37"/>
      <c r="E24" s="107" t="s">
        <v>34</v>
      </c>
      <c r="I24" s="108" t="s">
        <v>28</v>
      </c>
      <c r="J24" s="107" t="s">
        <v>19</v>
      </c>
      <c r="L24" s="37"/>
    </row>
    <row r="25" spans="2:12" s="1" customFormat="1" ht="6.95" customHeight="1">
      <c r="B25" s="37"/>
      <c r="I25" s="106"/>
      <c r="L25" s="37"/>
    </row>
    <row r="26" spans="2:12" s="1" customFormat="1" ht="12" customHeight="1">
      <c r="B26" s="37"/>
      <c r="D26" s="105" t="s">
        <v>35</v>
      </c>
      <c r="I26" s="106"/>
      <c r="L26" s="37"/>
    </row>
    <row r="27" spans="2:12" s="7" customFormat="1" ht="16.5" customHeight="1">
      <c r="B27" s="110"/>
      <c r="E27" s="362" t="s">
        <v>19</v>
      </c>
      <c r="F27" s="362"/>
      <c r="G27" s="362"/>
      <c r="H27" s="362"/>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37</v>
      </c>
      <c r="I30" s="106"/>
      <c r="J30" s="114">
        <f>ROUND(J85,2)</f>
        <v>0</v>
      </c>
      <c r="L30" s="37"/>
    </row>
    <row r="31" spans="2:12" s="1" customFormat="1" ht="6.95" customHeight="1">
      <c r="B31" s="37"/>
      <c r="D31" s="58"/>
      <c r="E31" s="58"/>
      <c r="F31" s="58"/>
      <c r="G31" s="58"/>
      <c r="H31" s="58"/>
      <c r="I31" s="112"/>
      <c r="J31" s="58"/>
      <c r="K31" s="58"/>
      <c r="L31" s="37"/>
    </row>
    <row r="32" spans="2:12" s="1" customFormat="1" ht="14.45" customHeight="1">
      <c r="B32" s="37"/>
      <c r="F32" s="115" t="s">
        <v>39</v>
      </c>
      <c r="I32" s="116" t="s">
        <v>38</v>
      </c>
      <c r="J32" s="115" t="s">
        <v>40</v>
      </c>
      <c r="L32" s="37"/>
    </row>
    <row r="33" spans="2:12" s="1" customFormat="1" ht="14.45" customHeight="1">
      <c r="B33" s="37"/>
      <c r="D33" s="117" t="s">
        <v>41</v>
      </c>
      <c r="E33" s="105" t="s">
        <v>42</v>
      </c>
      <c r="F33" s="118">
        <f>ROUND((SUM(BE85:BE164)),2)</f>
        <v>0</v>
      </c>
      <c r="I33" s="119">
        <v>0.21</v>
      </c>
      <c r="J33" s="118">
        <f>ROUND(((SUM(BE85:BE164))*I33),2)</f>
        <v>0</v>
      </c>
      <c r="L33" s="37"/>
    </row>
    <row r="34" spans="2:12" s="1" customFormat="1" ht="14.45" customHeight="1">
      <c r="B34" s="37"/>
      <c r="E34" s="105" t="s">
        <v>43</v>
      </c>
      <c r="F34" s="118">
        <f>ROUND((SUM(BF85:BF164)),2)</f>
        <v>0</v>
      </c>
      <c r="I34" s="119">
        <v>0.15</v>
      </c>
      <c r="J34" s="118">
        <f>ROUND(((SUM(BF85:BF164))*I34),2)</f>
        <v>0</v>
      </c>
      <c r="L34" s="37"/>
    </row>
    <row r="35" spans="2:12" s="1" customFormat="1" ht="14.45" customHeight="1" hidden="1">
      <c r="B35" s="37"/>
      <c r="E35" s="105" t="s">
        <v>44</v>
      </c>
      <c r="F35" s="118">
        <f>ROUND((SUM(BG85:BG164)),2)</f>
        <v>0</v>
      </c>
      <c r="I35" s="119">
        <v>0.21</v>
      </c>
      <c r="J35" s="118">
        <f>0</f>
        <v>0</v>
      </c>
      <c r="L35" s="37"/>
    </row>
    <row r="36" spans="2:12" s="1" customFormat="1" ht="14.45" customHeight="1" hidden="1">
      <c r="B36" s="37"/>
      <c r="E36" s="105" t="s">
        <v>45</v>
      </c>
      <c r="F36" s="118">
        <f>ROUND((SUM(BH85:BH164)),2)</f>
        <v>0</v>
      </c>
      <c r="I36" s="119">
        <v>0.15</v>
      </c>
      <c r="J36" s="118">
        <f>0</f>
        <v>0</v>
      </c>
      <c r="L36" s="37"/>
    </row>
    <row r="37" spans="2:12" s="1" customFormat="1" ht="14.45" customHeight="1" hidden="1">
      <c r="B37" s="37"/>
      <c r="E37" s="105" t="s">
        <v>46</v>
      </c>
      <c r="F37" s="118">
        <f>ROUND((SUM(BI85:BI164)),2)</f>
        <v>0</v>
      </c>
      <c r="I37" s="119">
        <v>0</v>
      </c>
      <c r="J37" s="118">
        <f>0</f>
        <v>0</v>
      </c>
      <c r="L37" s="37"/>
    </row>
    <row r="38" spans="2:12" s="1" customFormat="1" ht="6.95" customHeight="1">
      <c r="B38" s="37"/>
      <c r="I38" s="106"/>
      <c r="L38" s="37"/>
    </row>
    <row r="39" spans="2:12" s="1" customFormat="1" ht="25.35" customHeight="1">
      <c r="B39" s="37"/>
      <c r="C39" s="120"/>
      <c r="D39" s="121" t="s">
        <v>47</v>
      </c>
      <c r="E39" s="122"/>
      <c r="F39" s="122"/>
      <c r="G39" s="123" t="s">
        <v>48</v>
      </c>
      <c r="H39" s="124" t="s">
        <v>49</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103</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6.5" customHeight="1">
      <c r="B48" s="33"/>
      <c r="C48" s="34"/>
      <c r="D48" s="34"/>
      <c r="E48" s="363" t="str">
        <f>E7</f>
        <v>Oprava komunikace Milovice</v>
      </c>
      <c r="F48" s="364"/>
      <c r="G48" s="364"/>
      <c r="H48" s="364"/>
      <c r="I48" s="106"/>
      <c r="J48" s="34"/>
      <c r="K48" s="34"/>
      <c r="L48" s="37"/>
    </row>
    <row r="49" spans="2:12" s="1" customFormat="1" ht="12" customHeight="1">
      <c r="B49" s="33"/>
      <c r="C49" s="28" t="s">
        <v>101</v>
      </c>
      <c r="D49" s="34"/>
      <c r="E49" s="34"/>
      <c r="F49" s="34"/>
      <c r="G49" s="34"/>
      <c r="H49" s="34"/>
      <c r="I49" s="106"/>
      <c r="J49" s="34"/>
      <c r="K49" s="34"/>
      <c r="L49" s="37"/>
    </row>
    <row r="50" spans="2:12" s="1" customFormat="1" ht="16.5" customHeight="1">
      <c r="B50" s="33"/>
      <c r="C50" s="34"/>
      <c r="D50" s="34"/>
      <c r="E50" s="336" t="str">
        <f>E9</f>
        <v>Výtluk 5 - Oprava výtluku č.5</v>
      </c>
      <c r="F50" s="365"/>
      <c r="G50" s="365"/>
      <c r="H50" s="365"/>
      <c r="I50" s="106"/>
      <c r="J50" s="34"/>
      <c r="K50" s="34"/>
      <c r="L50" s="37"/>
    </row>
    <row r="51" spans="2:12" s="1" customFormat="1" ht="6.95" customHeight="1">
      <c r="B51" s="33"/>
      <c r="C51" s="34"/>
      <c r="D51" s="34"/>
      <c r="E51" s="34"/>
      <c r="F51" s="34"/>
      <c r="G51" s="34"/>
      <c r="H51" s="34"/>
      <c r="I51" s="106"/>
      <c r="J51" s="34"/>
      <c r="K51" s="34"/>
      <c r="L51" s="37"/>
    </row>
    <row r="52" spans="2:12" s="1" customFormat="1" ht="12" customHeight="1">
      <c r="B52" s="33"/>
      <c r="C52" s="28" t="s">
        <v>21</v>
      </c>
      <c r="D52" s="34"/>
      <c r="E52" s="34"/>
      <c r="F52" s="26" t="str">
        <f>F12</f>
        <v>Milovice</v>
      </c>
      <c r="G52" s="34"/>
      <c r="H52" s="34"/>
      <c r="I52" s="108" t="s">
        <v>23</v>
      </c>
      <c r="J52" s="57" t="str">
        <f>IF(J12="","",J12)</f>
        <v>20. 6. 2019</v>
      </c>
      <c r="K52" s="34"/>
      <c r="L52" s="37"/>
    </row>
    <row r="53" spans="2:12" s="1" customFormat="1" ht="6.95" customHeight="1">
      <c r="B53" s="33"/>
      <c r="C53" s="34"/>
      <c r="D53" s="34"/>
      <c r="E53" s="34"/>
      <c r="F53" s="34"/>
      <c r="G53" s="34"/>
      <c r="H53" s="34"/>
      <c r="I53" s="106"/>
      <c r="J53" s="34"/>
      <c r="K53" s="34"/>
      <c r="L53" s="37"/>
    </row>
    <row r="54" spans="2:12" s="1" customFormat="1" ht="15.2" customHeight="1">
      <c r="B54" s="33"/>
      <c r="C54" s="28" t="s">
        <v>25</v>
      </c>
      <c r="D54" s="34"/>
      <c r="E54" s="34"/>
      <c r="F54" s="26" t="str">
        <f>E15</f>
        <v xml:space="preserve"> </v>
      </c>
      <c r="G54" s="34"/>
      <c r="H54" s="34"/>
      <c r="I54" s="108" t="s">
        <v>31</v>
      </c>
      <c r="J54" s="31" t="str">
        <f>E21</f>
        <v xml:space="preserve"> </v>
      </c>
      <c r="K54" s="34"/>
      <c r="L54" s="37"/>
    </row>
    <row r="55" spans="2:12" s="1" customFormat="1" ht="15.2" customHeight="1">
      <c r="B55" s="33"/>
      <c r="C55" s="28" t="s">
        <v>29</v>
      </c>
      <c r="D55" s="34"/>
      <c r="E55" s="34"/>
      <c r="F55" s="26" t="str">
        <f>IF(E18="","",E18)</f>
        <v>Vyplň údaj</v>
      </c>
      <c r="G55" s="34"/>
      <c r="H55" s="34"/>
      <c r="I55" s="108" t="s">
        <v>33</v>
      </c>
      <c r="J55" s="31" t="str">
        <f>E24</f>
        <v>František Mrázek</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104</v>
      </c>
      <c r="D57" s="135"/>
      <c r="E57" s="135"/>
      <c r="F57" s="135"/>
      <c r="G57" s="135"/>
      <c r="H57" s="135"/>
      <c r="I57" s="136"/>
      <c r="J57" s="137" t="s">
        <v>105</v>
      </c>
      <c r="K57" s="135"/>
      <c r="L57" s="37"/>
    </row>
    <row r="58" spans="2:12" s="1" customFormat="1" ht="10.35" customHeight="1">
      <c r="B58" s="33"/>
      <c r="C58" s="34"/>
      <c r="D58" s="34"/>
      <c r="E58" s="34"/>
      <c r="F58" s="34"/>
      <c r="G58" s="34"/>
      <c r="H58" s="34"/>
      <c r="I58" s="106"/>
      <c r="J58" s="34"/>
      <c r="K58" s="34"/>
      <c r="L58" s="37"/>
    </row>
    <row r="59" spans="2:47" s="1" customFormat="1" ht="22.9" customHeight="1">
      <c r="B59" s="33"/>
      <c r="C59" s="138" t="s">
        <v>69</v>
      </c>
      <c r="D59" s="34"/>
      <c r="E59" s="34"/>
      <c r="F59" s="34"/>
      <c r="G59" s="34"/>
      <c r="H59" s="34"/>
      <c r="I59" s="106"/>
      <c r="J59" s="75">
        <f>J85</f>
        <v>0</v>
      </c>
      <c r="K59" s="34"/>
      <c r="L59" s="37"/>
      <c r="AU59" s="16" t="s">
        <v>106</v>
      </c>
    </row>
    <row r="60" spans="2:12" s="8" customFormat="1" ht="24.95" customHeight="1">
      <c r="B60" s="139"/>
      <c r="C60" s="140"/>
      <c r="D60" s="141" t="s">
        <v>107</v>
      </c>
      <c r="E60" s="142"/>
      <c r="F60" s="142"/>
      <c r="G60" s="142"/>
      <c r="H60" s="142"/>
      <c r="I60" s="143"/>
      <c r="J60" s="144">
        <f>J86</f>
        <v>0</v>
      </c>
      <c r="K60" s="140"/>
      <c r="L60" s="145"/>
    </row>
    <row r="61" spans="2:12" s="9" customFormat="1" ht="19.9" customHeight="1">
      <c r="B61" s="146"/>
      <c r="C61" s="147"/>
      <c r="D61" s="148" t="s">
        <v>108</v>
      </c>
      <c r="E61" s="149"/>
      <c r="F61" s="149"/>
      <c r="G61" s="149"/>
      <c r="H61" s="149"/>
      <c r="I61" s="150"/>
      <c r="J61" s="151">
        <f>J87</f>
        <v>0</v>
      </c>
      <c r="K61" s="147"/>
      <c r="L61" s="152"/>
    </row>
    <row r="62" spans="2:12" s="9" customFormat="1" ht="19.9" customHeight="1">
      <c r="B62" s="146"/>
      <c r="C62" s="147"/>
      <c r="D62" s="148" t="s">
        <v>110</v>
      </c>
      <c r="E62" s="149"/>
      <c r="F62" s="149"/>
      <c r="G62" s="149"/>
      <c r="H62" s="149"/>
      <c r="I62" s="150"/>
      <c r="J62" s="151">
        <f>J124</f>
        <v>0</v>
      </c>
      <c r="K62" s="147"/>
      <c r="L62" s="152"/>
    </row>
    <row r="63" spans="2:12" s="9" customFormat="1" ht="19.9" customHeight="1">
      <c r="B63" s="146"/>
      <c r="C63" s="147"/>
      <c r="D63" s="148" t="s">
        <v>111</v>
      </c>
      <c r="E63" s="149"/>
      <c r="F63" s="149"/>
      <c r="G63" s="149"/>
      <c r="H63" s="149"/>
      <c r="I63" s="150"/>
      <c r="J63" s="151">
        <f>J145</f>
        <v>0</v>
      </c>
      <c r="K63" s="147"/>
      <c r="L63" s="152"/>
    </row>
    <row r="64" spans="2:12" s="9" customFormat="1" ht="19.9" customHeight="1">
      <c r="B64" s="146"/>
      <c r="C64" s="147"/>
      <c r="D64" s="148" t="s">
        <v>112</v>
      </c>
      <c r="E64" s="149"/>
      <c r="F64" s="149"/>
      <c r="G64" s="149"/>
      <c r="H64" s="149"/>
      <c r="I64" s="150"/>
      <c r="J64" s="151">
        <f>J157</f>
        <v>0</v>
      </c>
      <c r="K64" s="147"/>
      <c r="L64" s="152"/>
    </row>
    <row r="65" spans="2:12" s="9" customFormat="1" ht="19.9" customHeight="1">
      <c r="B65" s="146"/>
      <c r="C65" s="147"/>
      <c r="D65" s="148" t="s">
        <v>113</v>
      </c>
      <c r="E65" s="149"/>
      <c r="F65" s="149"/>
      <c r="G65" s="149"/>
      <c r="H65" s="149"/>
      <c r="I65" s="150"/>
      <c r="J65" s="151">
        <f>J162</f>
        <v>0</v>
      </c>
      <c r="K65" s="147"/>
      <c r="L65" s="152"/>
    </row>
    <row r="66" spans="2:12" s="1" customFormat="1" ht="21.75" customHeight="1">
      <c r="B66" s="33"/>
      <c r="C66" s="34"/>
      <c r="D66" s="34"/>
      <c r="E66" s="34"/>
      <c r="F66" s="34"/>
      <c r="G66" s="34"/>
      <c r="H66" s="34"/>
      <c r="I66" s="106"/>
      <c r="J66" s="34"/>
      <c r="K66" s="34"/>
      <c r="L66" s="37"/>
    </row>
    <row r="67" spans="2:12" s="1" customFormat="1" ht="6.95" customHeight="1">
      <c r="B67" s="45"/>
      <c r="C67" s="46"/>
      <c r="D67" s="46"/>
      <c r="E67" s="46"/>
      <c r="F67" s="46"/>
      <c r="G67" s="46"/>
      <c r="H67" s="46"/>
      <c r="I67" s="130"/>
      <c r="J67" s="46"/>
      <c r="K67" s="46"/>
      <c r="L67" s="37"/>
    </row>
    <row r="71" spans="2:12" s="1" customFormat="1" ht="6.95" customHeight="1">
      <c r="B71" s="47"/>
      <c r="C71" s="48"/>
      <c r="D71" s="48"/>
      <c r="E71" s="48"/>
      <c r="F71" s="48"/>
      <c r="G71" s="48"/>
      <c r="H71" s="48"/>
      <c r="I71" s="133"/>
      <c r="J71" s="48"/>
      <c r="K71" s="48"/>
      <c r="L71" s="37"/>
    </row>
    <row r="72" spans="2:12" s="1" customFormat="1" ht="24.95" customHeight="1">
      <c r="B72" s="33"/>
      <c r="C72" s="22" t="s">
        <v>114</v>
      </c>
      <c r="D72" s="34"/>
      <c r="E72" s="34"/>
      <c r="F72" s="34"/>
      <c r="G72" s="34"/>
      <c r="H72" s="34"/>
      <c r="I72" s="106"/>
      <c r="J72" s="34"/>
      <c r="K72" s="34"/>
      <c r="L72" s="37"/>
    </row>
    <row r="73" spans="2:12" s="1" customFormat="1" ht="6.95" customHeight="1">
      <c r="B73" s="33"/>
      <c r="C73" s="34"/>
      <c r="D73" s="34"/>
      <c r="E73" s="34"/>
      <c r="F73" s="34"/>
      <c r="G73" s="34"/>
      <c r="H73" s="34"/>
      <c r="I73" s="106"/>
      <c r="J73" s="34"/>
      <c r="K73" s="34"/>
      <c r="L73" s="37"/>
    </row>
    <row r="74" spans="2:12" s="1" customFormat="1" ht="12" customHeight="1">
      <c r="B74" s="33"/>
      <c r="C74" s="28" t="s">
        <v>16</v>
      </c>
      <c r="D74" s="34"/>
      <c r="E74" s="34"/>
      <c r="F74" s="34"/>
      <c r="G74" s="34"/>
      <c r="H74" s="34"/>
      <c r="I74" s="106"/>
      <c r="J74" s="34"/>
      <c r="K74" s="34"/>
      <c r="L74" s="37"/>
    </row>
    <row r="75" spans="2:12" s="1" customFormat="1" ht="16.5" customHeight="1">
      <c r="B75" s="33"/>
      <c r="C75" s="34"/>
      <c r="D75" s="34"/>
      <c r="E75" s="363" t="str">
        <f>E7</f>
        <v>Oprava komunikace Milovice</v>
      </c>
      <c r="F75" s="364"/>
      <c r="G75" s="364"/>
      <c r="H75" s="364"/>
      <c r="I75" s="106"/>
      <c r="J75" s="34"/>
      <c r="K75" s="34"/>
      <c r="L75" s="37"/>
    </row>
    <row r="76" spans="2:12" s="1" customFormat="1" ht="12" customHeight="1">
      <c r="B76" s="33"/>
      <c r="C76" s="28" t="s">
        <v>101</v>
      </c>
      <c r="D76" s="34"/>
      <c r="E76" s="34"/>
      <c r="F76" s="34"/>
      <c r="G76" s="34"/>
      <c r="H76" s="34"/>
      <c r="I76" s="106"/>
      <c r="J76" s="34"/>
      <c r="K76" s="34"/>
      <c r="L76" s="37"/>
    </row>
    <row r="77" spans="2:12" s="1" customFormat="1" ht="16.5" customHeight="1">
      <c r="B77" s="33"/>
      <c r="C77" s="34"/>
      <c r="D77" s="34"/>
      <c r="E77" s="336" t="str">
        <f>E9</f>
        <v>Výtluk 5 - Oprava výtluku č.5</v>
      </c>
      <c r="F77" s="365"/>
      <c r="G77" s="365"/>
      <c r="H77" s="365"/>
      <c r="I77" s="106"/>
      <c r="J77" s="34"/>
      <c r="K77" s="34"/>
      <c r="L77" s="37"/>
    </row>
    <row r="78" spans="2:12" s="1" customFormat="1" ht="6.95" customHeight="1">
      <c r="B78" s="33"/>
      <c r="C78" s="34"/>
      <c r="D78" s="34"/>
      <c r="E78" s="34"/>
      <c r="F78" s="34"/>
      <c r="G78" s="34"/>
      <c r="H78" s="34"/>
      <c r="I78" s="106"/>
      <c r="J78" s="34"/>
      <c r="K78" s="34"/>
      <c r="L78" s="37"/>
    </row>
    <row r="79" spans="2:12" s="1" customFormat="1" ht="12" customHeight="1">
      <c r="B79" s="33"/>
      <c r="C79" s="28" t="s">
        <v>21</v>
      </c>
      <c r="D79" s="34"/>
      <c r="E79" s="34"/>
      <c r="F79" s="26" t="str">
        <f>F12</f>
        <v>Milovice</v>
      </c>
      <c r="G79" s="34"/>
      <c r="H79" s="34"/>
      <c r="I79" s="108" t="s">
        <v>23</v>
      </c>
      <c r="J79" s="57" t="str">
        <f>IF(J12="","",J12)</f>
        <v>20. 6. 2019</v>
      </c>
      <c r="K79" s="34"/>
      <c r="L79" s="37"/>
    </row>
    <row r="80" spans="2:12" s="1" customFormat="1" ht="6.95" customHeight="1">
      <c r="B80" s="33"/>
      <c r="C80" s="34"/>
      <c r="D80" s="34"/>
      <c r="E80" s="34"/>
      <c r="F80" s="34"/>
      <c r="G80" s="34"/>
      <c r="H80" s="34"/>
      <c r="I80" s="106"/>
      <c r="J80" s="34"/>
      <c r="K80" s="34"/>
      <c r="L80" s="37"/>
    </row>
    <row r="81" spans="2:12" s="1" customFormat="1" ht="15.2" customHeight="1">
      <c r="B81" s="33"/>
      <c r="C81" s="28" t="s">
        <v>25</v>
      </c>
      <c r="D81" s="34"/>
      <c r="E81" s="34"/>
      <c r="F81" s="26" t="str">
        <f>E15</f>
        <v xml:space="preserve"> </v>
      </c>
      <c r="G81" s="34"/>
      <c r="H81" s="34"/>
      <c r="I81" s="108" t="s">
        <v>31</v>
      </c>
      <c r="J81" s="31" t="str">
        <f>E21</f>
        <v xml:space="preserve"> </v>
      </c>
      <c r="K81" s="34"/>
      <c r="L81" s="37"/>
    </row>
    <row r="82" spans="2:12" s="1" customFormat="1" ht="15.2" customHeight="1">
      <c r="B82" s="33"/>
      <c r="C82" s="28" t="s">
        <v>29</v>
      </c>
      <c r="D82" s="34"/>
      <c r="E82" s="34"/>
      <c r="F82" s="26" t="str">
        <f>IF(E18="","",E18)</f>
        <v>Vyplň údaj</v>
      </c>
      <c r="G82" s="34"/>
      <c r="H82" s="34"/>
      <c r="I82" s="108" t="s">
        <v>33</v>
      </c>
      <c r="J82" s="31" t="str">
        <f>E24</f>
        <v>František Mrázek</v>
      </c>
      <c r="K82" s="34"/>
      <c r="L82" s="37"/>
    </row>
    <row r="83" spans="2:12" s="1" customFormat="1" ht="10.35" customHeight="1">
      <c r="B83" s="33"/>
      <c r="C83" s="34"/>
      <c r="D83" s="34"/>
      <c r="E83" s="34"/>
      <c r="F83" s="34"/>
      <c r="G83" s="34"/>
      <c r="H83" s="34"/>
      <c r="I83" s="106"/>
      <c r="J83" s="34"/>
      <c r="K83" s="34"/>
      <c r="L83" s="37"/>
    </row>
    <row r="84" spans="2:20" s="10" customFormat="1" ht="29.25" customHeight="1">
      <c r="B84" s="153"/>
      <c r="C84" s="154" t="s">
        <v>115</v>
      </c>
      <c r="D84" s="155" t="s">
        <v>56</v>
      </c>
      <c r="E84" s="155" t="s">
        <v>52</v>
      </c>
      <c r="F84" s="155" t="s">
        <v>53</v>
      </c>
      <c r="G84" s="155" t="s">
        <v>116</v>
      </c>
      <c r="H84" s="155" t="s">
        <v>117</v>
      </c>
      <c r="I84" s="156" t="s">
        <v>118</v>
      </c>
      <c r="J84" s="155" t="s">
        <v>105</v>
      </c>
      <c r="K84" s="157" t="s">
        <v>119</v>
      </c>
      <c r="L84" s="158"/>
      <c r="M84" s="66" t="s">
        <v>19</v>
      </c>
      <c r="N84" s="67" t="s">
        <v>41</v>
      </c>
      <c r="O84" s="67" t="s">
        <v>120</v>
      </c>
      <c r="P84" s="67" t="s">
        <v>121</v>
      </c>
      <c r="Q84" s="67" t="s">
        <v>122</v>
      </c>
      <c r="R84" s="67" t="s">
        <v>123</v>
      </c>
      <c r="S84" s="67" t="s">
        <v>124</v>
      </c>
      <c r="T84" s="68" t="s">
        <v>125</v>
      </c>
    </row>
    <row r="85" spans="2:63" s="1" customFormat="1" ht="22.9" customHeight="1">
      <c r="B85" s="33"/>
      <c r="C85" s="73" t="s">
        <v>126</v>
      </c>
      <c r="D85" s="34"/>
      <c r="E85" s="34"/>
      <c r="F85" s="34"/>
      <c r="G85" s="34"/>
      <c r="H85" s="34"/>
      <c r="I85" s="106"/>
      <c r="J85" s="159">
        <f>BK85</f>
        <v>0</v>
      </c>
      <c r="K85" s="34"/>
      <c r="L85" s="37"/>
      <c r="M85" s="69"/>
      <c r="N85" s="70"/>
      <c r="O85" s="70"/>
      <c r="P85" s="160">
        <f>P86</f>
        <v>0</v>
      </c>
      <c r="Q85" s="70"/>
      <c r="R85" s="160">
        <f>R86</f>
        <v>20.552680000000002</v>
      </c>
      <c r="S85" s="70"/>
      <c r="T85" s="161">
        <f>T86</f>
        <v>29.874</v>
      </c>
      <c r="AT85" s="16" t="s">
        <v>70</v>
      </c>
      <c r="AU85" s="16" t="s">
        <v>106</v>
      </c>
      <c r="BK85" s="162">
        <f>BK86</f>
        <v>0</v>
      </c>
    </row>
    <row r="86" spans="2:63" s="11" customFormat="1" ht="25.9" customHeight="1">
      <c r="B86" s="163"/>
      <c r="C86" s="164"/>
      <c r="D86" s="165" t="s">
        <v>70</v>
      </c>
      <c r="E86" s="166" t="s">
        <v>127</v>
      </c>
      <c r="F86" s="166" t="s">
        <v>128</v>
      </c>
      <c r="G86" s="164"/>
      <c r="H86" s="164"/>
      <c r="I86" s="167"/>
      <c r="J86" s="168">
        <f>BK86</f>
        <v>0</v>
      </c>
      <c r="K86" s="164"/>
      <c r="L86" s="169"/>
      <c r="M86" s="170"/>
      <c r="N86" s="171"/>
      <c r="O86" s="171"/>
      <c r="P86" s="172">
        <f>P87+P124+P145+P157+P162</f>
        <v>0</v>
      </c>
      <c r="Q86" s="171"/>
      <c r="R86" s="172">
        <f>R87+R124+R145+R157+R162</f>
        <v>20.552680000000002</v>
      </c>
      <c r="S86" s="171"/>
      <c r="T86" s="173">
        <f>T87+T124+T145+T157+T162</f>
        <v>29.874</v>
      </c>
      <c r="AR86" s="174" t="s">
        <v>79</v>
      </c>
      <c r="AT86" s="175" t="s">
        <v>70</v>
      </c>
      <c r="AU86" s="175" t="s">
        <v>71</v>
      </c>
      <c r="AY86" s="174" t="s">
        <v>129</v>
      </c>
      <c r="BK86" s="176">
        <f>BK87+BK124+BK145+BK157+BK162</f>
        <v>0</v>
      </c>
    </row>
    <row r="87" spans="2:63" s="11" customFormat="1" ht="22.9" customHeight="1">
      <c r="B87" s="163"/>
      <c r="C87" s="164"/>
      <c r="D87" s="165" t="s">
        <v>70</v>
      </c>
      <c r="E87" s="177" t="s">
        <v>79</v>
      </c>
      <c r="F87" s="177" t="s">
        <v>130</v>
      </c>
      <c r="G87" s="164"/>
      <c r="H87" s="164"/>
      <c r="I87" s="167"/>
      <c r="J87" s="178">
        <f>BK87</f>
        <v>0</v>
      </c>
      <c r="K87" s="164"/>
      <c r="L87" s="169"/>
      <c r="M87" s="170"/>
      <c r="N87" s="171"/>
      <c r="O87" s="171"/>
      <c r="P87" s="172">
        <f>SUM(P88:P123)</f>
        <v>0</v>
      </c>
      <c r="Q87" s="171"/>
      <c r="R87" s="172">
        <f>SUM(R88:R123)</f>
        <v>0.0012000000000000001</v>
      </c>
      <c r="S87" s="171"/>
      <c r="T87" s="173">
        <f>SUM(T88:T123)</f>
        <v>25.59</v>
      </c>
      <c r="AR87" s="174" t="s">
        <v>79</v>
      </c>
      <c r="AT87" s="175" t="s">
        <v>70</v>
      </c>
      <c r="AU87" s="175" t="s">
        <v>79</v>
      </c>
      <c r="AY87" s="174" t="s">
        <v>129</v>
      </c>
      <c r="BK87" s="176">
        <f>SUM(BK88:BK123)</f>
        <v>0</v>
      </c>
    </row>
    <row r="88" spans="2:65" s="1" customFormat="1" ht="36" customHeight="1">
      <c r="B88" s="33"/>
      <c r="C88" s="179" t="s">
        <v>79</v>
      </c>
      <c r="D88" s="179" t="s">
        <v>131</v>
      </c>
      <c r="E88" s="180" t="s">
        <v>293</v>
      </c>
      <c r="F88" s="181" t="s">
        <v>294</v>
      </c>
      <c r="G88" s="182" t="s">
        <v>134</v>
      </c>
      <c r="H88" s="183">
        <v>37.5</v>
      </c>
      <c r="I88" s="184"/>
      <c r="J88" s="185">
        <f>ROUND(I88*H88,2)</f>
        <v>0</v>
      </c>
      <c r="K88" s="181" t="s">
        <v>135</v>
      </c>
      <c r="L88" s="37"/>
      <c r="M88" s="186" t="s">
        <v>19</v>
      </c>
      <c r="N88" s="187" t="s">
        <v>42</v>
      </c>
      <c r="O88" s="62"/>
      <c r="P88" s="188">
        <f>O88*H88</f>
        <v>0</v>
      </c>
      <c r="Q88" s="188">
        <v>0</v>
      </c>
      <c r="R88" s="188">
        <f>Q88*H88</f>
        <v>0</v>
      </c>
      <c r="S88" s="188">
        <v>0.58</v>
      </c>
      <c r="T88" s="189">
        <f>S88*H88</f>
        <v>21.75</v>
      </c>
      <c r="AR88" s="190" t="s">
        <v>136</v>
      </c>
      <c r="AT88" s="190" t="s">
        <v>131</v>
      </c>
      <c r="AU88" s="190" t="s">
        <v>81</v>
      </c>
      <c r="AY88" s="16" t="s">
        <v>129</v>
      </c>
      <c r="BE88" s="191">
        <f>IF(N88="základní",J88,0)</f>
        <v>0</v>
      </c>
      <c r="BF88" s="191">
        <f>IF(N88="snížená",J88,0)</f>
        <v>0</v>
      </c>
      <c r="BG88" s="191">
        <f>IF(N88="zákl. přenesená",J88,0)</f>
        <v>0</v>
      </c>
      <c r="BH88" s="191">
        <f>IF(N88="sníž. přenesená",J88,0)</f>
        <v>0</v>
      </c>
      <c r="BI88" s="191">
        <f>IF(N88="nulová",J88,0)</f>
        <v>0</v>
      </c>
      <c r="BJ88" s="16" t="s">
        <v>79</v>
      </c>
      <c r="BK88" s="191">
        <f>ROUND(I88*H88,2)</f>
        <v>0</v>
      </c>
      <c r="BL88" s="16" t="s">
        <v>136</v>
      </c>
      <c r="BM88" s="190" t="s">
        <v>295</v>
      </c>
    </row>
    <row r="89" spans="2:47" s="1" customFormat="1" ht="175.5">
      <c r="B89" s="33"/>
      <c r="C89" s="34"/>
      <c r="D89" s="192" t="s">
        <v>138</v>
      </c>
      <c r="E89" s="34"/>
      <c r="F89" s="193" t="s">
        <v>146</v>
      </c>
      <c r="G89" s="34"/>
      <c r="H89" s="34"/>
      <c r="I89" s="106"/>
      <c r="J89" s="34"/>
      <c r="K89" s="34"/>
      <c r="L89" s="37"/>
      <c r="M89" s="194"/>
      <c r="N89" s="62"/>
      <c r="O89" s="62"/>
      <c r="P89" s="62"/>
      <c r="Q89" s="62"/>
      <c r="R89" s="62"/>
      <c r="S89" s="62"/>
      <c r="T89" s="63"/>
      <c r="AT89" s="16" t="s">
        <v>138</v>
      </c>
      <c r="AU89" s="16" t="s">
        <v>81</v>
      </c>
    </row>
    <row r="90" spans="2:51" s="12" customFormat="1" ht="11.25">
      <c r="B90" s="195"/>
      <c r="C90" s="196"/>
      <c r="D90" s="192" t="s">
        <v>140</v>
      </c>
      <c r="E90" s="197" t="s">
        <v>19</v>
      </c>
      <c r="F90" s="198" t="s">
        <v>358</v>
      </c>
      <c r="G90" s="196"/>
      <c r="H90" s="199">
        <v>37.5</v>
      </c>
      <c r="I90" s="200"/>
      <c r="J90" s="196"/>
      <c r="K90" s="196"/>
      <c r="L90" s="201"/>
      <c r="M90" s="202"/>
      <c r="N90" s="203"/>
      <c r="O90" s="203"/>
      <c r="P90" s="203"/>
      <c r="Q90" s="203"/>
      <c r="R90" s="203"/>
      <c r="S90" s="203"/>
      <c r="T90" s="204"/>
      <c r="AT90" s="205" t="s">
        <v>140</v>
      </c>
      <c r="AU90" s="205" t="s">
        <v>81</v>
      </c>
      <c r="AV90" s="12" t="s">
        <v>81</v>
      </c>
      <c r="AW90" s="12" t="s">
        <v>32</v>
      </c>
      <c r="AX90" s="12" t="s">
        <v>71</v>
      </c>
      <c r="AY90" s="205" t="s">
        <v>129</v>
      </c>
    </row>
    <row r="91" spans="2:51" s="13" customFormat="1" ht="11.25">
      <c r="B91" s="206"/>
      <c r="C91" s="207"/>
      <c r="D91" s="192" t="s">
        <v>140</v>
      </c>
      <c r="E91" s="208" t="s">
        <v>19</v>
      </c>
      <c r="F91" s="209" t="s">
        <v>142</v>
      </c>
      <c r="G91" s="207"/>
      <c r="H91" s="210">
        <v>37.5</v>
      </c>
      <c r="I91" s="211"/>
      <c r="J91" s="207"/>
      <c r="K91" s="207"/>
      <c r="L91" s="212"/>
      <c r="M91" s="213"/>
      <c r="N91" s="214"/>
      <c r="O91" s="214"/>
      <c r="P91" s="214"/>
      <c r="Q91" s="214"/>
      <c r="R91" s="214"/>
      <c r="S91" s="214"/>
      <c r="T91" s="215"/>
      <c r="AT91" s="216" t="s">
        <v>140</v>
      </c>
      <c r="AU91" s="216" t="s">
        <v>81</v>
      </c>
      <c r="AV91" s="13" t="s">
        <v>136</v>
      </c>
      <c r="AW91" s="13" t="s">
        <v>32</v>
      </c>
      <c r="AX91" s="13" t="s">
        <v>79</v>
      </c>
      <c r="AY91" s="216" t="s">
        <v>129</v>
      </c>
    </row>
    <row r="92" spans="2:65" s="1" customFormat="1" ht="24" customHeight="1">
      <c r="B92" s="33"/>
      <c r="C92" s="179" t="s">
        <v>81</v>
      </c>
      <c r="D92" s="179" t="s">
        <v>131</v>
      </c>
      <c r="E92" s="180" t="s">
        <v>149</v>
      </c>
      <c r="F92" s="181" t="s">
        <v>150</v>
      </c>
      <c r="G92" s="182" t="s">
        <v>134</v>
      </c>
      <c r="H92" s="183">
        <v>37.5</v>
      </c>
      <c r="I92" s="184"/>
      <c r="J92" s="185">
        <f>ROUND(I92*H92,2)</f>
        <v>0</v>
      </c>
      <c r="K92" s="181" t="s">
        <v>135</v>
      </c>
      <c r="L92" s="37"/>
      <c r="M92" s="186" t="s">
        <v>19</v>
      </c>
      <c r="N92" s="187" t="s">
        <v>42</v>
      </c>
      <c r="O92" s="62"/>
      <c r="P92" s="188">
        <f>O92*H92</f>
        <v>0</v>
      </c>
      <c r="Q92" s="188">
        <v>0</v>
      </c>
      <c r="R92" s="188">
        <f>Q92*H92</f>
        <v>0</v>
      </c>
      <c r="S92" s="188">
        <v>0</v>
      </c>
      <c r="T92" s="189">
        <f>S92*H92</f>
        <v>0</v>
      </c>
      <c r="AR92" s="190" t="s">
        <v>136</v>
      </c>
      <c r="AT92" s="190" t="s">
        <v>131</v>
      </c>
      <c r="AU92" s="190" t="s">
        <v>81</v>
      </c>
      <c r="AY92" s="16" t="s">
        <v>129</v>
      </c>
      <c r="BE92" s="191">
        <f>IF(N92="základní",J92,0)</f>
        <v>0</v>
      </c>
      <c r="BF92" s="191">
        <f>IF(N92="snížená",J92,0)</f>
        <v>0</v>
      </c>
      <c r="BG92" s="191">
        <f>IF(N92="zákl. přenesená",J92,0)</f>
        <v>0</v>
      </c>
      <c r="BH92" s="191">
        <f>IF(N92="sníž. přenesená",J92,0)</f>
        <v>0</v>
      </c>
      <c r="BI92" s="191">
        <f>IF(N92="nulová",J92,0)</f>
        <v>0</v>
      </c>
      <c r="BJ92" s="16" t="s">
        <v>79</v>
      </c>
      <c r="BK92" s="191">
        <f>ROUND(I92*H92,2)</f>
        <v>0</v>
      </c>
      <c r="BL92" s="16" t="s">
        <v>136</v>
      </c>
      <c r="BM92" s="190" t="s">
        <v>151</v>
      </c>
    </row>
    <row r="93" spans="2:47" s="1" customFormat="1" ht="39">
      <c r="B93" s="33"/>
      <c r="C93" s="34"/>
      <c r="D93" s="192" t="s">
        <v>138</v>
      </c>
      <c r="E93" s="34"/>
      <c r="F93" s="193" t="s">
        <v>152</v>
      </c>
      <c r="G93" s="34"/>
      <c r="H93" s="34"/>
      <c r="I93" s="106"/>
      <c r="J93" s="34"/>
      <c r="K93" s="34"/>
      <c r="L93" s="37"/>
      <c r="M93" s="194"/>
      <c r="N93" s="62"/>
      <c r="O93" s="62"/>
      <c r="P93" s="62"/>
      <c r="Q93" s="62"/>
      <c r="R93" s="62"/>
      <c r="S93" s="62"/>
      <c r="T93" s="63"/>
      <c r="AT93" s="16" t="s">
        <v>138</v>
      </c>
      <c r="AU93" s="16" t="s">
        <v>81</v>
      </c>
    </row>
    <row r="94" spans="2:51" s="12" customFormat="1" ht="11.25">
      <c r="B94" s="195"/>
      <c r="C94" s="196"/>
      <c r="D94" s="192" t="s">
        <v>140</v>
      </c>
      <c r="E94" s="197" t="s">
        <v>19</v>
      </c>
      <c r="F94" s="198" t="s">
        <v>358</v>
      </c>
      <c r="G94" s="196"/>
      <c r="H94" s="199">
        <v>37.5</v>
      </c>
      <c r="I94" s="200"/>
      <c r="J94" s="196"/>
      <c r="K94" s="196"/>
      <c r="L94" s="201"/>
      <c r="M94" s="202"/>
      <c r="N94" s="203"/>
      <c r="O94" s="203"/>
      <c r="P94" s="203"/>
      <c r="Q94" s="203"/>
      <c r="R94" s="203"/>
      <c r="S94" s="203"/>
      <c r="T94" s="204"/>
      <c r="AT94" s="205" t="s">
        <v>140</v>
      </c>
      <c r="AU94" s="205" t="s">
        <v>81</v>
      </c>
      <c r="AV94" s="12" t="s">
        <v>81</v>
      </c>
      <c r="AW94" s="12" t="s">
        <v>32</v>
      </c>
      <c r="AX94" s="12" t="s">
        <v>71</v>
      </c>
      <c r="AY94" s="205" t="s">
        <v>129</v>
      </c>
    </row>
    <row r="95" spans="2:51" s="13" customFormat="1" ht="11.25">
      <c r="B95" s="206"/>
      <c r="C95" s="207"/>
      <c r="D95" s="192" t="s">
        <v>140</v>
      </c>
      <c r="E95" s="208" t="s">
        <v>19</v>
      </c>
      <c r="F95" s="209" t="s">
        <v>142</v>
      </c>
      <c r="G95" s="207"/>
      <c r="H95" s="210">
        <v>37.5</v>
      </c>
      <c r="I95" s="211"/>
      <c r="J95" s="207"/>
      <c r="K95" s="207"/>
      <c r="L95" s="212"/>
      <c r="M95" s="213"/>
      <c r="N95" s="214"/>
      <c r="O95" s="214"/>
      <c r="P95" s="214"/>
      <c r="Q95" s="214"/>
      <c r="R95" s="214"/>
      <c r="S95" s="214"/>
      <c r="T95" s="215"/>
      <c r="AT95" s="216" t="s">
        <v>140</v>
      </c>
      <c r="AU95" s="216" t="s">
        <v>81</v>
      </c>
      <c r="AV95" s="13" t="s">
        <v>136</v>
      </c>
      <c r="AW95" s="13" t="s">
        <v>32</v>
      </c>
      <c r="AX95" s="13" t="s">
        <v>79</v>
      </c>
      <c r="AY95" s="216" t="s">
        <v>129</v>
      </c>
    </row>
    <row r="96" spans="2:65" s="1" customFormat="1" ht="24" customHeight="1">
      <c r="B96" s="33"/>
      <c r="C96" s="179" t="s">
        <v>148</v>
      </c>
      <c r="D96" s="179" t="s">
        <v>131</v>
      </c>
      <c r="E96" s="180" t="s">
        <v>153</v>
      </c>
      <c r="F96" s="181" t="s">
        <v>154</v>
      </c>
      <c r="G96" s="182" t="s">
        <v>134</v>
      </c>
      <c r="H96" s="183">
        <v>15</v>
      </c>
      <c r="I96" s="184"/>
      <c r="J96" s="185">
        <f>ROUND(I96*H96,2)</f>
        <v>0</v>
      </c>
      <c r="K96" s="181" t="s">
        <v>135</v>
      </c>
      <c r="L96" s="37"/>
      <c r="M96" s="186" t="s">
        <v>19</v>
      </c>
      <c r="N96" s="187" t="s">
        <v>42</v>
      </c>
      <c r="O96" s="62"/>
      <c r="P96" s="188">
        <f>O96*H96</f>
        <v>0</v>
      </c>
      <c r="Q96" s="188">
        <v>8E-05</v>
      </c>
      <c r="R96" s="188">
        <f>Q96*H96</f>
        <v>0.0012000000000000001</v>
      </c>
      <c r="S96" s="188">
        <v>0.256</v>
      </c>
      <c r="T96" s="189">
        <f>S96*H96</f>
        <v>3.84</v>
      </c>
      <c r="AR96" s="190" t="s">
        <v>136</v>
      </c>
      <c r="AT96" s="190" t="s">
        <v>131</v>
      </c>
      <c r="AU96" s="190" t="s">
        <v>81</v>
      </c>
      <c r="AY96" s="16" t="s">
        <v>129</v>
      </c>
      <c r="BE96" s="191">
        <f>IF(N96="základní",J96,0)</f>
        <v>0</v>
      </c>
      <c r="BF96" s="191">
        <f>IF(N96="snížená",J96,0)</f>
        <v>0</v>
      </c>
      <c r="BG96" s="191">
        <f>IF(N96="zákl. přenesená",J96,0)</f>
        <v>0</v>
      </c>
      <c r="BH96" s="191">
        <f>IF(N96="sníž. přenesená",J96,0)</f>
        <v>0</v>
      </c>
      <c r="BI96" s="191">
        <f>IF(N96="nulová",J96,0)</f>
        <v>0</v>
      </c>
      <c r="BJ96" s="16" t="s">
        <v>79</v>
      </c>
      <c r="BK96" s="191">
        <f>ROUND(I96*H96,2)</f>
        <v>0</v>
      </c>
      <c r="BL96" s="16" t="s">
        <v>136</v>
      </c>
      <c r="BM96" s="190" t="s">
        <v>155</v>
      </c>
    </row>
    <row r="97" spans="2:47" s="1" customFormat="1" ht="195">
      <c r="B97" s="33"/>
      <c r="C97" s="34"/>
      <c r="D97" s="192" t="s">
        <v>138</v>
      </c>
      <c r="E97" s="34"/>
      <c r="F97" s="193" t="s">
        <v>156</v>
      </c>
      <c r="G97" s="34"/>
      <c r="H97" s="34"/>
      <c r="I97" s="106"/>
      <c r="J97" s="34"/>
      <c r="K97" s="34"/>
      <c r="L97" s="37"/>
      <c r="M97" s="194"/>
      <c r="N97" s="62"/>
      <c r="O97" s="62"/>
      <c r="P97" s="62"/>
      <c r="Q97" s="62"/>
      <c r="R97" s="62"/>
      <c r="S97" s="62"/>
      <c r="T97" s="63"/>
      <c r="AT97" s="16" t="s">
        <v>138</v>
      </c>
      <c r="AU97" s="16" t="s">
        <v>81</v>
      </c>
    </row>
    <row r="98" spans="2:51" s="12" customFormat="1" ht="11.25">
      <c r="B98" s="195"/>
      <c r="C98" s="196"/>
      <c r="D98" s="192" t="s">
        <v>140</v>
      </c>
      <c r="E98" s="197" t="s">
        <v>19</v>
      </c>
      <c r="F98" s="198" t="s">
        <v>8</v>
      </c>
      <c r="G98" s="196"/>
      <c r="H98" s="199">
        <v>15</v>
      </c>
      <c r="I98" s="200"/>
      <c r="J98" s="196"/>
      <c r="K98" s="196"/>
      <c r="L98" s="201"/>
      <c r="M98" s="202"/>
      <c r="N98" s="203"/>
      <c r="O98" s="203"/>
      <c r="P98" s="203"/>
      <c r="Q98" s="203"/>
      <c r="R98" s="203"/>
      <c r="S98" s="203"/>
      <c r="T98" s="204"/>
      <c r="AT98" s="205" t="s">
        <v>140</v>
      </c>
      <c r="AU98" s="205" t="s">
        <v>81</v>
      </c>
      <c r="AV98" s="12" t="s">
        <v>81</v>
      </c>
      <c r="AW98" s="12" t="s">
        <v>32</v>
      </c>
      <c r="AX98" s="12" t="s">
        <v>71</v>
      </c>
      <c r="AY98" s="205" t="s">
        <v>129</v>
      </c>
    </row>
    <row r="99" spans="2:51" s="13" customFormat="1" ht="11.25">
      <c r="B99" s="206"/>
      <c r="C99" s="207"/>
      <c r="D99" s="192" t="s">
        <v>140</v>
      </c>
      <c r="E99" s="208" t="s">
        <v>19</v>
      </c>
      <c r="F99" s="209" t="s">
        <v>142</v>
      </c>
      <c r="G99" s="207"/>
      <c r="H99" s="210">
        <v>15</v>
      </c>
      <c r="I99" s="211"/>
      <c r="J99" s="207"/>
      <c r="K99" s="207"/>
      <c r="L99" s="212"/>
      <c r="M99" s="213"/>
      <c r="N99" s="214"/>
      <c r="O99" s="214"/>
      <c r="P99" s="214"/>
      <c r="Q99" s="214"/>
      <c r="R99" s="214"/>
      <c r="S99" s="214"/>
      <c r="T99" s="215"/>
      <c r="AT99" s="216" t="s">
        <v>140</v>
      </c>
      <c r="AU99" s="216" t="s">
        <v>81</v>
      </c>
      <c r="AV99" s="13" t="s">
        <v>136</v>
      </c>
      <c r="AW99" s="13" t="s">
        <v>32</v>
      </c>
      <c r="AX99" s="13" t="s">
        <v>79</v>
      </c>
      <c r="AY99" s="216" t="s">
        <v>129</v>
      </c>
    </row>
    <row r="100" spans="2:65" s="1" customFormat="1" ht="24" customHeight="1">
      <c r="B100" s="33"/>
      <c r="C100" s="179" t="s">
        <v>136</v>
      </c>
      <c r="D100" s="179" t="s">
        <v>131</v>
      </c>
      <c r="E100" s="180" t="s">
        <v>159</v>
      </c>
      <c r="F100" s="181" t="s">
        <v>160</v>
      </c>
      <c r="G100" s="182" t="s">
        <v>161</v>
      </c>
      <c r="H100" s="183">
        <v>1.53</v>
      </c>
      <c r="I100" s="184"/>
      <c r="J100" s="185">
        <f>ROUND(I100*H100,2)</f>
        <v>0</v>
      </c>
      <c r="K100" s="181" t="s">
        <v>135</v>
      </c>
      <c r="L100" s="37"/>
      <c r="M100" s="186" t="s">
        <v>19</v>
      </c>
      <c r="N100" s="187" t="s">
        <v>42</v>
      </c>
      <c r="O100" s="62"/>
      <c r="P100" s="188">
        <f>O100*H100</f>
        <v>0</v>
      </c>
      <c r="Q100" s="188">
        <v>0</v>
      </c>
      <c r="R100" s="188">
        <f>Q100*H100</f>
        <v>0</v>
      </c>
      <c r="S100" s="188">
        <v>0</v>
      </c>
      <c r="T100" s="189">
        <f>S100*H100</f>
        <v>0</v>
      </c>
      <c r="AR100" s="190" t="s">
        <v>136</v>
      </c>
      <c r="AT100" s="190" t="s">
        <v>131</v>
      </c>
      <c r="AU100" s="190" t="s">
        <v>81</v>
      </c>
      <c r="AY100" s="16" t="s">
        <v>129</v>
      </c>
      <c r="BE100" s="191">
        <f>IF(N100="základní",J100,0)</f>
        <v>0</v>
      </c>
      <c r="BF100" s="191">
        <f>IF(N100="snížená",J100,0)</f>
        <v>0</v>
      </c>
      <c r="BG100" s="191">
        <f>IF(N100="zákl. přenesená",J100,0)</f>
        <v>0</v>
      </c>
      <c r="BH100" s="191">
        <f>IF(N100="sníž. přenesená",J100,0)</f>
        <v>0</v>
      </c>
      <c r="BI100" s="191">
        <f>IF(N100="nulová",J100,0)</f>
        <v>0</v>
      </c>
      <c r="BJ100" s="16" t="s">
        <v>79</v>
      </c>
      <c r="BK100" s="191">
        <f>ROUND(I100*H100,2)</f>
        <v>0</v>
      </c>
      <c r="BL100" s="16" t="s">
        <v>136</v>
      </c>
      <c r="BM100" s="190" t="s">
        <v>162</v>
      </c>
    </row>
    <row r="101" spans="2:47" s="1" customFormat="1" ht="97.5">
      <c r="B101" s="33"/>
      <c r="C101" s="34"/>
      <c r="D101" s="192" t="s">
        <v>138</v>
      </c>
      <c r="E101" s="34"/>
      <c r="F101" s="193" t="s">
        <v>163</v>
      </c>
      <c r="G101" s="34"/>
      <c r="H101" s="34"/>
      <c r="I101" s="106"/>
      <c r="J101" s="34"/>
      <c r="K101" s="34"/>
      <c r="L101" s="37"/>
      <c r="M101" s="194"/>
      <c r="N101" s="62"/>
      <c r="O101" s="62"/>
      <c r="P101" s="62"/>
      <c r="Q101" s="62"/>
      <c r="R101" s="62"/>
      <c r="S101" s="62"/>
      <c r="T101" s="63"/>
      <c r="AT101" s="16" t="s">
        <v>138</v>
      </c>
      <c r="AU101" s="16" t="s">
        <v>81</v>
      </c>
    </row>
    <row r="102" spans="2:51" s="12" customFormat="1" ht="11.25">
      <c r="B102" s="195"/>
      <c r="C102" s="196"/>
      <c r="D102" s="192" t="s">
        <v>140</v>
      </c>
      <c r="E102" s="197" t="s">
        <v>19</v>
      </c>
      <c r="F102" s="198" t="s">
        <v>359</v>
      </c>
      <c r="G102" s="196"/>
      <c r="H102" s="199">
        <v>1.53</v>
      </c>
      <c r="I102" s="200"/>
      <c r="J102" s="196"/>
      <c r="K102" s="196"/>
      <c r="L102" s="201"/>
      <c r="M102" s="202"/>
      <c r="N102" s="203"/>
      <c r="O102" s="203"/>
      <c r="P102" s="203"/>
      <c r="Q102" s="203"/>
      <c r="R102" s="203"/>
      <c r="S102" s="203"/>
      <c r="T102" s="204"/>
      <c r="AT102" s="205" t="s">
        <v>140</v>
      </c>
      <c r="AU102" s="205" t="s">
        <v>81</v>
      </c>
      <c r="AV102" s="12" t="s">
        <v>81</v>
      </c>
      <c r="AW102" s="12" t="s">
        <v>32</v>
      </c>
      <c r="AX102" s="12" t="s">
        <v>71</v>
      </c>
      <c r="AY102" s="205" t="s">
        <v>129</v>
      </c>
    </row>
    <row r="103" spans="2:51" s="13" customFormat="1" ht="11.25">
      <c r="B103" s="206"/>
      <c r="C103" s="207"/>
      <c r="D103" s="192" t="s">
        <v>140</v>
      </c>
      <c r="E103" s="208" t="s">
        <v>19</v>
      </c>
      <c r="F103" s="209" t="s">
        <v>142</v>
      </c>
      <c r="G103" s="207"/>
      <c r="H103" s="210">
        <v>1.53</v>
      </c>
      <c r="I103" s="211"/>
      <c r="J103" s="207"/>
      <c r="K103" s="207"/>
      <c r="L103" s="212"/>
      <c r="M103" s="213"/>
      <c r="N103" s="214"/>
      <c r="O103" s="214"/>
      <c r="P103" s="214"/>
      <c r="Q103" s="214"/>
      <c r="R103" s="214"/>
      <c r="S103" s="214"/>
      <c r="T103" s="215"/>
      <c r="AT103" s="216" t="s">
        <v>140</v>
      </c>
      <c r="AU103" s="216" t="s">
        <v>81</v>
      </c>
      <c r="AV103" s="13" t="s">
        <v>136</v>
      </c>
      <c r="AW103" s="13" t="s">
        <v>32</v>
      </c>
      <c r="AX103" s="13" t="s">
        <v>79</v>
      </c>
      <c r="AY103" s="216" t="s">
        <v>129</v>
      </c>
    </row>
    <row r="104" spans="2:65" s="1" customFormat="1" ht="24" customHeight="1">
      <c r="B104" s="33"/>
      <c r="C104" s="179" t="s">
        <v>158</v>
      </c>
      <c r="D104" s="179" t="s">
        <v>131</v>
      </c>
      <c r="E104" s="180" t="s">
        <v>166</v>
      </c>
      <c r="F104" s="181" t="s">
        <v>167</v>
      </c>
      <c r="G104" s="182" t="s">
        <v>161</v>
      </c>
      <c r="H104" s="183">
        <v>13.613</v>
      </c>
      <c r="I104" s="184"/>
      <c r="J104" s="185">
        <f>ROUND(I104*H104,2)</f>
        <v>0</v>
      </c>
      <c r="K104" s="181" t="s">
        <v>135</v>
      </c>
      <c r="L104" s="37"/>
      <c r="M104" s="186" t="s">
        <v>19</v>
      </c>
      <c r="N104" s="187" t="s">
        <v>42</v>
      </c>
      <c r="O104" s="62"/>
      <c r="P104" s="188">
        <f>O104*H104</f>
        <v>0</v>
      </c>
      <c r="Q104" s="188">
        <v>0</v>
      </c>
      <c r="R104" s="188">
        <f>Q104*H104</f>
        <v>0</v>
      </c>
      <c r="S104" s="188">
        <v>0</v>
      </c>
      <c r="T104" s="189">
        <f>S104*H104</f>
        <v>0</v>
      </c>
      <c r="AR104" s="190" t="s">
        <v>136</v>
      </c>
      <c r="AT104" s="190" t="s">
        <v>131</v>
      </c>
      <c r="AU104" s="190" t="s">
        <v>81</v>
      </c>
      <c r="AY104" s="16" t="s">
        <v>129</v>
      </c>
      <c r="BE104" s="191">
        <f>IF(N104="základní",J104,0)</f>
        <v>0</v>
      </c>
      <c r="BF104" s="191">
        <f>IF(N104="snížená",J104,0)</f>
        <v>0</v>
      </c>
      <c r="BG104" s="191">
        <f>IF(N104="zákl. přenesená",J104,0)</f>
        <v>0</v>
      </c>
      <c r="BH104" s="191">
        <f>IF(N104="sníž. přenesená",J104,0)</f>
        <v>0</v>
      </c>
      <c r="BI104" s="191">
        <f>IF(N104="nulová",J104,0)</f>
        <v>0</v>
      </c>
      <c r="BJ104" s="16" t="s">
        <v>79</v>
      </c>
      <c r="BK104" s="191">
        <f>ROUND(I104*H104,2)</f>
        <v>0</v>
      </c>
      <c r="BL104" s="16" t="s">
        <v>136</v>
      </c>
      <c r="BM104" s="190" t="s">
        <v>168</v>
      </c>
    </row>
    <row r="105" spans="2:47" s="1" customFormat="1" ht="136.5">
      <c r="B105" s="33"/>
      <c r="C105" s="34"/>
      <c r="D105" s="192" t="s">
        <v>138</v>
      </c>
      <c r="E105" s="34"/>
      <c r="F105" s="193" t="s">
        <v>169</v>
      </c>
      <c r="G105" s="34"/>
      <c r="H105" s="34"/>
      <c r="I105" s="106"/>
      <c r="J105" s="34"/>
      <c r="K105" s="34"/>
      <c r="L105" s="37"/>
      <c r="M105" s="194"/>
      <c r="N105" s="62"/>
      <c r="O105" s="62"/>
      <c r="P105" s="62"/>
      <c r="Q105" s="62"/>
      <c r="R105" s="62"/>
      <c r="S105" s="62"/>
      <c r="T105" s="63"/>
      <c r="AT105" s="16" t="s">
        <v>138</v>
      </c>
      <c r="AU105" s="16" t="s">
        <v>81</v>
      </c>
    </row>
    <row r="106" spans="2:51" s="12" customFormat="1" ht="11.25">
      <c r="B106" s="195"/>
      <c r="C106" s="196"/>
      <c r="D106" s="192" t="s">
        <v>140</v>
      </c>
      <c r="E106" s="197" t="s">
        <v>19</v>
      </c>
      <c r="F106" s="198" t="s">
        <v>359</v>
      </c>
      <c r="G106" s="196"/>
      <c r="H106" s="199">
        <v>1.53</v>
      </c>
      <c r="I106" s="200"/>
      <c r="J106" s="196"/>
      <c r="K106" s="196"/>
      <c r="L106" s="201"/>
      <c r="M106" s="202"/>
      <c r="N106" s="203"/>
      <c r="O106" s="203"/>
      <c r="P106" s="203"/>
      <c r="Q106" s="203"/>
      <c r="R106" s="203"/>
      <c r="S106" s="203"/>
      <c r="T106" s="204"/>
      <c r="AT106" s="205" t="s">
        <v>140</v>
      </c>
      <c r="AU106" s="205" t="s">
        <v>81</v>
      </c>
      <c r="AV106" s="12" t="s">
        <v>81</v>
      </c>
      <c r="AW106" s="12" t="s">
        <v>32</v>
      </c>
      <c r="AX106" s="12" t="s">
        <v>71</v>
      </c>
      <c r="AY106" s="205" t="s">
        <v>129</v>
      </c>
    </row>
    <row r="107" spans="2:51" s="12" customFormat="1" ht="11.25">
      <c r="B107" s="195"/>
      <c r="C107" s="196"/>
      <c r="D107" s="192" t="s">
        <v>140</v>
      </c>
      <c r="E107" s="197" t="s">
        <v>19</v>
      </c>
      <c r="F107" s="198" t="s">
        <v>360</v>
      </c>
      <c r="G107" s="196"/>
      <c r="H107" s="199">
        <v>12.083</v>
      </c>
      <c r="I107" s="200"/>
      <c r="J107" s="196"/>
      <c r="K107" s="196"/>
      <c r="L107" s="201"/>
      <c r="M107" s="202"/>
      <c r="N107" s="203"/>
      <c r="O107" s="203"/>
      <c r="P107" s="203"/>
      <c r="Q107" s="203"/>
      <c r="R107" s="203"/>
      <c r="S107" s="203"/>
      <c r="T107" s="204"/>
      <c r="AT107" s="205" t="s">
        <v>140</v>
      </c>
      <c r="AU107" s="205" t="s">
        <v>81</v>
      </c>
      <c r="AV107" s="12" t="s">
        <v>81</v>
      </c>
      <c r="AW107" s="12" t="s">
        <v>32</v>
      </c>
      <c r="AX107" s="12" t="s">
        <v>71</v>
      </c>
      <c r="AY107" s="205" t="s">
        <v>129</v>
      </c>
    </row>
    <row r="108" spans="2:51" s="13" customFormat="1" ht="11.25">
      <c r="B108" s="206"/>
      <c r="C108" s="207"/>
      <c r="D108" s="192" t="s">
        <v>140</v>
      </c>
      <c r="E108" s="208" t="s">
        <v>19</v>
      </c>
      <c r="F108" s="209" t="s">
        <v>142</v>
      </c>
      <c r="G108" s="207"/>
      <c r="H108" s="210">
        <v>13.613</v>
      </c>
      <c r="I108" s="211"/>
      <c r="J108" s="207"/>
      <c r="K108" s="207"/>
      <c r="L108" s="212"/>
      <c r="M108" s="213"/>
      <c r="N108" s="214"/>
      <c r="O108" s="214"/>
      <c r="P108" s="214"/>
      <c r="Q108" s="214"/>
      <c r="R108" s="214"/>
      <c r="S108" s="214"/>
      <c r="T108" s="215"/>
      <c r="AT108" s="216" t="s">
        <v>140</v>
      </c>
      <c r="AU108" s="216" t="s">
        <v>81</v>
      </c>
      <c r="AV108" s="13" t="s">
        <v>136</v>
      </c>
      <c r="AW108" s="13" t="s">
        <v>32</v>
      </c>
      <c r="AX108" s="13" t="s">
        <v>79</v>
      </c>
      <c r="AY108" s="216" t="s">
        <v>129</v>
      </c>
    </row>
    <row r="109" spans="2:65" s="1" customFormat="1" ht="24" customHeight="1">
      <c r="B109" s="33"/>
      <c r="C109" s="179" t="s">
        <v>165</v>
      </c>
      <c r="D109" s="179" t="s">
        <v>131</v>
      </c>
      <c r="E109" s="180" t="s">
        <v>172</v>
      </c>
      <c r="F109" s="181" t="s">
        <v>173</v>
      </c>
      <c r="G109" s="182" t="s">
        <v>161</v>
      </c>
      <c r="H109" s="183">
        <v>16.223</v>
      </c>
      <c r="I109" s="184"/>
      <c r="J109" s="185">
        <f>ROUND(I109*H109,2)</f>
        <v>0</v>
      </c>
      <c r="K109" s="181" t="s">
        <v>135</v>
      </c>
      <c r="L109" s="37"/>
      <c r="M109" s="186" t="s">
        <v>19</v>
      </c>
      <c r="N109" s="187" t="s">
        <v>42</v>
      </c>
      <c r="O109" s="62"/>
      <c r="P109" s="188">
        <f>O109*H109</f>
        <v>0</v>
      </c>
      <c r="Q109" s="188">
        <v>0</v>
      </c>
      <c r="R109" s="188">
        <f>Q109*H109</f>
        <v>0</v>
      </c>
      <c r="S109" s="188">
        <v>0</v>
      </c>
      <c r="T109" s="189">
        <f>S109*H109</f>
        <v>0</v>
      </c>
      <c r="AR109" s="190" t="s">
        <v>136</v>
      </c>
      <c r="AT109" s="190" t="s">
        <v>131</v>
      </c>
      <c r="AU109" s="190" t="s">
        <v>81</v>
      </c>
      <c r="AY109" s="16" t="s">
        <v>129</v>
      </c>
      <c r="BE109" s="191">
        <f>IF(N109="základní",J109,0)</f>
        <v>0</v>
      </c>
      <c r="BF109" s="191">
        <f>IF(N109="snížená",J109,0)</f>
        <v>0</v>
      </c>
      <c r="BG109" s="191">
        <f>IF(N109="zákl. přenesená",J109,0)</f>
        <v>0</v>
      </c>
      <c r="BH109" s="191">
        <f>IF(N109="sníž. přenesená",J109,0)</f>
        <v>0</v>
      </c>
      <c r="BI109" s="191">
        <f>IF(N109="nulová",J109,0)</f>
        <v>0</v>
      </c>
      <c r="BJ109" s="16" t="s">
        <v>79</v>
      </c>
      <c r="BK109" s="191">
        <f>ROUND(I109*H109,2)</f>
        <v>0</v>
      </c>
      <c r="BL109" s="16" t="s">
        <v>136</v>
      </c>
      <c r="BM109" s="190" t="s">
        <v>174</v>
      </c>
    </row>
    <row r="110" spans="2:47" s="1" customFormat="1" ht="107.25">
      <c r="B110" s="33"/>
      <c r="C110" s="34"/>
      <c r="D110" s="192" t="s">
        <v>138</v>
      </c>
      <c r="E110" s="34"/>
      <c r="F110" s="193" t="s">
        <v>175</v>
      </c>
      <c r="G110" s="34"/>
      <c r="H110" s="34"/>
      <c r="I110" s="106"/>
      <c r="J110" s="34"/>
      <c r="K110" s="34"/>
      <c r="L110" s="37"/>
      <c r="M110" s="194"/>
      <c r="N110" s="62"/>
      <c r="O110" s="62"/>
      <c r="P110" s="62"/>
      <c r="Q110" s="62"/>
      <c r="R110" s="62"/>
      <c r="S110" s="62"/>
      <c r="T110" s="63"/>
      <c r="AT110" s="16" t="s">
        <v>138</v>
      </c>
      <c r="AU110" s="16" t="s">
        <v>81</v>
      </c>
    </row>
    <row r="111" spans="2:51" s="12" customFormat="1" ht="11.25">
      <c r="B111" s="195"/>
      <c r="C111" s="196"/>
      <c r="D111" s="192" t="s">
        <v>140</v>
      </c>
      <c r="E111" s="197" t="s">
        <v>19</v>
      </c>
      <c r="F111" s="198" t="s">
        <v>301</v>
      </c>
      <c r="G111" s="196"/>
      <c r="H111" s="199">
        <v>4.14</v>
      </c>
      <c r="I111" s="200"/>
      <c r="J111" s="196"/>
      <c r="K111" s="196"/>
      <c r="L111" s="201"/>
      <c r="M111" s="202"/>
      <c r="N111" s="203"/>
      <c r="O111" s="203"/>
      <c r="P111" s="203"/>
      <c r="Q111" s="203"/>
      <c r="R111" s="203"/>
      <c r="S111" s="203"/>
      <c r="T111" s="204"/>
      <c r="AT111" s="205" t="s">
        <v>140</v>
      </c>
      <c r="AU111" s="205" t="s">
        <v>81</v>
      </c>
      <c r="AV111" s="12" t="s">
        <v>81</v>
      </c>
      <c r="AW111" s="12" t="s">
        <v>32</v>
      </c>
      <c r="AX111" s="12" t="s">
        <v>71</v>
      </c>
      <c r="AY111" s="205" t="s">
        <v>129</v>
      </c>
    </row>
    <row r="112" spans="2:51" s="12" customFormat="1" ht="11.25">
      <c r="B112" s="195"/>
      <c r="C112" s="196"/>
      <c r="D112" s="192" t="s">
        <v>140</v>
      </c>
      <c r="E112" s="197" t="s">
        <v>19</v>
      </c>
      <c r="F112" s="198" t="s">
        <v>360</v>
      </c>
      <c r="G112" s="196"/>
      <c r="H112" s="199">
        <v>12.083</v>
      </c>
      <c r="I112" s="200"/>
      <c r="J112" s="196"/>
      <c r="K112" s="196"/>
      <c r="L112" s="201"/>
      <c r="M112" s="202"/>
      <c r="N112" s="203"/>
      <c r="O112" s="203"/>
      <c r="P112" s="203"/>
      <c r="Q112" s="203"/>
      <c r="R112" s="203"/>
      <c r="S112" s="203"/>
      <c r="T112" s="204"/>
      <c r="AT112" s="205" t="s">
        <v>140</v>
      </c>
      <c r="AU112" s="205" t="s">
        <v>81</v>
      </c>
      <c r="AV112" s="12" t="s">
        <v>81</v>
      </c>
      <c r="AW112" s="12" t="s">
        <v>32</v>
      </c>
      <c r="AX112" s="12" t="s">
        <v>71</v>
      </c>
      <c r="AY112" s="205" t="s">
        <v>129</v>
      </c>
    </row>
    <row r="113" spans="2:51" s="13" customFormat="1" ht="11.25">
      <c r="B113" s="206"/>
      <c r="C113" s="207"/>
      <c r="D113" s="192" t="s">
        <v>140</v>
      </c>
      <c r="E113" s="208" t="s">
        <v>19</v>
      </c>
      <c r="F113" s="209" t="s">
        <v>142</v>
      </c>
      <c r="G113" s="207"/>
      <c r="H113" s="210">
        <v>16.223</v>
      </c>
      <c r="I113" s="211"/>
      <c r="J113" s="207"/>
      <c r="K113" s="207"/>
      <c r="L113" s="212"/>
      <c r="M113" s="213"/>
      <c r="N113" s="214"/>
      <c r="O113" s="214"/>
      <c r="P113" s="214"/>
      <c r="Q113" s="214"/>
      <c r="R113" s="214"/>
      <c r="S113" s="214"/>
      <c r="T113" s="215"/>
      <c r="AT113" s="216" t="s">
        <v>140</v>
      </c>
      <c r="AU113" s="216" t="s">
        <v>81</v>
      </c>
      <c r="AV113" s="13" t="s">
        <v>136</v>
      </c>
      <c r="AW113" s="13" t="s">
        <v>32</v>
      </c>
      <c r="AX113" s="13" t="s">
        <v>79</v>
      </c>
      <c r="AY113" s="216" t="s">
        <v>129</v>
      </c>
    </row>
    <row r="114" spans="2:65" s="1" customFormat="1" ht="16.5" customHeight="1">
      <c r="B114" s="33"/>
      <c r="C114" s="179" t="s">
        <v>171</v>
      </c>
      <c r="D114" s="179" t="s">
        <v>131</v>
      </c>
      <c r="E114" s="180" t="s">
        <v>177</v>
      </c>
      <c r="F114" s="181" t="s">
        <v>178</v>
      </c>
      <c r="G114" s="182" t="s">
        <v>161</v>
      </c>
      <c r="H114" s="183">
        <v>16.223</v>
      </c>
      <c r="I114" s="184"/>
      <c r="J114" s="185">
        <f>ROUND(I114*H114,2)</f>
        <v>0</v>
      </c>
      <c r="K114" s="181" t="s">
        <v>135</v>
      </c>
      <c r="L114" s="37"/>
      <c r="M114" s="186" t="s">
        <v>19</v>
      </c>
      <c r="N114" s="187" t="s">
        <v>42</v>
      </c>
      <c r="O114" s="62"/>
      <c r="P114" s="188">
        <f>O114*H114</f>
        <v>0</v>
      </c>
      <c r="Q114" s="188">
        <v>0</v>
      </c>
      <c r="R114" s="188">
        <f>Q114*H114</f>
        <v>0</v>
      </c>
      <c r="S114" s="188">
        <v>0</v>
      </c>
      <c r="T114" s="189">
        <f>S114*H114</f>
        <v>0</v>
      </c>
      <c r="AR114" s="190" t="s">
        <v>136</v>
      </c>
      <c r="AT114" s="190" t="s">
        <v>131</v>
      </c>
      <c r="AU114" s="190" t="s">
        <v>81</v>
      </c>
      <c r="AY114" s="16" t="s">
        <v>129</v>
      </c>
      <c r="BE114" s="191">
        <f>IF(N114="základní",J114,0)</f>
        <v>0</v>
      </c>
      <c r="BF114" s="191">
        <f>IF(N114="snížená",J114,0)</f>
        <v>0</v>
      </c>
      <c r="BG114" s="191">
        <f>IF(N114="zákl. přenesená",J114,0)</f>
        <v>0</v>
      </c>
      <c r="BH114" s="191">
        <f>IF(N114="sníž. přenesená",J114,0)</f>
        <v>0</v>
      </c>
      <c r="BI114" s="191">
        <f>IF(N114="nulová",J114,0)</f>
        <v>0</v>
      </c>
      <c r="BJ114" s="16" t="s">
        <v>79</v>
      </c>
      <c r="BK114" s="191">
        <f>ROUND(I114*H114,2)</f>
        <v>0</v>
      </c>
      <c r="BL114" s="16" t="s">
        <v>136</v>
      </c>
      <c r="BM114" s="190" t="s">
        <v>179</v>
      </c>
    </row>
    <row r="115" spans="2:47" s="1" customFormat="1" ht="214.5">
      <c r="B115" s="33"/>
      <c r="C115" s="34"/>
      <c r="D115" s="192" t="s">
        <v>138</v>
      </c>
      <c r="E115" s="34"/>
      <c r="F115" s="193" t="s">
        <v>180</v>
      </c>
      <c r="G115" s="34"/>
      <c r="H115" s="34"/>
      <c r="I115" s="106"/>
      <c r="J115" s="34"/>
      <c r="K115" s="34"/>
      <c r="L115" s="37"/>
      <c r="M115" s="194"/>
      <c r="N115" s="62"/>
      <c r="O115" s="62"/>
      <c r="P115" s="62"/>
      <c r="Q115" s="62"/>
      <c r="R115" s="62"/>
      <c r="S115" s="62"/>
      <c r="T115" s="63"/>
      <c r="AT115" s="16" t="s">
        <v>138</v>
      </c>
      <c r="AU115" s="16" t="s">
        <v>81</v>
      </c>
    </row>
    <row r="116" spans="2:51" s="12" customFormat="1" ht="11.25">
      <c r="B116" s="195"/>
      <c r="C116" s="196"/>
      <c r="D116" s="192" t="s">
        <v>140</v>
      </c>
      <c r="E116" s="197" t="s">
        <v>19</v>
      </c>
      <c r="F116" s="198" t="s">
        <v>301</v>
      </c>
      <c r="G116" s="196"/>
      <c r="H116" s="199">
        <v>4.14</v>
      </c>
      <c r="I116" s="200"/>
      <c r="J116" s="196"/>
      <c r="K116" s="196"/>
      <c r="L116" s="201"/>
      <c r="M116" s="202"/>
      <c r="N116" s="203"/>
      <c r="O116" s="203"/>
      <c r="P116" s="203"/>
      <c r="Q116" s="203"/>
      <c r="R116" s="203"/>
      <c r="S116" s="203"/>
      <c r="T116" s="204"/>
      <c r="AT116" s="205" t="s">
        <v>140</v>
      </c>
      <c r="AU116" s="205" t="s">
        <v>81</v>
      </c>
      <c r="AV116" s="12" t="s">
        <v>81</v>
      </c>
      <c r="AW116" s="12" t="s">
        <v>32</v>
      </c>
      <c r="AX116" s="12" t="s">
        <v>71</v>
      </c>
      <c r="AY116" s="205" t="s">
        <v>129</v>
      </c>
    </row>
    <row r="117" spans="2:51" s="12" customFormat="1" ht="11.25">
      <c r="B117" s="195"/>
      <c r="C117" s="196"/>
      <c r="D117" s="192" t="s">
        <v>140</v>
      </c>
      <c r="E117" s="197" t="s">
        <v>19</v>
      </c>
      <c r="F117" s="198" t="s">
        <v>360</v>
      </c>
      <c r="G117" s="196"/>
      <c r="H117" s="199">
        <v>12.083</v>
      </c>
      <c r="I117" s="200"/>
      <c r="J117" s="196"/>
      <c r="K117" s="196"/>
      <c r="L117" s="201"/>
      <c r="M117" s="202"/>
      <c r="N117" s="203"/>
      <c r="O117" s="203"/>
      <c r="P117" s="203"/>
      <c r="Q117" s="203"/>
      <c r="R117" s="203"/>
      <c r="S117" s="203"/>
      <c r="T117" s="204"/>
      <c r="AT117" s="205" t="s">
        <v>140</v>
      </c>
      <c r="AU117" s="205" t="s">
        <v>81</v>
      </c>
      <c r="AV117" s="12" t="s">
        <v>81</v>
      </c>
      <c r="AW117" s="12" t="s">
        <v>32</v>
      </c>
      <c r="AX117" s="12" t="s">
        <v>71</v>
      </c>
      <c r="AY117" s="205" t="s">
        <v>129</v>
      </c>
    </row>
    <row r="118" spans="2:51" s="13" customFormat="1" ht="11.25">
      <c r="B118" s="206"/>
      <c r="C118" s="207"/>
      <c r="D118" s="192" t="s">
        <v>140</v>
      </c>
      <c r="E118" s="208" t="s">
        <v>19</v>
      </c>
      <c r="F118" s="209" t="s">
        <v>142</v>
      </c>
      <c r="G118" s="207"/>
      <c r="H118" s="210">
        <v>16.223</v>
      </c>
      <c r="I118" s="211"/>
      <c r="J118" s="207"/>
      <c r="K118" s="207"/>
      <c r="L118" s="212"/>
      <c r="M118" s="213"/>
      <c r="N118" s="214"/>
      <c r="O118" s="214"/>
      <c r="P118" s="214"/>
      <c r="Q118" s="214"/>
      <c r="R118" s="214"/>
      <c r="S118" s="214"/>
      <c r="T118" s="215"/>
      <c r="AT118" s="216" t="s">
        <v>140</v>
      </c>
      <c r="AU118" s="216" t="s">
        <v>81</v>
      </c>
      <c r="AV118" s="13" t="s">
        <v>136</v>
      </c>
      <c r="AW118" s="13" t="s">
        <v>32</v>
      </c>
      <c r="AX118" s="13" t="s">
        <v>79</v>
      </c>
      <c r="AY118" s="216" t="s">
        <v>129</v>
      </c>
    </row>
    <row r="119" spans="2:65" s="1" customFormat="1" ht="24" customHeight="1">
      <c r="B119" s="33"/>
      <c r="C119" s="179" t="s">
        <v>176</v>
      </c>
      <c r="D119" s="179" t="s">
        <v>131</v>
      </c>
      <c r="E119" s="180" t="s">
        <v>182</v>
      </c>
      <c r="F119" s="181" t="s">
        <v>183</v>
      </c>
      <c r="G119" s="182" t="s">
        <v>184</v>
      </c>
      <c r="H119" s="183">
        <v>24.504</v>
      </c>
      <c r="I119" s="184"/>
      <c r="J119" s="185">
        <f>ROUND(I119*H119,2)</f>
        <v>0</v>
      </c>
      <c r="K119" s="181" t="s">
        <v>135</v>
      </c>
      <c r="L119" s="37"/>
      <c r="M119" s="186" t="s">
        <v>19</v>
      </c>
      <c r="N119" s="187" t="s">
        <v>42</v>
      </c>
      <c r="O119" s="62"/>
      <c r="P119" s="188">
        <f>O119*H119</f>
        <v>0</v>
      </c>
      <c r="Q119" s="188">
        <v>0</v>
      </c>
      <c r="R119" s="188">
        <f>Q119*H119</f>
        <v>0</v>
      </c>
      <c r="S119" s="188">
        <v>0</v>
      </c>
      <c r="T119" s="189">
        <f>S119*H119</f>
        <v>0</v>
      </c>
      <c r="AR119" s="190" t="s">
        <v>136</v>
      </c>
      <c r="AT119" s="190" t="s">
        <v>131</v>
      </c>
      <c r="AU119" s="190" t="s">
        <v>81</v>
      </c>
      <c r="AY119" s="16" t="s">
        <v>129</v>
      </c>
      <c r="BE119" s="191">
        <f>IF(N119="základní",J119,0)</f>
        <v>0</v>
      </c>
      <c r="BF119" s="191">
        <f>IF(N119="snížená",J119,0)</f>
        <v>0</v>
      </c>
      <c r="BG119" s="191">
        <f>IF(N119="zákl. přenesená",J119,0)</f>
        <v>0</v>
      </c>
      <c r="BH119" s="191">
        <f>IF(N119="sníž. přenesená",J119,0)</f>
        <v>0</v>
      </c>
      <c r="BI119" s="191">
        <f>IF(N119="nulová",J119,0)</f>
        <v>0</v>
      </c>
      <c r="BJ119" s="16" t="s">
        <v>79</v>
      </c>
      <c r="BK119" s="191">
        <f>ROUND(I119*H119,2)</f>
        <v>0</v>
      </c>
      <c r="BL119" s="16" t="s">
        <v>136</v>
      </c>
      <c r="BM119" s="190" t="s">
        <v>185</v>
      </c>
    </row>
    <row r="120" spans="2:47" s="1" customFormat="1" ht="29.25">
      <c r="B120" s="33"/>
      <c r="C120" s="34"/>
      <c r="D120" s="192" t="s">
        <v>138</v>
      </c>
      <c r="E120" s="34"/>
      <c r="F120" s="193" t="s">
        <v>186</v>
      </c>
      <c r="G120" s="34"/>
      <c r="H120" s="34"/>
      <c r="I120" s="106"/>
      <c r="J120" s="34"/>
      <c r="K120" s="34"/>
      <c r="L120" s="37"/>
      <c r="M120" s="194"/>
      <c r="N120" s="62"/>
      <c r="O120" s="62"/>
      <c r="P120" s="62"/>
      <c r="Q120" s="62"/>
      <c r="R120" s="62"/>
      <c r="S120" s="62"/>
      <c r="T120" s="63"/>
      <c r="AT120" s="16" t="s">
        <v>138</v>
      </c>
      <c r="AU120" s="16" t="s">
        <v>81</v>
      </c>
    </row>
    <row r="121" spans="2:51" s="12" customFormat="1" ht="11.25">
      <c r="B121" s="195"/>
      <c r="C121" s="196"/>
      <c r="D121" s="192" t="s">
        <v>140</v>
      </c>
      <c r="E121" s="197" t="s">
        <v>19</v>
      </c>
      <c r="F121" s="198" t="s">
        <v>361</v>
      </c>
      <c r="G121" s="196"/>
      <c r="H121" s="199">
        <v>2.754</v>
      </c>
      <c r="I121" s="200"/>
      <c r="J121" s="196"/>
      <c r="K121" s="196"/>
      <c r="L121" s="201"/>
      <c r="M121" s="202"/>
      <c r="N121" s="203"/>
      <c r="O121" s="203"/>
      <c r="P121" s="203"/>
      <c r="Q121" s="203"/>
      <c r="R121" s="203"/>
      <c r="S121" s="203"/>
      <c r="T121" s="204"/>
      <c r="AT121" s="205" t="s">
        <v>140</v>
      </c>
      <c r="AU121" s="205" t="s">
        <v>81</v>
      </c>
      <c r="AV121" s="12" t="s">
        <v>81</v>
      </c>
      <c r="AW121" s="12" t="s">
        <v>32</v>
      </c>
      <c r="AX121" s="12" t="s">
        <v>71</v>
      </c>
      <c r="AY121" s="205" t="s">
        <v>129</v>
      </c>
    </row>
    <row r="122" spans="2:51" s="12" customFormat="1" ht="11.25">
      <c r="B122" s="195"/>
      <c r="C122" s="196"/>
      <c r="D122" s="192" t="s">
        <v>140</v>
      </c>
      <c r="E122" s="197" t="s">
        <v>19</v>
      </c>
      <c r="F122" s="198" t="s">
        <v>362</v>
      </c>
      <c r="G122" s="196"/>
      <c r="H122" s="199">
        <v>21.75</v>
      </c>
      <c r="I122" s="200"/>
      <c r="J122" s="196"/>
      <c r="K122" s="196"/>
      <c r="L122" s="201"/>
      <c r="M122" s="202"/>
      <c r="N122" s="203"/>
      <c r="O122" s="203"/>
      <c r="P122" s="203"/>
      <c r="Q122" s="203"/>
      <c r="R122" s="203"/>
      <c r="S122" s="203"/>
      <c r="T122" s="204"/>
      <c r="AT122" s="205" t="s">
        <v>140</v>
      </c>
      <c r="AU122" s="205" t="s">
        <v>81</v>
      </c>
      <c r="AV122" s="12" t="s">
        <v>81</v>
      </c>
      <c r="AW122" s="12" t="s">
        <v>32</v>
      </c>
      <c r="AX122" s="12" t="s">
        <v>71</v>
      </c>
      <c r="AY122" s="205" t="s">
        <v>129</v>
      </c>
    </row>
    <row r="123" spans="2:51" s="13" customFormat="1" ht="11.25">
      <c r="B123" s="206"/>
      <c r="C123" s="207"/>
      <c r="D123" s="192" t="s">
        <v>140</v>
      </c>
      <c r="E123" s="208" t="s">
        <v>19</v>
      </c>
      <c r="F123" s="209" t="s">
        <v>142</v>
      </c>
      <c r="G123" s="207"/>
      <c r="H123" s="210">
        <v>24.504</v>
      </c>
      <c r="I123" s="211"/>
      <c r="J123" s="207"/>
      <c r="K123" s="207"/>
      <c r="L123" s="212"/>
      <c r="M123" s="213"/>
      <c r="N123" s="214"/>
      <c r="O123" s="214"/>
      <c r="P123" s="214"/>
      <c r="Q123" s="214"/>
      <c r="R123" s="214"/>
      <c r="S123" s="214"/>
      <c r="T123" s="215"/>
      <c r="AT123" s="216" t="s">
        <v>140</v>
      </c>
      <c r="AU123" s="216" t="s">
        <v>81</v>
      </c>
      <c r="AV123" s="13" t="s">
        <v>136</v>
      </c>
      <c r="AW123" s="13" t="s">
        <v>32</v>
      </c>
      <c r="AX123" s="13" t="s">
        <v>79</v>
      </c>
      <c r="AY123" s="216" t="s">
        <v>129</v>
      </c>
    </row>
    <row r="124" spans="2:63" s="11" customFormat="1" ht="22.9" customHeight="1">
      <c r="B124" s="163"/>
      <c r="C124" s="164"/>
      <c r="D124" s="165" t="s">
        <v>70</v>
      </c>
      <c r="E124" s="177" t="s">
        <v>158</v>
      </c>
      <c r="F124" s="177" t="s">
        <v>201</v>
      </c>
      <c r="G124" s="164"/>
      <c r="H124" s="164"/>
      <c r="I124" s="167"/>
      <c r="J124" s="178">
        <f>BK124</f>
        <v>0</v>
      </c>
      <c r="K124" s="164"/>
      <c r="L124" s="169"/>
      <c r="M124" s="170"/>
      <c r="N124" s="171"/>
      <c r="O124" s="171"/>
      <c r="P124" s="172">
        <f>SUM(P125:P144)</f>
        <v>0</v>
      </c>
      <c r="Q124" s="171"/>
      <c r="R124" s="172">
        <f>SUM(R125:R144)</f>
        <v>15.38025</v>
      </c>
      <c r="S124" s="171"/>
      <c r="T124" s="173">
        <f>SUM(T125:T144)</f>
        <v>0</v>
      </c>
      <c r="AR124" s="174" t="s">
        <v>79</v>
      </c>
      <c r="AT124" s="175" t="s">
        <v>70</v>
      </c>
      <c r="AU124" s="175" t="s">
        <v>79</v>
      </c>
      <c r="AY124" s="174" t="s">
        <v>129</v>
      </c>
      <c r="BK124" s="176">
        <f>SUM(BK125:BK144)</f>
        <v>0</v>
      </c>
    </row>
    <row r="125" spans="2:65" s="1" customFormat="1" ht="16.5" customHeight="1">
      <c r="B125" s="33"/>
      <c r="C125" s="179" t="s">
        <v>181</v>
      </c>
      <c r="D125" s="179" t="s">
        <v>131</v>
      </c>
      <c r="E125" s="180" t="s">
        <v>203</v>
      </c>
      <c r="F125" s="181" t="s">
        <v>204</v>
      </c>
      <c r="G125" s="182" t="s">
        <v>134</v>
      </c>
      <c r="H125" s="183">
        <v>37.5</v>
      </c>
      <c r="I125" s="184"/>
      <c r="J125" s="185">
        <f>ROUND(I125*H125,2)</f>
        <v>0</v>
      </c>
      <c r="K125" s="181" t="s">
        <v>135</v>
      </c>
      <c r="L125" s="37"/>
      <c r="M125" s="186" t="s">
        <v>19</v>
      </c>
      <c r="N125" s="187" t="s">
        <v>42</v>
      </c>
      <c r="O125" s="62"/>
      <c r="P125" s="188">
        <f>O125*H125</f>
        <v>0</v>
      </c>
      <c r="Q125" s="188">
        <v>0</v>
      </c>
      <c r="R125" s="188">
        <f>Q125*H125</f>
        <v>0</v>
      </c>
      <c r="S125" s="188">
        <v>0</v>
      </c>
      <c r="T125" s="189">
        <f>S125*H125</f>
        <v>0</v>
      </c>
      <c r="AR125" s="190" t="s">
        <v>136</v>
      </c>
      <c r="AT125" s="190" t="s">
        <v>131</v>
      </c>
      <c r="AU125" s="190" t="s">
        <v>81</v>
      </c>
      <c r="AY125" s="16" t="s">
        <v>129</v>
      </c>
      <c r="BE125" s="191">
        <f>IF(N125="základní",J125,0)</f>
        <v>0</v>
      </c>
      <c r="BF125" s="191">
        <f>IF(N125="snížená",J125,0)</f>
        <v>0</v>
      </c>
      <c r="BG125" s="191">
        <f>IF(N125="zákl. přenesená",J125,0)</f>
        <v>0</v>
      </c>
      <c r="BH125" s="191">
        <f>IF(N125="sníž. přenesená",J125,0)</f>
        <v>0</v>
      </c>
      <c r="BI125" s="191">
        <f>IF(N125="nulová",J125,0)</f>
        <v>0</v>
      </c>
      <c r="BJ125" s="16" t="s">
        <v>79</v>
      </c>
      <c r="BK125" s="191">
        <f>ROUND(I125*H125,2)</f>
        <v>0</v>
      </c>
      <c r="BL125" s="16" t="s">
        <v>136</v>
      </c>
      <c r="BM125" s="190" t="s">
        <v>205</v>
      </c>
    </row>
    <row r="126" spans="2:51" s="12" customFormat="1" ht="11.25">
      <c r="B126" s="195"/>
      <c r="C126" s="196"/>
      <c r="D126" s="192" t="s">
        <v>140</v>
      </c>
      <c r="E126" s="197" t="s">
        <v>19</v>
      </c>
      <c r="F126" s="198" t="s">
        <v>358</v>
      </c>
      <c r="G126" s="196"/>
      <c r="H126" s="199">
        <v>37.5</v>
      </c>
      <c r="I126" s="200"/>
      <c r="J126" s="196"/>
      <c r="K126" s="196"/>
      <c r="L126" s="201"/>
      <c r="M126" s="202"/>
      <c r="N126" s="203"/>
      <c r="O126" s="203"/>
      <c r="P126" s="203"/>
      <c r="Q126" s="203"/>
      <c r="R126" s="203"/>
      <c r="S126" s="203"/>
      <c r="T126" s="204"/>
      <c r="AT126" s="205" t="s">
        <v>140</v>
      </c>
      <c r="AU126" s="205" t="s">
        <v>81</v>
      </c>
      <c r="AV126" s="12" t="s">
        <v>81</v>
      </c>
      <c r="AW126" s="12" t="s">
        <v>32</v>
      </c>
      <c r="AX126" s="12" t="s">
        <v>71</v>
      </c>
      <c r="AY126" s="205" t="s">
        <v>129</v>
      </c>
    </row>
    <row r="127" spans="2:51" s="13" customFormat="1" ht="11.25">
      <c r="B127" s="206"/>
      <c r="C127" s="207"/>
      <c r="D127" s="192" t="s">
        <v>140</v>
      </c>
      <c r="E127" s="208" t="s">
        <v>19</v>
      </c>
      <c r="F127" s="209" t="s">
        <v>142</v>
      </c>
      <c r="G127" s="207"/>
      <c r="H127" s="210">
        <v>37.5</v>
      </c>
      <c r="I127" s="211"/>
      <c r="J127" s="207"/>
      <c r="K127" s="207"/>
      <c r="L127" s="212"/>
      <c r="M127" s="213"/>
      <c r="N127" s="214"/>
      <c r="O127" s="214"/>
      <c r="P127" s="214"/>
      <c r="Q127" s="214"/>
      <c r="R127" s="214"/>
      <c r="S127" s="214"/>
      <c r="T127" s="215"/>
      <c r="AT127" s="216" t="s">
        <v>140</v>
      </c>
      <c r="AU127" s="216" t="s">
        <v>81</v>
      </c>
      <c r="AV127" s="13" t="s">
        <v>136</v>
      </c>
      <c r="AW127" s="13" t="s">
        <v>32</v>
      </c>
      <c r="AX127" s="13" t="s">
        <v>79</v>
      </c>
      <c r="AY127" s="216" t="s">
        <v>129</v>
      </c>
    </row>
    <row r="128" spans="2:65" s="1" customFormat="1" ht="24" customHeight="1">
      <c r="B128" s="33"/>
      <c r="C128" s="179" t="s">
        <v>189</v>
      </c>
      <c r="D128" s="179" t="s">
        <v>131</v>
      </c>
      <c r="E128" s="180" t="s">
        <v>207</v>
      </c>
      <c r="F128" s="181" t="s">
        <v>208</v>
      </c>
      <c r="G128" s="182" t="s">
        <v>134</v>
      </c>
      <c r="H128" s="183">
        <v>37.5</v>
      </c>
      <c r="I128" s="184"/>
      <c r="J128" s="185">
        <f>ROUND(I128*H128,2)</f>
        <v>0</v>
      </c>
      <c r="K128" s="181" t="s">
        <v>135</v>
      </c>
      <c r="L128" s="37"/>
      <c r="M128" s="186" t="s">
        <v>19</v>
      </c>
      <c r="N128" s="187" t="s">
        <v>42</v>
      </c>
      <c r="O128" s="62"/>
      <c r="P128" s="188">
        <f>O128*H128</f>
        <v>0</v>
      </c>
      <c r="Q128" s="188">
        <v>0</v>
      </c>
      <c r="R128" s="188">
        <f>Q128*H128</f>
        <v>0</v>
      </c>
      <c r="S128" s="188">
        <v>0</v>
      </c>
      <c r="T128" s="189">
        <f>S128*H128</f>
        <v>0</v>
      </c>
      <c r="AR128" s="190" t="s">
        <v>136</v>
      </c>
      <c r="AT128" s="190" t="s">
        <v>131</v>
      </c>
      <c r="AU128" s="190" t="s">
        <v>81</v>
      </c>
      <c r="AY128" s="16" t="s">
        <v>129</v>
      </c>
      <c r="BE128" s="191">
        <f>IF(N128="základní",J128,0)</f>
        <v>0</v>
      </c>
      <c r="BF128" s="191">
        <f>IF(N128="snížená",J128,0)</f>
        <v>0</v>
      </c>
      <c r="BG128" s="191">
        <f>IF(N128="zákl. přenesená",J128,0)</f>
        <v>0</v>
      </c>
      <c r="BH128" s="191">
        <f>IF(N128="sníž. přenesená",J128,0)</f>
        <v>0</v>
      </c>
      <c r="BI128" s="191">
        <f>IF(N128="nulová",J128,0)</f>
        <v>0</v>
      </c>
      <c r="BJ128" s="16" t="s">
        <v>79</v>
      </c>
      <c r="BK128" s="191">
        <f>ROUND(I128*H128,2)</f>
        <v>0</v>
      </c>
      <c r="BL128" s="16" t="s">
        <v>136</v>
      </c>
      <c r="BM128" s="190" t="s">
        <v>209</v>
      </c>
    </row>
    <row r="129" spans="2:51" s="12" customFormat="1" ht="11.25">
      <c r="B129" s="195"/>
      <c r="C129" s="196"/>
      <c r="D129" s="192" t="s">
        <v>140</v>
      </c>
      <c r="E129" s="197" t="s">
        <v>19</v>
      </c>
      <c r="F129" s="198" t="s">
        <v>358</v>
      </c>
      <c r="G129" s="196"/>
      <c r="H129" s="199">
        <v>37.5</v>
      </c>
      <c r="I129" s="200"/>
      <c r="J129" s="196"/>
      <c r="K129" s="196"/>
      <c r="L129" s="201"/>
      <c r="M129" s="202"/>
      <c r="N129" s="203"/>
      <c r="O129" s="203"/>
      <c r="P129" s="203"/>
      <c r="Q129" s="203"/>
      <c r="R129" s="203"/>
      <c r="S129" s="203"/>
      <c r="T129" s="204"/>
      <c r="AT129" s="205" t="s">
        <v>140</v>
      </c>
      <c r="AU129" s="205" t="s">
        <v>81</v>
      </c>
      <c r="AV129" s="12" t="s">
        <v>81</v>
      </c>
      <c r="AW129" s="12" t="s">
        <v>32</v>
      </c>
      <c r="AX129" s="12" t="s">
        <v>71</v>
      </c>
      <c r="AY129" s="205" t="s">
        <v>129</v>
      </c>
    </row>
    <row r="130" spans="2:51" s="13" customFormat="1" ht="11.25">
      <c r="B130" s="206"/>
      <c r="C130" s="207"/>
      <c r="D130" s="192" t="s">
        <v>140</v>
      </c>
      <c r="E130" s="208" t="s">
        <v>19</v>
      </c>
      <c r="F130" s="209" t="s">
        <v>142</v>
      </c>
      <c r="G130" s="207"/>
      <c r="H130" s="210">
        <v>37.5</v>
      </c>
      <c r="I130" s="211"/>
      <c r="J130" s="207"/>
      <c r="K130" s="207"/>
      <c r="L130" s="212"/>
      <c r="M130" s="213"/>
      <c r="N130" s="214"/>
      <c r="O130" s="214"/>
      <c r="P130" s="214"/>
      <c r="Q130" s="214"/>
      <c r="R130" s="214"/>
      <c r="S130" s="214"/>
      <c r="T130" s="215"/>
      <c r="AT130" s="216" t="s">
        <v>140</v>
      </c>
      <c r="AU130" s="216" t="s">
        <v>81</v>
      </c>
      <c r="AV130" s="13" t="s">
        <v>136</v>
      </c>
      <c r="AW130" s="13" t="s">
        <v>32</v>
      </c>
      <c r="AX130" s="13" t="s">
        <v>79</v>
      </c>
      <c r="AY130" s="216" t="s">
        <v>129</v>
      </c>
    </row>
    <row r="131" spans="2:65" s="1" customFormat="1" ht="24" customHeight="1">
      <c r="B131" s="33"/>
      <c r="C131" s="179" t="s">
        <v>196</v>
      </c>
      <c r="D131" s="179" t="s">
        <v>131</v>
      </c>
      <c r="E131" s="180" t="s">
        <v>211</v>
      </c>
      <c r="F131" s="181" t="s">
        <v>212</v>
      </c>
      <c r="G131" s="182" t="s">
        <v>134</v>
      </c>
      <c r="H131" s="183">
        <v>10.2</v>
      </c>
      <c r="I131" s="184"/>
      <c r="J131" s="185">
        <f>ROUND(I131*H131,2)</f>
        <v>0</v>
      </c>
      <c r="K131" s="181" t="s">
        <v>135</v>
      </c>
      <c r="L131" s="37"/>
      <c r="M131" s="186" t="s">
        <v>19</v>
      </c>
      <c r="N131" s="187" t="s">
        <v>42</v>
      </c>
      <c r="O131" s="62"/>
      <c r="P131" s="188">
        <f>O131*H131</f>
        <v>0</v>
      </c>
      <c r="Q131" s="188">
        <v>0</v>
      </c>
      <c r="R131" s="188">
        <f>Q131*H131</f>
        <v>0</v>
      </c>
      <c r="S131" s="188">
        <v>0</v>
      </c>
      <c r="T131" s="189">
        <f>S131*H131</f>
        <v>0</v>
      </c>
      <c r="AR131" s="190" t="s">
        <v>136</v>
      </c>
      <c r="AT131" s="190" t="s">
        <v>131</v>
      </c>
      <c r="AU131" s="190" t="s">
        <v>81</v>
      </c>
      <c r="AY131" s="16" t="s">
        <v>129</v>
      </c>
      <c r="BE131" s="191">
        <f>IF(N131="základní",J131,0)</f>
        <v>0</v>
      </c>
      <c r="BF131" s="191">
        <f>IF(N131="snížená",J131,0)</f>
        <v>0</v>
      </c>
      <c r="BG131" s="191">
        <f>IF(N131="zákl. přenesená",J131,0)</f>
        <v>0</v>
      </c>
      <c r="BH131" s="191">
        <f>IF(N131="sníž. přenesená",J131,0)</f>
        <v>0</v>
      </c>
      <c r="BI131" s="191">
        <f>IF(N131="nulová",J131,0)</f>
        <v>0</v>
      </c>
      <c r="BJ131" s="16" t="s">
        <v>79</v>
      </c>
      <c r="BK131" s="191">
        <f>ROUND(I131*H131,2)</f>
        <v>0</v>
      </c>
      <c r="BL131" s="16" t="s">
        <v>136</v>
      </c>
      <c r="BM131" s="190" t="s">
        <v>213</v>
      </c>
    </row>
    <row r="132" spans="2:51" s="12" customFormat="1" ht="11.25">
      <c r="B132" s="195"/>
      <c r="C132" s="196"/>
      <c r="D132" s="192" t="s">
        <v>140</v>
      </c>
      <c r="E132" s="197" t="s">
        <v>19</v>
      </c>
      <c r="F132" s="198" t="s">
        <v>363</v>
      </c>
      <c r="G132" s="196"/>
      <c r="H132" s="199">
        <v>10.2</v>
      </c>
      <c r="I132" s="200"/>
      <c r="J132" s="196"/>
      <c r="K132" s="196"/>
      <c r="L132" s="201"/>
      <c r="M132" s="202"/>
      <c r="N132" s="203"/>
      <c r="O132" s="203"/>
      <c r="P132" s="203"/>
      <c r="Q132" s="203"/>
      <c r="R132" s="203"/>
      <c r="S132" s="203"/>
      <c r="T132" s="204"/>
      <c r="AT132" s="205" t="s">
        <v>140</v>
      </c>
      <c r="AU132" s="205" t="s">
        <v>81</v>
      </c>
      <c r="AV132" s="12" t="s">
        <v>81</v>
      </c>
      <c r="AW132" s="12" t="s">
        <v>32</v>
      </c>
      <c r="AX132" s="12" t="s">
        <v>71</v>
      </c>
      <c r="AY132" s="205" t="s">
        <v>129</v>
      </c>
    </row>
    <row r="133" spans="2:51" s="13" customFormat="1" ht="11.25">
      <c r="B133" s="206"/>
      <c r="C133" s="207"/>
      <c r="D133" s="192" t="s">
        <v>140</v>
      </c>
      <c r="E133" s="208" t="s">
        <v>19</v>
      </c>
      <c r="F133" s="209" t="s">
        <v>142</v>
      </c>
      <c r="G133" s="207"/>
      <c r="H133" s="210">
        <v>10.2</v>
      </c>
      <c r="I133" s="211"/>
      <c r="J133" s="207"/>
      <c r="K133" s="207"/>
      <c r="L133" s="212"/>
      <c r="M133" s="213"/>
      <c r="N133" s="214"/>
      <c r="O133" s="214"/>
      <c r="P133" s="214"/>
      <c r="Q133" s="214"/>
      <c r="R133" s="214"/>
      <c r="S133" s="214"/>
      <c r="T133" s="215"/>
      <c r="AT133" s="216" t="s">
        <v>140</v>
      </c>
      <c r="AU133" s="216" t="s">
        <v>81</v>
      </c>
      <c r="AV133" s="13" t="s">
        <v>136</v>
      </c>
      <c r="AW133" s="13" t="s">
        <v>32</v>
      </c>
      <c r="AX133" s="13" t="s">
        <v>79</v>
      </c>
      <c r="AY133" s="216" t="s">
        <v>129</v>
      </c>
    </row>
    <row r="134" spans="2:65" s="1" customFormat="1" ht="16.5" customHeight="1">
      <c r="B134" s="33"/>
      <c r="C134" s="179" t="s">
        <v>202</v>
      </c>
      <c r="D134" s="179" t="s">
        <v>131</v>
      </c>
      <c r="E134" s="180" t="s">
        <v>306</v>
      </c>
      <c r="F134" s="181" t="s">
        <v>307</v>
      </c>
      <c r="G134" s="182" t="s">
        <v>134</v>
      </c>
      <c r="H134" s="183">
        <v>37.5</v>
      </c>
      <c r="I134" s="184"/>
      <c r="J134" s="185">
        <f>ROUND(I134*H134,2)</f>
        <v>0</v>
      </c>
      <c r="K134" s="181" t="s">
        <v>135</v>
      </c>
      <c r="L134" s="37"/>
      <c r="M134" s="186" t="s">
        <v>19</v>
      </c>
      <c r="N134" s="187" t="s">
        <v>42</v>
      </c>
      <c r="O134" s="62"/>
      <c r="P134" s="188">
        <f>O134*H134</f>
        <v>0</v>
      </c>
      <c r="Q134" s="188">
        <v>0</v>
      </c>
      <c r="R134" s="188">
        <f>Q134*H134</f>
        <v>0</v>
      </c>
      <c r="S134" s="188">
        <v>0</v>
      </c>
      <c r="T134" s="189">
        <f>S134*H134</f>
        <v>0</v>
      </c>
      <c r="AR134" s="190" t="s">
        <v>136</v>
      </c>
      <c r="AT134" s="190" t="s">
        <v>131</v>
      </c>
      <c r="AU134" s="190" t="s">
        <v>81</v>
      </c>
      <c r="AY134" s="16" t="s">
        <v>129</v>
      </c>
      <c r="BE134" s="191">
        <f>IF(N134="základní",J134,0)</f>
        <v>0</v>
      </c>
      <c r="BF134" s="191">
        <f>IF(N134="snížená",J134,0)</f>
        <v>0</v>
      </c>
      <c r="BG134" s="191">
        <f>IF(N134="zákl. přenesená",J134,0)</f>
        <v>0</v>
      </c>
      <c r="BH134" s="191">
        <f>IF(N134="sníž. přenesená",J134,0)</f>
        <v>0</v>
      </c>
      <c r="BI134" s="191">
        <f>IF(N134="nulová",J134,0)</f>
        <v>0</v>
      </c>
      <c r="BJ134" s="16" t="s">
        <v>79</v>
      </c>
      <c r="BK134" s="191">
        <f>ROUND(I134*H134,2)</f>
        <v>0</v>
      </c>
      <c r="BL134" s="16" t="s">
        <v>136</v>
      </c>
      <c r="BM134" s="190" t="s">
        <v>308</v>
      </c>
    </row>
    <row r="135" spans="2:51" s="12" customFormat="1" ht="11.25">
      <c r="B135" s="195"/>
      <c r="C135" s="196"/>
      <c r="D135" s="192" t="s">
        <v>140</v>
      </c>
      <c r="E135" s="197" t="s">
        <v>19</v>
      </c>
      <c r="F135" s="198" t="s">
        <v>358</v>
      </c>
      <c r="G135" s="196"/>
      <c r="H135" s="199">
        <v>37.5</v>
      </c>
      <c r="I135" s="200"/>
      <c r="J135" s="196"/>
      <c r="K135" s="196"/>
      <c r="L135" s="201"/>
      <c r="M135" s="202"/>
      <c r="N135" s="203"/>
      <c r="O135" s="203"/>
      <c r="P135" s="203"/>
      <c r="Q135" s="203"/>
      <c r="R135" s="203"/>
      <c r="S135" s="203"/>
      <c r="T135" s="204"/>
      <c r="AT135" s="205" t="s">
        <v>140</v>
      </c>
      <c r="AU135" s="205" t="s">
        <v>81</v>
      </c>
      <c r="AV135" s="12" t="s">
        <v>81</v>
      </c>
      <c r="AW135" s="12" t="s">
        <v>32</v>
      </c>
      <c r="AX135" s="12" t="s">
        <v>71</v>
      </c>
      <c r="AY135" s="205" t="s">
        <v>129</v>
      </c>
    </row>
    <row r="136" spans="2:51" s="13" customFormat="1" ht="11.25">
      <c r="B136" s="206"/>
      <c r="C136" s="207"/>
      <c r="D136" s="192" t="s">
        <v>140</v>
      </c>
      <c r="E136" s="208" t="s">
        <v>19</v>
      </c>
      <c r="F136" s="209" t="s">
        <v>142</v>
      </c>
      <c r="G136" s="207"/>
      <c r="H136" s="210">
        <v>37.5</v>
      </c>
      <c r="I136" s="211"/>
      <c r="J136" s="207"/>
      <c r="K136" s="207"/>
      <c r="L136" s="212"/>
      <c r="M136" s="213"/>
      <c r="N136" s="214"/>
      <c r="O136" s="214"/>
      <c r="P136" s="214"/>
      <c r="Q136" s="214"/>
      <c r="R136" s="214"/>
      <c r="S136" s="214"/>
      <c r="T136" s="215"/>
      <c r="AT136" s="216" t="s">
        <v>140</v>
      </c>
      <c r="AU136" s="216" t="s">
        <v>81</v>
      </c>
      <c r="AV136" s="13" t="s">
        <v>136</v>
      </c>
      <c r="AW136" s="13" t="s">
        <v>32</v>
      </c>
      <c r="AX136" s="13" t="s">
        <v>79</v>
      </c>
      <c r="AY136" s="216" t="s">
        <v>129</v>
      </c>
    </row>
    <row r="137" spans="2:65" s="1" customFormat="1" ht="24" customHeight="1">
      <c r="B137" s="33"/>
      <c r="C137" s="179" t="s">
        <v>206</v>
      </c>
      <c r="D137" s="179" t="s">
        <v>131</v>
      </c>
      <c r="E137" s="180" t="s">
        <v>309</v>
      </c>
      <c r="F137" s="181" t="s">
        <v>310</v>
      </c>
      <c r="G137" s="182" t="s">
        <v>134</v>
      </c>
      <c r="H137" s="183">
        <v>37.5</v>
      </c>
      <c r="I137" s="184"/>
      <c r="J137" s="185">
        <f>ROUND(I137*H137,2)</f>
        <v>0</v>
      </c>
      <c r="K137" s="181" t="s">
        <v>135</v>
      </c>
      <c r="L137" s="37"/>
      <c r="M137" s="186" t="s">
        <v>19</v>
      </c>
      <c r="N137" s="187" t="s">
        <v>42</v>
      </c>
      <c r="O137" s="62"/>
      <c r="P137" s="188">
        <f>O137*H137</f>
        <v>0</v>
      </c>
      <c r="Q137" s="188">
        <v>0.1837</v>
      </c>
      <c r="R137" s="188">
        <f>Q137*H137</f>
        <v>6.88875</v>
      </c>
      <c r="S137" s="188">
        <v>0</v>
      </c>
      <c r="T137" s="189">
        <f>S137*H137</f>
        <v>0</v>
      </c>
      <c r="AR137" s="190" t="s">
        <v>136</v>
      </c>
      <c r="AT137" s="190" t="s">
        <v>131</v>
      </c>
      <c r="AU137" s="190" t="s">
        <v>81</v>
      </c>
      <c r="AY137" s="16" t="s">
        <v>129</v>
      </c>
      <c r="BE137" s="191">
        <f>IF(N137="základní",J137,0)</f>
        <v>0</v>
      </c>
      <c r="BF137" s="191">
        <f>IF(N137="snížená",J137,0)</f>
        <v>0</v>
      </c>
      <c r="BG137" s="191">
        <f>IF(N137="zákl. přenesená",J137,0)</f>
        <v>0</v>
      </c>
      <c r="BH137" s="191">
        <f>IF(N137="sníž. přenesená",J137,0)</f>
        <v>0</v>
      </c>
      <c r="BI137" s="191">
        <f>IF(N137="nulová",J137,0)</f>
        <v>0</v>
      </c>
      <c r="BJ137" s="16" t="s">
        <v>79</v>
      </c>
      <c r="BK137" s="191">
        <f>ROUND(I137*H137,2)</f>
        <v>0</v>
      </c>
      <c r="BL137" s="16" t="s">
        <v>136</v>
      </c>
      <c r="BM137" s="190" t="s">
        <v>311</v>
      </c>
    </row>
    <row r="138" spans="2:47" s="1" customFormat="1" ht="136.5">
      <c r="B138" s="33"/>
      <c r="C138" s="34"/>
      <c r="D138" s="192" t="s">
        <v>138</v>
      </c>
      <c r="E138" s="34"/>
      <c r="F138" s="193" t="s">
        <v>312</v>
      </c>
      <c r="G138" s="34"/>
      <c r="H138" s="34"/>
      <c r="I138" s="106"/>
      <c r="J138" s="34"/>
      <c r="K138" s="34"/>
      <c r="L138" s="37"/>
      <c r="M138" s="194"/>
      <c r="N138" s="62"/>
      <c r="O138" s="62"/>
      <c r="P138" s="62"/>
      <c r="Q138" s="62"/>
      <c r="R138" s="62"/>
      <c r="S138" s="62"/>
      <c r="T138" s="63"/>
      <c r="AT138" s="16" t="s">
        <v>138</v>
      </c>
      <c r="AU138" s="16" t="s">
        <v>81</v>
      </c>
    </row>
    <row r="139" spans="2:51" s="12" customFormat="1" ht="11.25">
      <c r="B139" s="195"/>
      <c r="C139" s="196"/>
      <c r="D139" s="192" t="s">
        <v>140</v>
      </c>
      <c r="E139" s="197" t="s">
        <v>19</v>
      </c>
      <c r="F139" s="198" t="s">
        <v>358</v>
      </c>
      <c r="G139" s="196"/>
      <c r="H139" s="199">
        <v>37.5</v>
      </c>
      <c r="I139" s="200"/>
      <c r="J139" s="196"/>
      <c r="K139" s="196"/>
      <c r="L139" s="201"/>
      <c r="M139" s="202"/>
      <c r="N139" s="203"/>
      <c r="O139" s="203"/>
      <c r="P139" s="203"/>
      <c r="Q139" s="203"/>
      <c r="R139" s="203"/>
      <c r="S139" s="203"/>
      <c r="T139" s="204"/>
      <c r="AT139" s="205" t="s">
        <v>140</v>
      </c>
      <c r="AU139" s="205" t="s">
        <v>81</v>
      </c>
      <c r="AV139" s="12" t="s">
        <v>81</v>
      </c>
      <c r="AW139" s="12" t="s">
        <v>32</v>
      </c>
      <c r="AX139" s="12" t="s">
        <v>71</v>
      </c>
      <c r="AY139" s="205" t="s">
        <v>129</v>
      </c>
    </row>
    <row r="140" spans="2:51" s="13" customFormat="1" ht="11.25">
      <c r="B140" s="206"/>
      <c r="C140" s="207"/>
      <c r="D140" s="192" t="s">
        <v>140</v>
      </c>
      <c r="E140" s="208" t="s">
        <v>19</v>
      </c>
      <c r="F140" s="209" t="s">
        <v>142</v>
      </c>
      <c r="G140" s="207"/>
      <c r="H140" s="210">
        <v>37.5</v>
      </c>
      <c r="I140" s="211"/>
      <c r="J140" s="207"/>
      <c r="K140" s="207"/>
      <c r="L140" s="212"/>
      <c r="M140" s="213"/>
      <c r="N140" s="214"/>
      <c r="O140" s="214"/>
      <c r="P140" s="214"/>
      <c r="Q140" s="214"/>
      <c r="R140" s="214"/>
      <c r="S140" s="214"/>
      <c r="T140" s="215"/>
      <c r="AT140" s="216" t="s">
        <v>140</v>
      </c>
      <c r="AU140" s="216" t="s">
        <v>81</v>
      </c>
      <c r="AV140" s="13" t="s">
        <v>136</v>
      </c>
      <c r="AW140" s="13" t="s">
        <v>32</v>
      </c>
      <c r="AX140" s="13" t="s">
        <v>79</v>
      </c>
      <c r="AY140" s="216" t="s">
        <v>129</v>
      </c>
    </row>
    <row r="141" spans="2:65" s="1" customFormat="1" ht="16.5" customHeight="1">
      <c r="B141" s="33"/>
      <c r="C141" s="217" t="s">
        <v>210</v>
      </c>
      <c r="D141" s="217" t="s">
        <v>239</v>
      </c>
      <c r="E141" s="218" t="s">
        <v>313</v>
      </c>
      <c r="F141" s="219" t="s">
        <v>314</v>
      </c>
      <c r="G141" s="220" t="s">
        <v>134</v>
      </c>
      <c r="H141" s="221">
        <v>38.25</v>
      </c>
      <c r="I141" s="222"/>
      <c r="J141" s="223">
        <f>ROUND(I141*H141,2)</f>
        <v>0</v>
      </c>
      <c r="K141" s="219" t="s">
        <v>135</v>
      </c>
      <c r="L141" s="224"/>
      <c r="M141" s="225" t="s">
        <v>19</v>
      </c>
      <c r="N141" s="226" t="s">
        <v>42</v>
      </c>
      <c r="O141" s="62"/>
      <c r="P141" s="188">
        <f>O141*H141</f>
        <v>0</v>
      </c>
      <c r="Q141" s="188">
        <v>0.222</v>
      </c>
      <c r="R141" s="188">
        <f>Q141*H141</f>
        <v>8.4915</v>
      </c>
      <c r="S141" s="188">
        <v>0</v>
      </c>
      <c r="T141" s="189">
        <f>S141*H141</f>
        <v>0</v>
      </c>
      <c r="AR141" s="190" t="s">
        <v>176</v>
      </c>
      <c r="AT141" s="190" t="s">
        <v>239</v>
      </c>
      <c r="AU141" s="190" t="s">
        <v>81</v>
      </c>
      <c r="AY141" s="16" t="s">
        <v>129</v>
      </c>
      <c r="BE141" s="191">
        <f>IF(N141="základní",J141,0)</f>
        <v>0</v>
      </c>
      <c r="BF141" s="191">
        <f>IF(N141="snížená",J141,0)</f>
        <v>0</v>
      </c>
      <c r="BG141" s="191">
        <f>IF(N141="zákl. přenesená",J141,0)</f>
        <v>0</v>
      </c>
      <c r="BH141" s="191">
        <f>IF(N141="sníž. přenesená",J141,0)</f>
        <v>0</v>
      </c>
      <c r="BI141" s="191">
        <f>IF(N141="nulová",J141,0)</f>
        <v>0</v>
      </c>
      <c r="BJ141" s="16" t="s">
        <v>79</v>
      </c>
      <c r="BK141" s="191">
        <f>ROUND(I141*H141,2)</f>
        <v>0</v>
      </c>
      <c r="BL141" s="16" t="s">
        <v>136</v>
      </c>
      <c r="BM141" s="190" t="s">
        <v>315</v>
      </c>
    </row>
    <row r="142" spans="2:51" s="12" customFormat="1" ht="11.25">
      <c r="B142" s="195"/>
      <c r="C142" s="196"/>
      <c r="D142" s="192" t="s">
        <v>140</v>
      </c>
      <c r="E142" s="197" t="s">
        <v>19</v>
      </c>
      <c r="F142" s="198" t="s">
        <v>358</v>
      </c>
      <c r="G142" s="196"/>
      <c r="H142" s="199">
        <v>37.5</v>
      </c>
      <c r="I142" s="200"/>
      <c r="J142" s="196"/>
      <c r="K142" s="196"/>
      <c r="L142" s="201"/>
      <c r="M142" s="202"/>
      <c r="N142" s="203"/>
      <c r="O142" s="203"/>
      <c r="P142" s="203"/>
      <c r="Q142" s="203"/>
      <c r="R142" s="203"/>
      <c r="S142" s="203"/>
      <c r="T142" s="204"/>
      <c r="AT142" s="205" t="s">
        <v>140</v>
      </c>
      <c r="AU142" s="205" t="s">
        <v>81</v>
      </c>
      <c r="AV142" s="12" t="s">
        <v>81</v>
      </c>
      <c r="AW142" s="12" t="s">
        <v>32</v>
      </c>
      <c r="AX142" s="12" t="s">
        <v>71</v>
      </c>
      <c r="AY142" s="205" t="s">
        <v>129</v>
      </c>
    </row>
    <row r="143" spans="2:51" s="13" customFormat="1" ht="11.25">
      <c r="B143" s="206"/>
      <c r="C143" s="207"/>
      <c r="D143" s="192" t="s">
        <v>140</v>
      </c>
      <c r="E143" s="208" t="s">
        <v>19</v>
      </c>
      <c r="F143" s="209" t="s">
        <v>142</v>
      </c>
      <c r="G143" s="207"/>
      <c r="H143" s="210">
        <v>37.5</v>
      </c>
      <c r="I143" s="211"/>
      <c r="J143" s="207"/>
      <c r="K143" s="207"/>
      <c r="L143" s="212"/>
      <c r="M143" s="213"/>
      <c r="N143" s="214"/>
      <c r="O143" s="214"/>
      <c r="P143" s="214"/>
      <c r="Q143" s="214"/>
      <c r="R143" s="214"/>
      <c r="S143" s="214"/>
      <c r="T143" s="215"/>
      <c r="AT143" s="216" t="s">
        <v>140</v>
      </c>
      <c r="AU143" s="216" t="s">
        <v>81</v>
      </c>
      <c r="AV143" s="13" t="s">
        <v>136</v>
      </c>
      <c r="AW143" s="13" t="s">
        <v>32</v>
      </c>
      <c r="AX143" s="13" t="s">
        <v>79</v>
      </c>
      <c r="AY143" s="216" t="s">
        <v>129</v>
      </c>
    </row>
    <row r="144" spans="2:51" s="12" customFormat="1" ht="11.25">
      <c r="B144" s="195"/>
      <c r="C144" s="196"/>
      <c r="D144" s="192" t="s">
        <v>140</v>
      </c>
      <c r="E144" s="196"/>
      <c r="F144" s="198" t="s">
        <v>364</v>
      </c>
      <c r="G144" s="196"/>
      <c r="H144" s="199">
        <v>38.25</v>
      </c>
      <c r="I144" s="200"/>
      <c r="J144" s="196"/>
      <c r="K144" s="196"/>
      <c r="L144" s="201"/>
      <c r="M144" s="202"/>
      <c r="N144" s="203"/>
      <c r="O144" s="203"/>
      <c r="P144" s="203"/>
      <c r="Q144" s="203"/>
      <c r="R144" s="203"/>
      <c r="S144" s="203"/>
      <c r="T144" s="204"/>
      <c r="AT144" s="205" t="s">
        <v>140</v>
      </c>
      <c r="AU144" s="205" t="s">
        <v>81</v>
      </c>
      <c r="AV144" s="12" t="s">
        <v>81</v>
      </c>
      <c r="AW144" s="12" t="s">
        <v>4</v>
      </c>
      <c r="AX144" s="12" t="s">
        <v>79</v>
      </c>
      <c r="AY144" s="205" t="s">
        <v>129</v>
      </c>
    </row>
    <row r="145" spans="2:63" s="11" customFormat="1" ht="22.9" customHeight="1">
      <c r="B145" s="163"/>
      <c r="C145" s="164"/>
      <c r="D145" s="165" t="s">
        <v>70</v>
      </c>
      <c r="E145" s="177" t="s">
        <v>181</v>
      </c>
      <c r="F145" s="177" t="s">
        <v>230</v>
      </c>
      <c r="G145" s="164"/>
      <c r="H145" s="164"/>
      <c r="I145" s="167"/>
      <c r="J145" s="178">
        <f>BK145</f>
        <v>0</v>
      </c>
      <c r="K145" s="164"/>
      <c r="L145" s="169"/>
      <c r="M145" s="170"/>
      <c r="N145" s="171"/>
      <c r="O145" s="171"/>
      <c r="P145" s="172">
        <f>SUM(P146:P156)</f>
        <v>0</v>
      </c>
      <c r="Q145" s="171"/>
      <c r="R145" s="172">
        <f>SUM(R146:R156)</f>
        <v>5.1712299999999995</v>
      </c>
      <c r="S145" s="171"/>
      <c r="T145" s="173">
        <f>SUM(T146:T156)</f>
        <v>4.284</v>
      </c>
      <c r="AR145" s="174" t="s">
        <v>79</v>
      </c>
      <c r="AT145" s="175" t="s">
        <v>70</v>
      </c>
      <c r="AU145" s="175" t="s">
        <v>79</v>
      </c>
      <c r="AY145" s="174" t="s">
        <v>129</v>
      </c>
      <c r="BK145" s="176">
        <f>SUM(BK146:BK156)</f>
        <v>0</v>
      </c>
    </row>
    <row r="146" spans="2:65" s="1" customFormat="1" ht="24" customHeight="1">
      <c r="B146" s="33"/>
      <c r="C146" s="179" t="s">
        <v>8</v>
      </c>
      <c r="D146" s="179" t="s">
        <v>131</v>
      </c>
      <c r="E146" s="180" t="s">
        <v>232</v>
      </c>
      <c r="F146" s="181" t="s">
        <v>233</v>
      </c>
      <c r="G146" s="182" t="s">
        <v>234</v>
      </c>
      <c r="H146" s="183">
        <v>17</v>
      </c>
      <c r="I146" s="184"/>
      <c r="J146" s="185">
        <f>ROUND(I146*H146,2)</f>
        <v>0</v>
      </c>
      <c r="K146" s="181" t="s">
        <v>135</v>
      </c>
      <c r="L146" s="37"/>
      <c r="M146" s="186" t="s">
        <v>19</v>
      </c>
      <c r="N146" s="187" t="s">
        <v>42</v>
      </c>
      <c r="O146" s="62"/>
      <c r="P146" s="188">
        <f>O146*H146</f>
        <v>0</v>
      </c>
      <c r="Q146" s="188">
        <v>0.20219</v>
      </c>
      <c r="R146" s="188">
        <f>Q146*H146</f>
        <v>3.43723</v>
      </c>
      <c r="S146" s="188">
        <v>0</v>
      </c>
      <c r="T146" s="189">
        <f>S146*H146</f>
        <v>0</v>
      </c>
      <c r="AR146" s="190" t="s">
        <v>136</v>
      </c>
      <c r="AT146" s="190" t="s">
        <v>131</v>
      </c>
      <c r="AU146" s="190" t="s">
        <v>81</v>
      </c>
      <c r="AY146" s="16" t="s">
        <v>129</v>
      </c>
      <c r="BE146" s="191">
        <f>IF(N146="základní",J146,0)</f>
        <v>0</v>
      </c>
      <c r="BF146" s="191">
        <f>IF(N146="snížená",J146,0)</f>
        <v>0</v>
      </c>
      <c r="BG146" s="191">
        <f>IF(N146="zákl. přenesená",J146,0)</f>
        <v>0</v>
      </c>
      <c r="BH146" s="191">
        <f>IF(N146="sníž. přenesená",J146,0)</f>
        <v>0</v>
      </c>
      <c r="BI146" s="191">
        <f>IF(N146="nulová",J146,0)</f>
        <v>0</v>
      </c>
      <c r="BJ146" s="16" t="s">
        <v>79</v>
      </c>
      <c r="BK146" s="191">
        <f>ROUND(I146*H146,2)</f>
        <v>0</v>
      </c>
      <c r="BL146" s="16" t="s">
        <v>136</v>
      </c>
      <c r="BM146" s="190" t="s">
        <v>235</v>
      </c>
    </row>
    <row r="147" spans="2:47" s="1" customFormat="1" ht="87.75">
      <c r="B147" s="33"/>
      <c r="C147" s="34"/>
      <c r="D147" s="192" t="s">
        <v>138</v>
      </c>
      <c r="E147" s="34"/>
      <c r="F147" s="193" t="s">
        <v>236</v>
      </c>
      <c r="G147" s="34"/>
      <c r="H147" s="34"/>
      <c r="I147" s="106"/>
      <c r="J147" s="34"/>
      <c r="K147" s="34"/>
      <c r="L147" s="37"/>
      <c r="M147" s="194"/>
      <c r="N147" s="62"/>
      <c r="O147" s="62"/>
      <c r="P147" s="62"/>
      <c r="Q147" s="62"/>
      <c r="R147" s="62"/>
      <c r="S147" s="62"/>
      <c r="T147" s="63"/>
      <c r="AT147" s="16" t="s">
        <v>138</v>
      </c>
      <c r="AU147" s="16" t="s">
        <v>81</v>
      </c>
    </row>
    <row r="148" spans="2:51" s="12" customFormat="1" ht="11.25">
      <c r="B148" s="195"/>
      <c r="C148" s="196"/>
      <c r="D148" s="192" t="s">
        <v>140</v>
      </c>
      <c r="E148" s="197" t="s">
        <v>19</v>
      </c>
      <c r="F148" s="198" t="s">
        <v>225</v>
      </c>
      <c r="G148" s="196"/>
      <c r="H148" s="199">
        <v>17</v>
      </c>
      <c r="I148" s="200"/>
      <c r="J148" s="196"/>
      <c r="K148" s="196"/>
      <c r="L148" s="201"/>
      <c r="M148" s="202"/>
      <c r="N148" s="203"/>
      <c r="O148" s="203"/>
      <c r="P148" s="203"/>
      <c r="Q148" s="203"/>
      <c r="R148" s="203"/>
      <c r="S148" s="203"/>
      <c r="T148" s="204"/>
      <c r="AT148" s="205" t="s">
        <v>140</v>
      </c>
      <c r="AU148" s="205" t="s">
        <v>81</v>
      </c>
      <c r="AV148" s="12" t="s">
        <v>81</v>
      </c>
      <c r="AW148" s="12" t="s">
        <v>32</v>
      </c>
      <c r="AX148" s="12" t="s">
        <v>71</v>
      </c>
      <c r="AY148" s="205" t="s">
        <v>129</v>
      </c>
    </row>
    <row r="149" spans="2:51" s="13" customFormat="1" ht="11.25">
      <c r="B149" s="206"/>
      <c r="C149" s="207"/>
      <c r="D149" s="192" t="s">
        <v>140</v>
      </c>
      <c r="E149" s="208" t="s">
        <v>19</v>
      </c>
      <c r="F149" s="209" t="s">
        <v>142</v>
      </c>
      <c r="G149" s="207"/>
      <c r="H149" s="210">
        <v>17</v>
      </c>
      <c r="I149" s="211"/>
      <c r="J149" s="207"/>
      <c r="K149" s="207"/>
      <c r="L149" s="212"/>
      <c r="M149" s="213"/>
      <c r="N149" s="214"/>
      <c r="O149" s="214"/>
      <c r="P149" s="214"/>
      <c r="Q149" s="214"/>
      <c r="R149" s="214"/>
      <c r="S149" s="214"/>
      <c r="T149" s="215"/>
      <c r="AT149" s="216" t="s">
        <v>140</v>
      </c>
      <c r="AU149" s="216" t="s">
        <v>81</v>
      </c>
      <c r="AV149" s="13" t="s">
        <v>136</v>
      </c>
      <c r="AW149" s="13" t="s">
        <v>32</v>
      </c>
      <c r="AX149" s="13" t="s">
        <v>79</v>
      </c>
      <c r="AY149" s="216" t="s">
        <v>129</v>
      </c>
    </row>
    <row r="150" spans="2:65" s="1" customFormat="1" ht="16.5" customHeight="1">
      <c r="B150" s="33"/>
      <c r="C150" s="217" t="s">
        <v>220</v>
      </c>
      <c r="D150" s="217" t="s">
        <v>239</v>
      </c>
      <c r="E150" s="218" t="s">
        <v>240</v>
      </c>
      <c r="F150" s="219" t="s">
        <v>241</v>
      </c>
      <c r="G150" s="220" t="s">
        <v>234</v>
      </c>
      <c r="H150" s="221">
        <v>17</v>
      </c>
      <c r="I150" s="222"/>
      <c r="J150" s="223">
        <f>ROUND(I150*H150,2)</f>
        <v>0</v>
      </c>
      <c r="K150" s="219" t="s">
        <v>135</v>
      </c>
      <c r="L150" s="224"/>
      <c r="M150" s="225" t="s">
        <v>19</v>
      </c>
      <c r="N150" s="226" t="s">
        <v>42</v>
      </c>
      <c r="O150" s="62"/>
      <c r="P150" s="188">
        <f>O150*H150</f>
        <v>0</v>
      </c>
      <c r="Q150" s="188">
        <v>0.102</v>
      </c>
      <c r="R150" s="188">
        <f>Q150*H150</f>
        <v>1.734</v>
      </c>
      <c r="S150" s="188">
        <v>0</v>
      </c>
      <c r="T150" s="189">
        <f>S150*H150</f>
        <v>0</v>
      </c>
      <c r="AR150" s="190" t="s">
        <v>176</v>
      </c>
      <c r="AT150" s="190" t="s">
        <v>239</v>
      </c>
      <c r="AU150" s="190" t="s">
        <v>81</v>
      </c>
      <c r="AY150" s="16" t="s">
        <v>129</v>
      </c>
      <c r="BE150" s="191">
        <f>IF(N150="základní",J150,0)</f>
        <v>0</v>
      </c>
      <c r="BF150" s="191">
        <f>IF(N150="snížená",J150,0)</f>
        <v>0</v>
      </c>
      <c r="BG150" s="191">
        <f>IF(N150="zákl. přenesená",J150,0)</f>
        <v>0</v>
      </c>
      <c r="BH150" s="191">
        <f>IF(N150="sníž. přenesená",J150,0)</f>
        <v>0</v>
      </c>
      <c r="BI150" s="191">
        <f>IF(N150="nulová",J150,0)</f>
        <v>0</v>
      </c>
      <c r="BJ150" s="16" t="s">
        <v>79</v>
      </c>
      <c r="BK150" s="191">
        <f>ROUND(I150*H150,2)</f>
        <v>0</v>
      </c>
      <c r="BL150" s="16" t="s">
        <v>136</v>
      </c>
      <c r="BM150" s="190" t="s">
        <v>242</v>
      </c>
    </row>
    <row r="151" spans="2:51" s="12" customFormat="1" ht="11.25">
      <c r="B151" s="195"/>
      <c r="C151" s="196"/>
      <c r="D151" s="192" t="s">
        <v>140</v>
      </c>
      <c r="E151" s="197" t="s">
        <v>19</v>
      </c>
      <c r="F151" s="198" t="s">
        <v>225</v>
      </c>
      <c r="G151" s="196"/>
      <c r="H151" s="199">
        <v>17</v>
      </c>
      <c r="I151" s="200"/>
      <c r="J151" s="196"/>
      <c r="K151" s="196"/>
      <c r="L151" s="201"/>
      <c r="M151" s="202"/>
      <c r="N151" s="203"/>
      <c r="O151" s="203"/>
      <c r="P151" s="203"/>
      <c r="Q151" s="203"/>
      <c r="R151" s="203"/>
      <c r="S151" s="203"/>
      <c r="T151" s="204"/>
      <c r="AT151" s="205" t="s">
        <v>140</v>
      </c>
      <c r="AU151" s="205" t="s">
        <v>81</v>
      </c>
      <c r="AV151" s="12" t="s">
        <v>81</v>
      </c>
      <c r="AW151" s="12" t="s">
        <v>32</v>
      </c>
      <c r="AX151" s="12" t="s">
        <v>71</v>
      </c>
      <c r="AY151" s="205" t="s">
        <v>129</v>
      </c>
    </row>
    <row r="152" spans="2:51" s="13" customFormat="1" ht="11.25">
      <c r="B152" s="206"/>
      <c r="C152" s="207"/>
      <c r="D152" s="192" t="s">
        <v>140</v>
      </c>
      <c r="E152" s="208" t="s">
        <v>19</v>
      </c>
      <c r="F152" s="209" t="s">
        <v>142</v>
      </c>
      <c r="G152" s="207"/>
      <c r="H152" s="210">
        <v>17</v>
      </c>
      <c r="I152" s="211"/>
      <c r="J152" s="207"/>
      <c r="K152" s="207"/>
      <c r="L152" s="212"/>
      <c r="M152" s="213"/>
      <c r="N152" s="214"/>
      <c r="O152" s="214"/>
      <c r="P152" s="214"/>
      <c r="Q152" s="214"/>
      <c r="R152" s="214"/>
      <c r="S152" s="214"/>
      <c r="T152" s="215"/>
      <c r="AT152" s="216" t="s">
        <v>140</v>
      </c>
      <c r="AU152" s="216" t="s">
        <v>81</v>
      </c>
      <c r="AV152" s="13" t="s">
        <v>136</v>
      </c>
      <c r="AW152" s="13" t="s">
        <v>32</v>
      </c>
      <c r="AX152" s="13" t="s">
        <v>79</v>
      </c>
      <c r="AY152" s="216" t="s">
        <v>129</v>
      </c>
    </row>
    <row r="153" spans="2:65" s="1" customFormat="1" ht="36" customHeight="1">
      <c r="B153" s="33"/>
      <c r="C153" s="179" t="s">
        <v>225</v>
      </c>
      <c r="D153" s="179" t="s">
        <v>131</v>
      </c>
      <c r="E153" s="180" t="s">
        <v>258</v>
      </c>
      <c r="F153" s="181" t="s">
        <v>259</v>
      </c>
      <c r="G153" s="182" t="s">
        <v>134</v>
      </c>
      <c r="H153" s="183">
        <v>17</v>
      </c>
      <c r="I153" s="184"/>
      <c r="J153" s="185">
        <f>ROUND(I153*H153,2)</f>
        <v>0</v>
      </c>
      <c r="K153" s="181" t="s">
        <v>135</v>
      </c>
      <c r="L153" s="37"/>
      <c r="M153" s="186" t="s">
        <v>19</v>
      </c>
      <c r="N153" s="187" t="s">
        <v>42</v>
      </c>
      <c r="O153" s="62"/>
      <c r="P153" s="188">
        <f>O153*H153</f>
        <v>0</v>
      </c>
      <c r="Q153" s="188">
        <v>0</v>
      </c>
      <c r="R153" s="188">
        <f>Q153*H153</f>
        <v>0</v>
      </c>
      <c r="S153" s="188">
        <v>0.252</v>
      </c>
      <c r="T153" s="189">
        <f>S153*H153</f>
        <v>4.284</v>
      </c>
      <c r="AR153" s="190" t="s">
        <v>136</v>
      </c>
      <c r="AT153" s="190" t="s">
        <v>131</v>
      </c>
      <c r="AU153" s="190" t="s">
        <v>81</v>
      </c>
      <c r="AY153" s="16" t="s">
        <v>129</v>
      </c>
      <c r="BE153" s="191">
        <f>IF(N153="základní",J153,0)</f>
        <v>0</v>
      </c>
      <c r="BF153" s="191">
        <f>IF(N153="snížená",J153,0)</f>
        <v>0</v>
      </c>
      <c r="BG153" s="191">
        <f>IF(N153="zákl. přenesená",J153,0)</f>
        <v>0</v>
      </c>
      <c r="BH153" s="191">
        <f>IF(N153="sníž. přenesená",J153,0)</f>
        <v>0</v>
      </c>
      <c r="BI153" s="191">
        <f>IF(N153="nulová",J153,0)</f>
        <v>0</v>
      </c>
      <c r="BJ153" s="16" t="s">
        <v>79</v>
      </c>
      <c r="BK153" s="191">
        <f>ROUND(I153*H153,2)</f>
        <v>0</v>
      </c>
      <c r="BL153" s="16" t="s">
        <v>136</v>
      </c>
      <c r="BM153" s="190" t="s">
        <v>260</v>
      </c>
    </row>
    <row r="154" spans="2:47" s="1" customFormat="1" ht="39">
      <c r="B154" s="33"/>
      <c r="C154" s="34"/>
      <c r="D154" s="192" t="s">
        <v>138</v>
      </c>
      <c r="E154" s="34"/>
      <c r="F154" s="193" t="s">
        <v>256</v>
      </c>
      <c r="G154" s="34"/>
      <c r="H154" s="34"/>
      <c r="I154" s="106"/>
      <c r="J154" s="34"/>
      <c r="K154" s="34"/>
      <c r="L154" s="37"/>
      <c r="M154" s="194"/>
      <c r="N154" s="62"/>
      <c r="O154" s="62"/>
      <c r="P154" s="62"/>
      <c r="Q154" s="62"/>
      <c r="R154" s="62"/>
      <c r="S154" s="62"/>
      <c r="T154" s="63"/>
      <c r="AT154" s="16" t="s">
        <v>138</v>
      </c>
      <c r="AU154" s="16" t="s">
        <v>81</v>
      </c>
    </row>
    <row r="155" spans="2:51" s="12" customFormat="1" ht="11.25">
      <c r="B155" s="195"/>
      <c r="C155" s="196"/>
      <c r="D155" s="192" t="s">
        <v>140</v>
      </c>
      <c r="E155" s="197" t="s">
        <v>19</v>
      </c>
      <c r="F155" s="198" t="s">
        <v>225</v>
      </c>
      <c r="G155" s="196"/>
      <c r="H155" s="199">
        <v>17</v>
      </c>
      <c r="I155" s="200"/>
      <c r="J155" s="196"/>
      <c r="K155" s="196"/>
      <c r="L155" s="201"/>
      <c r="M155" s="202"/>
      <c r="N155" s="203"/>
      <c r="O155" s="203"/>
      <c r="P155" s="203"/>
      <c r="Q155" s="203"/>
      <c r="R155" s="203"/>
      <c r="S155" s="203"/>
      <c r="T155" s="204"/>
      <c r="AT155" s="205" t="s">
        <v>140</v>
      </c>
      <c r="AU155" s="205" t="s">
        <v>81</v>
      </c>
      <c r="AV155" s="12" t="s">
        <v>81</v>
      </c>
      <c r="AW155" s="12" t="s">
        <v>32</v>
      </c>
      <c r="AX155" s="12" t="s">
        <v>71</v>
      </c>
      <c r="AY155" s="205" t="s">
        <v>129</v>
      </c>
    </row>
    <row r="156" spans="2:51" s="13" customFormat="1" ht="11.25">
      <c r="B156" s="206"/>
      <c r="C156" s="207"/>
      <c r="D156" s="192" t="s">
        <v>140</v>
      </c>
      <c r="E156" s="208" t="s">
        <v>19</v>
      </c>
      <c r="F156" s="209" t="s">
        <v>142</v>
      </c>
      <c r="G156" s="207"/>
      <c r="H156" s="210">
        <v>17</v>
      </c>
      <c r="I156" s="211"/>
      <c r="J156" s="207"/>
      <c r="K156" s="207"/>
      <c r="L156" s="212"/>
      <c r="M156" s="213"/>
      <c r="N156" s="214"/>
      <c r="O156" s="214"/>
      <c r="P156" s="214"/>
      <c r="Q156" s="214"/>
      <c r="R156" s="214"/>
      <c r="S156" s="214"/>
      <c r="T156" s="215"/>
      <c r="AT156" s="216" t="s">
        <v>140</v>
      </c>
      <c r="AU156" s="216" t="s">
        <v>81</v>
      </c>
      <c r="AV156" s="13" t="s">
        <v>136</v>
      </c>
      <c r="AW156" s="13" t="s">
        <v>32</v>
      </c>
      <c r="AX156" s="13" t="s">
        <v>79</v>
      </c>
      <c r="AY156" s="216" t="s">
        <v>129</v>
      </c>
    </row>
    <row r="157" spans="2:63" s="11" customFormat="1" ht="22.9" customHeight="1">
      <c r="B157" s="163"/>
      <c r="C157" s="164"/>
      <c r="D157" s="165" t="s">
        <v>70</v>
      </c>
      <c r="E157" s="177" t="s">
        <v>261</v>
      </c>
      <c r="F157" s="177" t="s">
        <v>262</v>
      </c>
      <c r="G157" s="164"/>
      <c r="H157" s="164"/>
      <c r="I157" s="167"/>
      <c r="J157" s="178">
        <f>BK157</f>
        <v>0</v>
      </c>
      <c r="K157" s="164"/>
      <c r="L157" s="169"/>
      <c r="M157" s="170"/>
      <c r="N157" s="171"/>
      <c r="O157" s="171"/>
      <c r="P157" s="172">
        <f>SUM(P158:P161)</f>
        <v>0</v>
      </c>
      <c r="Q157" s="171"/>
      <c r="R157" s="172">
        <f>SUM(R158:R161)</f>
        <v>0</v>
      </c>
      <c r="S157" s="171"/>
      <c r="T157" s="173">
        <f>SUM(T158:T161)</f>
        <v>0</v>
      </c>
      <c r="AR157" s="174" t="s">
        <v>79</v>
      </c>
      <c r="AT157" s="175" t="s">
        <v>70</v>
      </c>
      <c r="AU157" s="175" t="s">
        <v>79</v>
      </c>
      <c r="AY157" s="174" t="s">
        <v>129</v>
      </c>
      <c r="BK157" s="176">
        <f>SUM(BK158:BK161)</f>
        <v>0</v>
      </c>
    </row>
    <row r="158" spans="2:65" s="1" customFormat="1" ht="24" customHeight="1">
      <c r="B158" s="33"/>
      <c r="C158" s="179" t="s">
        <v>231</v>
      </c>
      <c r="D158" s="179" t="s">
        <v>131</v>
      </c>
      <c r="E158" s="180" t="s">
        <v>264</v>
      </c>
      <c r="F158" s="181" t="s">
        <v>265</v>
      </c>
      <c r="G158" s="182" t="s">
        <v>184</v>
      </c>
      <c r="H158" s="183">
        <v>3.84</v>
      </c>
      <c r="I158" s="184"/>
      <c r="J158" s="185">
        <f>ROUND(I158*H158,2)</f>
        <v>0</v>
      </c>
      <c r="K158" s="181" t="s">
        <v>135</v>
      </c>
      <c r="L158" s="37"/>
      <c r="M158" s="186" t="s">
        <v>19</v>
      </c>
      <c r="N158" s="187" t="s">
        <v>42</v>
      </c>
      <c r="O158" s="62"/>
      <c r="P158" s="188">
        <f>O158*H158</f>
        <v>0</v>
      </c>
      <c r="Q158" s="188">
        <v>0</v>
      </c>
      <c r="R158" s="188">
        <f>Q158*H158</f>
        <v>0</v>
      </c>
      <c r="S158" s="188">
        <v>0</v>
      </c>
      <c r="T158" s="189">
        <f>S158*H158</f>
        <v>0</v>
      </c>
      <c r="AR158" s="190" t="s">
        <v>136</v>
      </c>
      <c r="AT158" s="190" t="s">
        <v>131</v>
      </c>
      <c r="AU158" s="190" t="s">
        <v>81</v>
      </c>
      <c r="AY158" s="16" t="s">
        <v>129</v>
      </c>
      <c r="BE158" s="191">
        <f>IF(N158="základní",J158,0)</f>
        <v>0</v>
      </c>
      <c r="BF158" s="191">
        <f>IF(N158="snížená",J158,0)</f>
        <v>0</v>
      </c>
      <c r="BG158" s="191">
        <f>IF(N158="zákl. přenesená",J158,0)</f>
        <v>0</v>
      </c>
      <c r="BH158" s="191">
        <f>IF(N158="sníž. přenesená",J158,0)</f>
        <v>0</v>
      </c>
      <c r="BI158" s="191">
        <f>IF(N158="nulová",J158,0)</f>
        <v>0</v>
      </c>
      <c r="BJ158" s="16" t="s">
        <v>79</v>
      </c>
      <c r="BK158" s="191">
        <f>ROUND(I158*H158,2)</f>
        <v>0</v>
      </c>
      <c r="BL158" s="16" t="s">
        <v>136</v>
      </c>
      <c r="BM158" s="190" t="s">
        <v>266</v>
      </c>
    </row>
    <row r="159" spans="2:47" s="1" customFormat="1" ht="58.5">
      <c r="B159" s="33"/>
      <c r="C159" s="34"/>
      <c r="D159" s="192" t="s">
        <v>138</v>
      </c>
      <c r="E159" s="34"/>
      <c r="F159" s="193" t="s">
        <v>267</v>
      </c>
      <c r="G159" s="34"/>
      <c r="H159" s="34"/>
      <c r="I159" s="106"/>
      <c r="J159" s="34"/>
      <c r="K159" s="34"/>
      <c r="L159" s="37"/>
      <c r="M159" s="194"/>
      <c r="N159" s="62"/>
      <c r="O159" s="62"/>
      <c r="P159" s="62"/>
      <c r="Q159" s="62"/>
      <c r="R159" s="62"/>
      <c r="S159" s="62"/>
      <c r="T159" s="63"/>
      <c r="AT159" s="16" t="s">
        <v>138</v>
      </c>
      <c r="AU159" s="16" t="s">
        <v>81</v>
      </c>
    </row>
    <row r="160" spans="2:51" s="12" customFormat="1" ht="11.25">
      <c r="B160" s="195"/>
      <c r="C160" s="196"/>
      <c r="D160" s="192" t="s">
        <v>140</v>
      </c>
      <c r="E160" s="197" t="s">
        <v>19</v>
      </c>
      <c r="F160" s="198" t="s">
        <v>365</v>
      </c>
      <c r="G160" s="196"/>
      <c r="H160" s="199">
        <v>3.84</v>
      </c>
      <c r="I160" s="200"/>
      <c r="J160" s="196"/>
      <c r="K160" s="196"/>
      <c r="L160" s="201"/>
      <c r="M160" s="202"/>
      <c r="N160" s="203"/>
      <c r="O160" s="203"/>
      <c r="P160" s="203"/>
      <c r="Q160" s="203"/>
      <c r="R160" s="203"/>
      <c r="S160" s="203"/>
      <c r="T160" s="204"/>
      <c r="AT160" s="205" t="s">
        <v>140</v>
      </c>
      <c r="AU160" s="205" t="s">
        <v>81</v>
      </c>
      <c r="AV160" s="12" t="s">
        <v>81</v>
      </c>
      <c r="AW160" s="12" t="s">
        <v>32</v>
      </c>
      <c r="AX160" s="12" t="s">
        <v>71</v>
      </c>
      <c r="AY160" s="205" t="s">
        <v>129</v>
      </c>
    </row>
    <row r="161" spans="2:51" s="13" customFormat="1" ht="11.25">
      <c r="B161" s="206"/>
      <c r="C161" s="207"/>
      <c r="D161" s="192" t="s">
        <v>140</v>
      </c>
      <c r="E161" s="208" t="s">
        <v>19</v>
      </c>
      <c r="F161" s="209" t="s">
        <v>142</v>
      </c>
      <c r="G161" s="207"/>
      <c r="H161" s="210">
        <v>3.84</v>
      </c>
      <c r="I161" s="211"/>
      <c r="J161" s="207"/>
      <c r="K161" s="207"/>
      <c r="L161" s="212"/>
      <c r="M161" s="213"/>
      <c r="N161" s="214"/>
      <c r="O161" s="214"/>
      <c r="P161" s="214"/>
      <c r="Q161" s="214"/>
      <c r="R161" s="214"/>
      <c r="S161" s="214"/>
      <c r="T161" s="215"/>
      <c r="AT161" s="216" t="s">
        <v>140</v>
      </c>
      <c r="AU161" s="216" t="s">
        <v>81</v>
      </c>
      <c r="AV161" s="13" t="s">
        <v>136</v>
      </c>
      <c r="AW161" s="13" t="s">
        <v>32</v>
      </c>
      <c r="AX161" s="13" t="s">
        <v>79</v>
      </c>
      <c r="AY161" s="216" t="s">
        <v>129</v>
      </c>
    </row>
    <row r="162" spans="2:63" s="11" customFormat="1" ht="22.9" customHeight="1">
      <c r="B162" s="163"/>
      <c r="C162" s="164"/>
      <c r="D162" s="165" t="s">
        <v>70</v>
      </c>
      <c r="E162" s="177" t="s">
        <v>269</v>
      </c>
      <c r="F162" s="177" t="s">
        <v>270</v>
      </c>
      <c r="G162" s="164"/>
      <c r="H162" s="164"/>
      <c r="I162" s="167"/>
      <c r="J162" s="178">
        <f>BK162</f>
        <v>0</v>
      </c>
      <c r="K162" s="164"/>
      <c r="L162" s="169"/>
      <c r="M162" s="170"/>
      <c r="N162" s="171"/>
      <c r="O162" s="171"/>
      <c r="P162" s="172">
        <f>SUM(P163:P164)</f>
        <v>0</v>
      </c>
      <c r="Q162" s="171"/>
      <c r="R162" s="172">
        <f>SUM(R163:R164)</f>
        <v>0</v>
      </c>
      <c r="S162" s="171"/>
      <c r="T162" s="173">
        <f>SUM(T163:T164)</f>
        <v>0</v>
      </c>
      <c r="AR162" s="174" t="s">
        <v>79</v>
      </c>
      <c r="AT162" s="175" t="s">
        <v>70</v>
      </c>
      <c r="AU162" s="175" t="s">
        <v>79</v>
      </c>
      <c r="AY162" s="174" t="s">
        <v>129</v>
      </c>
      <c r="BK162" s="176">
        <f>SUM(BK163:BK164)</f>
        <v>0</v>
      </c>
    </row>
    <row r="163" spans="2:65" s="1" customFormat="1" ht="24" customHeight="1">
      <c r="B163" s="33"/>
      <c r="C163" s="179" t="s">
        <v>238</v>
      </c>
      <c r="D163" s="179" t="s">
        <v>131</v>
      </c>
      <c r="E163" s="180" t="s">
        <v>272</v>
      </c>
      <c r="F163" s="181" t="s">
        <v>273</v>
      </c>
      <c r="G163" s="182" t="s">
        <v>184</v>
      </c>
      <c r="H163" s="183">
        <v>20.553</v>
      </c>
      <c r="I163" s="184"/>
      <c r="J163" s="185">
        <f>ROUND(I163*H163,2)</f>
        <v>0</v>
      </c>
      <c r="K163" s="181" t="s">
        <v>135</v>
      </c>
      <c r="L163" s="37"/>
      <c r="M163" s="186" t="s">
        <v>19</v>
      </c>
      <c r="N163" s="187" t="s">
        <v>42</v>
      </c>
      <c r="O163" s="62"/>
      <c r="P163" s="188">
        <f>O163*H163</f>
        <v>0</v>
      </c>
      <c r="Q163" s="188">
        <v>0</v>
      </c>
      <c r="R163" s="188">
        <f>Q163*H163</f>
        <v>0</v>
      </c>
      <c r="S163" s="188">
        <v>0</v>
      </c>
      <c r="T163" s="189">
        <f>S163*H163</f>
        <v>0</v>
      </c>
      <c r="AR163" s="190" t="s">
        <v>136</v>
      </c>
      <c r="AT163" s="190" t="s">
        <v>131</v>
      </c>
      <c r="AU163" s="190" t="s">
        <v>81</v>
      </c>
      <c r="AY163" s="16" t="s">
        <v>129</v>
      </c>
      <c r="BE163" s="191">
        <f>IF(N163="základní",J163,0)</f>
        <v>0</v>
      </c>
      <c r="BF163" s="191">
        <f>IF(N163="snížená",J163,0)</f>
        <v>0</v>
      </c>
      <c r="BG163" s="191">
        <f>IF(N163="zákl. přenesená",J163,0)</f>
        <v>0</v>
      </c>
      <c r="BH163" s="191">
        <f>IF(N163="sníž. přenesená",J163,0)</f>
        <v>0</v>
      </c>
      <c r="BI163" s="191">
        <f>IF(N163="nulová",J163,0)</f>
        <v>0</v>
      </c>
      <c r="BJ163" s="16" t="s">
        <v>79</v>
      </c>
      <c r="BK163" s="191">
        <f>ROUND(I163*H163,2)</f>
        <v>0</v>
      </c>
      <c r="BL163" s="16" t="s">
        <v>136</v>
      </c>
      <c r="BM163" s="190" t="s">
        <v>274</v>
      </c>
    </row>
    <row r="164" spans="2:65" s="1" customFormat="1" ht="24" customHeight="1">
      <c r="B164" s="33"/>
      <c r="C164" s="179" t="s">
        <v>243</v>
      </c>
      <c r="D164" s="179" t="s">
        <v>131</v>
      </c>
      <c r="E164" s="180" t="s">
        <v>277</v>
      </c>
      <c r="F164" s="181" t="s">
        <v>278</v>
      </c>
      <c r="G164" s="182" t="s">
        <v>184</v>
      </c>
      <c r="H164" s="183">
        <v>20.553</v>
      </c>
      <c r="I164" s="184"/>
      <c r="J164" s="185">
        <f>ROUND(I164*H164,2)</f>
        <v>0</v>
      </c>
      <c r="K164" s="181" t="s">
        <v>135</v>
      </c>
      <c r="L164" s="37"/>
      <c r="M164" s="230" t="s">
        <v>19</v>
      </c>
      <c r="N164" s="231" t="s">
        <v>42</v>
      </c>
      <c r="O164" s="228"/>
      <c r="P164" s="232">
        <f>O164*H164</f>
        <v>0</v>
      </c>
      <c r="Q164" s="232">
        <v>0</v>
      </c>
      <c r="R164" s="232">
        <f>Q164*H164</f>
        <v>0</v>
      </c>
      <c r="S164" s="232">
        <v>0</v>
      </c>
      <c r="T164" s="233">
        <f>S164*H164</f>
        <v>0</v>
      </c>
      <c r="AR164" s="190" t="s">
        <v>136</v>
      </c>
      <c r="AT164" s="190" t="s">
        <v>131</v>
      </c>
      <c r="AU164" s="190" t="s">
        <v>81</v>
      </c>
      <c r="AY164" s="16" t="s">
        <v>129</v>
      </c>
      <c r="BE164" s="191">
        <f>IF(N164="základní",J164,0)</f>
        <v>0</v>
      </c>
      <c r="BF164" s="191">
        <f>IF(N164="snížená",J164,0)</f>
        <v>0</v>
      </c>
      <c r="BG164" s="191">
        <f>IF(N164="zákl. přenesená",J164,0)</f>
        <v>0</v>
      </c>
      <c r="BH164" s="191">
        <f>IF(N164="sníž. přenesená",J164,0)</f>
        <v>0</v>
      </c>
      <c r="BI164" s="191">
        <f>IF(N164="nulová",J164,0)</f>
        <v>0</v>
      </c>
      <c r="BJ164" s="16" t="s">
        <v>79</v>
      </c>
      <c r="BK164" s="191">
        <f>ROUND(I164*H164,2)</f>
        <v>0</v>
      </c>
      <c r="BL164" s="16" t="s">
        <v>136</v>
      </c>
      <c r="BM164" s="190" t="s">
        <v>279</v>
      </c>
    </row>
    <row r="165" spans="2:12" s="1" customFormat="1" ht="6.95" customHeight="1">
      <c r="B165" s="45"/>
      <c r="C165" s="46"/>
      <c r="D165" s="46"/>
      <c r="E165" s="46"/>
      <c r="F165" s="46"/>
      <c r="G165" s="46"/>
      <c r="H165" s="46"/>
      <c r="I165" s="130"/>
      <c r="J165" s="46"/>
      <c r="K165" s="46"/>
      <c r="L165" s="37"/>
    </row>
  </sheetData>
  <sheetProtection algorithmName="SHA-512" hashValue="beqad19ddE1Z9mmoii07U9K+vYqcWxQfuLBq2Cvh1Z1fK49f0hd7XgRUslQ9ehKra1HVJ/mtMJ8aXlvKvpymDQ==" saltValue="Ypwyob5IE3OntLO5qldeLnlHe+9jyIKg4x7TuMKQDidxhppJbFSAMS20PeygpYOwInHeawaEHtvOUP2IhvUMIg==" spinCount="100000" sheet="1" objects="1" scenarios="1" formatColumns="0" formatRows="0" autoFilter="0"/>
  <autoFilter ref="C84:K16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99"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27"/>
      <c r="M2" s="327"/>
      <c r="N2" s="327"/>
      <c r="O2" s="327"/>
      <c r="P2" s="327"/>
      <c r="Q2" s="327"/>
      <c r="R2" s="327"/>
      <c r="S2" s="327"/>
      <c r="T2" s="327"/>
      <c r="U2" s="327"/>
      <c r="V2" s="327"/>
      <c r="AT2" s="16" t="s">
        <v>99</v>
      </c>
    </row>
    <row r="3" spans="2:46" ht="6.95" customHeight="1">
      <c r="B3" s="100"/>
      <c r="C3" s="101"/>
      <c r="D3" s="101"/>
      <c r="E3" s="101"/>
      <c r="F3" s="101"/>
      <c r="G3" s="101"/>
      <c r="H3" s="101"/>
      <c r="I3" s="102"/>
      <c r="J3" s="101"/>
      <c r="K3" s="101"/>
      <c r="L3" s="19"/>
      <c r="AT3" s="16" t="s">
        <v>81</v>
      </c>
    </row>
    <row r="4" spans="2:46" ht="24.95" customHeight="1">
      <c r="B4" s="19"/>
      <c r="D4" s="103" t="s">
        <v>100</v>
      </c>
      <c r="L4" s="19"/>
      <c r="M4" s="104" t="s">
        <v>10</v>
      </c>
      <c r="AT4" s="16" t="s">
        <v>4</v>
      </c>
    </row>
    <row r="5" spans="2:12" ht="6.95" customHeight="1">
      <c r="B5" s="19"/>
      <c r="L5" s="19"/>
    </row>
    <row r="6" spans="2:12" ht="12" customHeight="1">
      <c r="B6" s="19"/>
      <c r="D6" s="105" t="s">
        <v>16</v>
      </c>
      <c r="L6" s="19"/>
    </row>
    <row r="7" spans="2:12" ht="16.5" customHeight="1">
      <c r="B7" s="19"/>
      <c r="E7" s="356" t="str">
        <f>'Rekapitulace stavby'!K6</f>
        <v>Oprava komunikace Milovice</v>
      </c>
      <c r="F7" s="357"/>
      <c r="G7" s="357"/>
      <c r="H7" s="357"/>
      <c r="L7" s="19"/>
    </row>
    <row r="8" spans="2:12" s="1" customFormat="1" ht="12" customHeight="1">
      <c r="B8" s="37"/>
      <c r="D8" s="105" t="s">
        <v>101</v>
      </c>
      <c r="I8" s="106"/>
      <c r="L8" s="37"/>
    </row>
    <row r="9" spans="2:12" s="1" customFormat="1" ht="36.95" customHeight="1">
      <c r="B9" s="37"/>
      <c r="E9" s="358" t="s">
        <v>366</v>
      </c>
      <c r="F9" s="359"/>
      <c r="G9" s="359"/>
      <c r="H9" s="359"/>
      <c r="I9" s="106"/>
      <c r="L9" s="37"/>
    </row>
    <row r="10" spans="2:12" s="1" customFormat="1" ht="11.25">
      <c r="B10" s="37"/>
      <c r="I10" s="106"/>
      <c r="L10" s="37"/>
    </row>
    <row r="11" spans="2:12" s="1" customFormat="1" ht="12" customHeight="1">
      <c r="B11" s="37"/>
      <c r="D11" s="105" t="s">
        <v>18</v>
      </c>
      <c r="F11" s="107" t="s">
        <v>19</v>
      </c>
      <c r="I11" s="108" t="s">
        <v>20</v>
      </c>
      <c r="J11" s="107" t="s">
        <v>19</v>
      </c>
      <c r="L11" s="37"/>
    </row>
    <row r="12" spans="2:12" s="1" customFormat="1" ht="12" customHeight="1">
      <c r="B12" s="37"/>
      <c r="D12" s="105" t="s">
        <v>21</v>
      </c>
      <c r="F12" s="107" t="s">
        <v>22</v>
      </c>
      <c r="I12" s="108" t="s">
        <v>23</v>
      </c>
      <c r="J12" s="109" t="str">
        <f>'Rekapitulace stavby'!AN8</f>
        <v>20. 6. 2019</v>
      </c>
      <c r="L12" s="37"/>
    </row>
    <row r="13" spans="2:12" s="1" customFormat="1" ht="10.9" customHeight="1">
      <c r="B13" s="37"/>
      <c r="I13" s="106"/>
      <c r="L13" s="37"/>
    </row>
    <row r="14" spans="2:12" s="1" customFormat="1" ht="12" customHeight="1">
      <c r="B14" s="37"/>
      <c r="D14" s="105" t="s">
        <v>25</v>
      </c>
      <c r="I14" s="108" t="s">
        <v>26</v>
      </c>
      <c r="J14" s="107" t="str">
        <f>IF('Rekapitulace stavby'!AN10="","",'Rekapitulace stavby'!AN10)</f>
        <v/>
      </c>
      <c r="L14" s="37"/>
    </row>
    <row r="15" spans="2:12" s="1" customFormat="1" ht="18" customHeight="1">
      <c r="B15" s="37"/>
      <c r="E15" s="107" t="str">
        <f>IF('Rekapitulace stavby'!E11="","",'Rekapitulace stavby'!E11)</f>
        <v xml:space="preserve"> </v>
      </c>
      <c r="I15" s="108" t="s">
        <v>28</v>
      </c>
      <c r="J15" s="107" t="str">
        <f>IF('Rekapitulace stavby'!AN11="","",'Rekapitulace stavby'!AN11)</f>
        <v/>
      </c>
      <c r="L15" s="37"/>
    </row>
    <row r="16" spans="2:12" s="1" customFormat="1" ht="6.95" customHeight="1">
      <c r="B16" s="37"/>
      <c r="I16" s="106"/>
      <c r="L16" s="37"/>
    </row>
    <row r="17" spans="2:12" s="1" customFormat="1" ht="12" customHeight="1">
      <c r="B17" s="37"/>
      <c r="D17" s="105" t="s">
        <v>29</v>
      </c>
      <c r="I17" s="108" t="s">
        <v>26</v>
      </c>
      <c r="J17" s="29" t="str">
        <f>'Rekapitulace stavby'!AN13</f>
        <v>Vyplň údaj</v>
      </c>
      <c r="L17" s="37"/>
    </row>
    <row r="18" spans="2:12" s="1" customFormat="1" ht="18" customHeight="1">
      <c r="B18" s="37"/>
      <c r="E18" s="360" t="str">
        <f>'Rekapitulace stavby'!E14</f>
        <v>Vyplň údaj</v>
      </c>
      <c r="F18" s="361"/>
      <c r="G18" s="361"/>
      <c r="H18" s="361"/>
      <c r="I18" s="108" t="s">
        <v>28</v>
      </c>
      <c r="J18" s="29" t="str">
        <f>'Rekapitulace stavby'!AN14</f>
        <v>Vyplň údaj</v>
      </c>
      <c r="L18" s="37"/>
    </row>
    <row r="19" spans="2:12" s="1" customFormat="1" ht="6.95" customHeight="1">
      <c r="B19" s="37"/>
      <c r="I19" s="106"/>
      <c r="L19" s="37"/>
    </row>
    <row r="20" spans="2:12" s="1" customFormat="1" ht="12" customHeight="1">
      <c r="B20" s="37"/>
      <c r="D20" s="105" t="s">
        <v>31</v>
      </c>
      <c r="I20" s="108" t="s">
        <v>26</v>
      </c>
      <c r="J20" s="107" t="str">
        <f>IF('Rekapitulace stavby'!AN16="","",'Rekapitulace stavby'!AN16)</f>
        <v/>
      </c>
      <c r="L20" s="37"/>
    </row>
    <row r="21" spans="2:12" s="1" customFormat="1" ht="18" customHeight="1">
      <c r="B21" s="37"/>
      <c r="E21" s="107" t="str">
        <f>IF('Rekapitulace stavby'!E17="","",'Rekapitulace stavby'!E17)</f>
        <v xml:space="preserve"> </v>
      </c>
      <c r="I21" s="108" t="s">
        <v>28</v>
      </c>
      <c r="J21" s="107" t="str">
        <f>IF('Rekapitulace stavby'!AN17="","",'Rekapitulace stavby'!AN17)</f>
        <v/>
      </c>
      <c r="L21" s="37"/>
    </row>
    <row r="22" spans="2:12" s="1" customFormat="1" ht="6.95" customHeight="1">
      <c r="B22" s="37"/>
      <c r="I22" s="106"/>
      <c r="L22" s="37"/>
    </row>
    <row r="23" spans="2:12" s="1" customFormat="1" ht="12" customHeight="1">
      <c r="B23" s="37"/>
      <c r="D23" s="105" t="s">
        <v>33</v>
      </c>
      <c r="I23" s="108" t="s">
        <v>26</v>
      </c>
      <c r="J23" s="107" t="s">
        <v>19</v>
      </c>
      <c r="L23" s="37"/>
    </row>
    <row r="24" spans="2:12" s="1" customFormat="1" ht="18" customHeight="1">
      <c r="B24" s="37"/>
      <c r="E24" s="107" t="s">
        <v>34</v>
      </c>
      <c r="I24" s="108" t="s">
        <v>28</v>
      </c>
      <c r="J24" s="107" t="s">
        <v>19</v>
      </c>
      <c r="L24" s="37"/>
    </row>
    <row r="25" spans="2:12" s="1" customFormat="1" ht="6.95" customHeight="1">
      <c r="B25" s="37"/>
      <c r="I25" s="106"/>
      <c r="L25" s="37"/>
    </row>
    <row r="26" spans="2:12" s="1" customFormat="1" ht="12" customHeight="1">
      <c r="B26" s="37"/>
      <c r="D26" s="105" t="s">
        <v>35</v>
      </c>
      <c r="I26" s="106"/>
      <c r="L26" s="37"/>
    </row>
    <row r="27" spans="2:12" s="7" customFormat="1" ht="16.5" customHeight="1">
      <c r="B27" s="110"/>
      <c r="E27" s="362" t="s">
        <v>19</v>
      </c>
      <c r="F27" s="362"/>
      <c r="G27" s="362"/>
      <c r="H27" s="362"/>
      <c r="I27" s="111"/>
      <c r="L27" s="110"/>
    </row>
    <row r="28" spans="2:12" s="1" customFormat="1" ht="6.95" customHeight="1">
      <c r="B28" s="37"/>
      <c r="I28" s="106"/>
      <c r="L28" s="37"/>
    </row>
    <row r="29" spans="2:12" s="1" customFormat="1" ht="6.95" customHeight="1">
      <c r="B29" s="37"/>
      <c r="D29" s="58"/>
      <c r="E29" s="58"/>
      <c r="F29" s="58"/>
      <c r="G29" s="58"/>
      <c r="H29" s="58"/>
      <c r="I29" s="112"/>
      <c r="J29" s="58"/>
      <c r="K29" s="58"/>
      <c r="L29" s="37"/>
    </row>
    <row r="30" spans="2:12" s="1" customFormat="1" ht="25.35" customHeight="1">
      <c r="B30" s="37"/>
      <c r="D30" s="113" t="s">
        <v>37</v>
      </c>
      <c r="I30" s="106"/>
      <c r="J30" s="114">
        <f>ROUND(J83,2)</f>
        <v>0</v>
      </c>
      <c r="L30" s="37"/>
    </row>
    <row r="31" spans="2:12" s="1" customFormat="1" ht="6.95" customHeight="1">
      <c r="B31" s="37"/>
      <c r="D31" s="58"/>
      <c r="E31" s="58"/>
      <c r="F31" s="58"/>
      <c r="G31" s="58"/>
      <c r="H31" s="58"/>
      <c r="I31" s="112"/>
      <c r="J31" s="58"/>
      <c r="K31" s="58"/>
      <c r="L31" s="37"/>
    </row>
    <row r="32" spans="2:12" s="1" customFormat="1" ht="14.45" customHeight="1">
      <c r="B32" s="37"/>
      <c r="F32" s="115" t="s">
        <v>39</v>
      </c>
      <c r="I32" s="116" t="s">
        <v>38</v>
      </c>
      <c r="J32" s="115" t="s">
        <v>40</v>
      </c>
      <c r="L32" s="37"/>
    </row>
    <row r="33" spans="2:12" s="1" customFormat="1" ht="14.45" customHeight="1">
      <c r="B33" s="37"/>
      <c r="D33" s="117" t="s">
        <v>41</v>
      </c>
      <c r="E33" s="105" t="s">
        <v>42</v>
      </c>
      <c r="F33" s="118">
        <f>ROUND((SUM(BE83:BE96)),2)</f>
        <v>0</v>
      </c>
      <c r="I33" s="119">
        <v>0.21</v>
      </c>
      <c r="J33" s="118">
        <f>ROUND(((SUM(BE83:BE96))*I33),2)</f>
        <v>0</v>
      </c>
      <c r="L33" s="37"/>
    </row>
    <row r="34" spans="2:12" s="1" customFormat="1" ht="14.45" customHeight="1">
      <c r="B34" s="37"/>
      <c r="E34" s="105" t="s">
        <v>43</v>
      </c>
      <c r="F34" s="118">
        <f>ROUND((SUM(BF83:BF96)),2)</f>
        <v>0</v>
      </c>
      <c r="I34" s="119">
        <v>0.15</v>
      </c>
      <c r="J34" s="118">
        <f>ROUND(((SUM(BF83:BF96))*I34),2)</f>
        <v>0</v>
      </c>
      <c r="L34" s="37"/>
    </row>
    <row r="35" spans="2:12" s="1" customFormat="1" ht="14.45" customHeight="1" hidden="1">
      <c r="B35" s="37"/>
      <c r="E35" s="105" t="s">
        <v>44</v>
      </c>
      <c r="F35" s="118">
        <f>ROUND((SUM(BG83:BG96)),2)</f>
        <v>0</v>
      </c>
      <c r="I35" s="119">
        <v>0.21</v>
      </c>
      <c r="J35" s="118">
        <f>0</f>
        <v>0</v>
      </c>
      <c r="L35" s="37"/>
    </row>
    <row r="36" spans="2:12" s="1" customFormat="1" ht="14.45" customHeight="1" hidden="1">
      <c r="B36" s="37"/>
      <c r="E36" s="105" t="s">
        <v>45</v>
      </c>
      <c r="F36" s="118">
        <f>ROUND((SUM(BH83:BH96)),2)</f>
        <v>0</v>
      </c>
      <c r="I36" s="119">
        <v>0.15</v>
      </c>
      <c r="J36" s="118">
        <f>0</f>
        <v>0</v>
      </c>
      <c r="L36" s="37"/>
    </row>
    <row r="37" spans="2:12" s="1" customFormat="1" ht="14.45" customHeight="1" hidden="1">
      <c r="B37" s="37"/>
      <c r="E37" s="105" t="s">
        <v>46</v>
      </c>
      <c r="F37" s="118">
        <f>ROUND((SUM(BI83:BI96)),2)</f>
        <v>0</v>
      </c>
      <c r="I37" s="119">
        <v>0</v>
      </c>
      <c r="J37" s="118">
        <f>0</f>
        <v>0</v>
      </c>
      <c r="L37" s="37"/>
    </row>
    <row r="38" spans="2:12" s="1" customFormat="1" ht="6.95" customHeight="1">
      <c r="B38" s="37"/>
      <c r="I38" s="106"/>
      <c r="L38" s="37"/>
    </row>
    <row r="39" spans="2:12" s="1" customFormat="1" ht="25.35" customHeight="1">
      <c r="B39" s="37"/>
      <c r="C39" s="120"/>
      <c r="D39" s="121" t="s">
        <v>47</v>
      </c>
      <c r="E39" s="122"/>
      <c r="F39" s="122"/>
      <c r="G39" s="123" t="s">
        <v>48</v>
      </c>
      <c r="H39" s="124" t="s">
        <v>49</v>
      </c>
      <c r="I39" s="125"/>
      <c r="J39" s="126">
        <f>SUM(J30:J37)</f>
        <v>0</v>
      </c>
      <c r="K39" s="127"/>
      <c r="L39" s="37"/>
    </row>
    <row r="40" spans="2:12" s="1" customFormat="1" ht="14.45" customHeight="1">
      <c r="B40" s="128"/>
      <c r="C40" s="129"/>
      <c r="D40" s="129"/>
      <c r="E40" s="129"/>
      <c r="F40" s="129"/>
      <c r="G40" s="129"/>
      <c r="H40" s="129"/>
      <c r="I40" s="130"/>
      <c r="J40" s="129"/>
      <c r="K40" s="129"/>
      <c r="L40" s="37"/>
    </row>
    <row r="44" spans="2:12" s="1" customFormat="1" ht="6.95" customHeight="1">
      <c r="B44" s="131"/>
      <c r="C44" s="132"/>
      <c r="D44" s="132"/>
      <c r="E44" s="132"/>
      <c r="F44" s="132"/>
      <c r="G44" s="132"/>
      <c r="H44" s="132"/>
      <c r="I44" s="133"/>
      <c r="J44" s="132"/>
      <c r="K44" s="132"/>
      <c r="L44" s="37"/>
    </row>
    <row r="45" spans="2:12" s="1" customFormat="1" ht="24.95" customHeight="1">
      <c r="B45" s="33"/>
      <c r="C45" s="22" t="s">
        <v>103</v>
      </c>
      <c r="D45" s="34"/>
      <c r="E45" s="34"/>
      <c r="F45" s="34"/>
      <c r="G45" s="34"/>
      <c r="H45" s="34"/>
      <c r="I45" s="106"/>
      <c r="J45" s="34"/>
      <c r="K45" s="34"/>
      <c r="L45" s="37"/>
    </row>
    <row r="46" spans="2:12" s="1" customFormat="1" ht="6.95" customHeight="1">
      <c r="B46" s="33"/>
      <c r="C46" s="34"/>
      <c r="D46" s="34"/>
      <c r="E46" s="34"/>
      <c r="F46" s="34"/>
      <c r="G46" s="34"/>
      <c r="H46" s="34"/>
      <c r="I46" s="106"/>
      <c r="J46" s="34"/>
      <c r="K46" s="34"/>
      <c r="L46" s="37"/>
    </row>
    <row r="47" spans="2:12" s="1" customFormat="1" ht="12" customHeight="1">
      <c r="B47" s="33"/>
      <c r="C47" s="28" t="s">
        <v>16</v>
      </c>
      <c r="D47" s="34"/>
      <c r="E47" s="34"/>
      <c r="F47" s="34"/>
      <c r="G47" s="34"/>
      <c r="H47" s="34"/>
      <c r="I47" s="106"/>
      <c r="J47" s="34"/>
      <c r="K47" s="34"/>
      <c r="L47" s="37"/>
    </row>
    <row r="48" spans="2:12" s="1" customFormat="1" ht="16.5" customHeight="1">
      <c r="B48" s="33"/>
      <c r="C48" s="34"/>
      <c r="D48" s="34"/>
      <c r="E48" s="363" t="str">
        <f>E7</f>
        <v>Oprava komunikace Milovice</v>
      </c>
      <c r="F48" s="364"/>
      <c r="G48" s="364"/>
      <c r="H48" s="364"/>
      <c r="I48" s="106"/>
      <c r="J48" s="34"/>
      <c r="K48" s="34"/>
      <c r="L48" s="37"/>
    </row>
    <row r="49" spans="2:12" s="1" customFormat="1" ht="12" customHeight="1">
      <c r="B49" s="33"/>
      <c r="C49" s="28" t="s">
        <v>101</v>
      </c>
      <c r="D49" s="34"/>
      <c r="E49" s="34"/>
      <c r="F49" s="34"/>
      <c r="G49" s="34"/>
      <c r="H49" s="34"/>
      <c r="I49" s="106"/>
      <c r="J49" s="34"/>
      <c r="K49" s="34"/>
      <c r="L49" s="37"/>
    </row>
    <row r="50" spans="2:12" s="1" customFormat="1" ht="16.5" customHeight="1">
      <c r="B50" s="33"/>
      <c r="C50" s="34"/>
      <c r="D50" s="34"/>
      <c r="E50" s="336" t="str">
        <f>E9</f>
        <v>VRN - Vedlejší rozpočtové náklady</v>
      </c>
      <c r="F50" s="365"/>
      <c r="G50" s="365"/>
      <c r="H50" s="365"/>
      <c r="I50" s="106"/>
      <c r="J50" s="34"/>
      <c r="K50" s="34"/>
      <c r="L50" s="37"/>
    </row>
    <row r="51" spans="2:12" s="1" customFormat="1" ht="6.95" customHeight="1">
      <c r="B51" s="33"/>
      <c r="C51" s="34"/>
      <c r="D51" s="34"/>
      <c r="E51" s="34"/>
      <c r="F51" s="34"/>
      <c r="G51" s="34"/>
      <c r="H51" s="34"/>
      <c r="I51" s="106"/>
      <c r="J51" s="34"/>
      <c r="K51" s="34"/>
      <c r="L51" s="37"/>
    </row>
    <row r="52" spans="2:12" s="1" customFormat="1" ht="12" customHeight="1">
      <c r="B52" s="33"/>
      <c r="C52" s="28" t="s">
        <v>21</v>
      </c>
      <c r="D52" s="34"/>
      <c r="E52" s="34"/>
      <c r="F52" s="26" t="str">
        <f>F12</f>
        <v>Milovice</v>
      </c>
      <c r="G52" s="34"/>
      <c r="H52" s="34"/>
      <c r="I52" s="108" t="s">
        <v>23</v>
      </c>
      <c r="J52" s="57" t="str">
        <f>IF(J12="","",J12)</f>
        <v>20. 6. 2019</v>
      </c>
      <c r="K52" s="34"/>
      <c r="L52" s="37"/>
    </row>
    <row r="53" spans="2:12" s="1" customFormat="1" ht="6.95" customHeight="1">
      <c r="B53" s="33"/>
      <c r="C53" s="34"/>
      <c r="D53" s="34"/>
      <c r="E53" s="34"/>
      <c r="F53" s="34"/>
      <c r="G53" s="34"/>
      <c r="H53" s="34"/>
      <c r="I53" s="106"/>
      <c r="J53" s="34"/>
      <c r="K53" s="34"/>
      <c r="L53" s="37"/>
    </row>
    <row r="54" spans="2:12" s="1" customFormat="1" ht="15.2" customHeight="1">
      <c r="B54" s="33"/>
      <c r="C54" s="28" t="s">
        <v>25</v>
      </c>
      <c r="D54" s="34"/>
      <c r="E54" s="34"/>
      <c r="F54" s="26" t="str">
        <f>E15</f>
        <v xml:space="preserve"> </v>
      </c>
      <c r="G54" s="34"/>
      <c r="H54" s="34"/>
      <c r="I54" s="108" t="s">
        <v>31</v>
      </c>
      <c r="J54" s="31" t="str">
        <f>E21</f>
        <v xml:space="preserve"> </v>
      </c>
      <c r="K54" s="34"/>
      <c r="L54" s="37"/>
    </row>
    <row r="55" spans="2:12" s="1" customFormat="1" ht="15.2" customHeight="1">
      <c r="B55" s="33"/>
      <c r="C55" s="28" t="s">
        <v>29</v>
      </c>
      <c r="D55" s="34"/>
      <c r="E55" s="34"/>
      <c r="F55" s="26" t="str">
        <f>IF(E18="","",E18)</f>
        <v>Vyplň údaj</v>
      </c>
      <c r="G55" s="34"/>
      <c r="H55" s="34"/>
      <c r="I55" s="108" t="s">
        <v>33</v>
      </c>
      <c r="J55" s="31" t="str">
        <f>E24</f>
        <v>František Mrázek</v>
      </c>
      <c r="K55" s="34"/>
      <c r="L55" s="37"/>
    </row>
    <row r="56" spans="2:12" s="1" customFormat="1" ht="10.35" customHeight="1">
      <c r="B56" s="33"/>
      <c r="C56" s="34"/>
      <c r="D56" s="34"/>
      <c r="E56" s="34"/>
      <c r="F56" s="34"/>
      <c r="G56" s="34"/>
      <c r="H56" s="34"/>
      <c r="I56" s="106"/>
      <c r="J56" s="34"/>
      <c r="K56" s="34"/>
      <c r="L56" s="37"/>
    </row>
    <row r="57" spans="2:12" s="1" customFormat="1" ht="29.25" customHeight="1">
      <c r="B57" s="33"/>
      <c r="C57" s="134" t="s">
        <v>104</v>
      </c>
      <c r="D57" s="135"/>
      <c r="E57" s="135"/>
      <c r="F57" s="135"/>
      <c r="G57" s="135"/>
      <c r="H57" s="135"/>
      <c r="I57" s="136"/>
      <c r="J57" s="137" t="s">
        <v>105</v>
      </c>
      <c r="K57" s="135"/>
      <c r="L57" s="37"/>
    </row>
    <row r="58" spans="2:12" s="1" customFormat="1" ht="10.35" customHeight="1">
      <c r="B58" s="33"/>
      <c r="C58" s="34"/>
      <c r="D58" s="34"/>
      <c r="E58" s="34"/>
      <c r="F58" s="34"/>
      <c r="G58" s="34"/>
      <c r="H58" s="34"/>
      <c r="I58" s="106"/>
      <c r="J58" s="34"/>
      <c r="K58" s="34"/>
      <c r="L58" s="37"/>
    </row>
    <row r="59" spans="2:47" s="1" customFormat="1" ht="22.9" customHeight="1">
      <c r="B59" s="33"/>
      <c r="C59" s="138" t="s">
        <v>69</v>
      </c>
      <c r="D59" s="34"/>
      <c r="E59" s="34"/>
      <c r="F59" s="34"/>
      <c r="G59" s="34"/>
      <c r="H59" s="34"/>
      <c r="I59" s="106"/>
      <c r="J59" s="75">
        <f>J83</f>
        <v>0</v>
      </c>
      <c r="K59" s="34"/>
      <c r="L59" s="37"/>
      <c r="AU59" s="16" t="s">
        <v>106</v>
      </c>
    </row>
    <row r="60" spans="2:12" s="8" customFormat="1" ht="24.95" customHeight="1">
      <c r="B60" s="139"/>
      <c r="C60" s="140"/>
      <c r="D60" s="141" t="s">
        <v>366</v>
      </c>
      <c r="E60" s="142"/>
      <c r="F60" s="142"/>
      <c r="G60" s="142"/>
      <c r="H60" s="142"/>
      <c r="I60" s="143"/>
      <c r="J60" s="144">
        <f>J84</f>
        <v>0</v>
      </c>
      <c r="K60" s="140"/>
      <c r="L60" s="145"/>
    </row>
    <row r="61" spans="2:12" s="9" customFormat="1" ht="19.9" customHeight="1">
      <c r="B61" s="146"/>
      <c r="C61" s="147"/>
      <c r="D61" s="148" t="s">
        <v>367</v>
      </c>
      <c r="E61" s="149"/>
      <c r="F61" s="149"/>
      <c r="G61" s="149"/>
      <c r="H61" s="149"/>
      <c r="I61" s="150"/>
      <c r="J61" s="151">
        <f>J85</f>
        <v>0</v>
      </c>
      <c r="K61" s="147"/>
      <c r="L61" s="152"/>
    </row>
    <row r="62" spans="2:12" s="9" customFormat="1" ht="19.9" customHeight="1">
      <c r="B62" s="146"/>
      <c r="C62" s="147"/>
      <c r="D62" s="148" t="s">
        <v>368</v>
      </c>
      <c r="E62" s="149"/>
      <c r="F62" s="149"/>
      <c r="G62" s="149"/>
      <c r="H62" s="149"/>
      <c r="I62" s="150"/>
      <c r="J62" s="151">
        <f>J89</f>
        <v>0</v>
      </c>
      <c r="K62" s="147"/>
      <c r="L62" s="152"/>
    </row>
    <row r="63" spans="2:12" s="9" customFormat="1" ht="19.9" customHeight="1">
      <c r="B63" s="146"/>
      <c r="C63" s="147"/>
      <c r="D63" s="148" t="s">
        <v>369</v>
      </c>
      <c r="E63" s="149"/>
      <c r="F63" s="149"/>
      <c r="G63" s="149"/>
      <c r="H63" s="149"/>
      <c r="I63" s="150"/>
      <c r="J63" s="151">
        <f>J93</f>
        <v>0</v>
      </c>
      <c r="K63" s="147"/>
      <c r="L63" s="152"/>
    </row>
    <row r="64" spans="2:12" s="1" customFormat="1" ht="21.75" customHeight="1">
      <c r="B64" s="33"/>
      <c r="C64" s="34"/>
      <c r="D64" s="34"/>
      <c r="E64" s="34"/>
      <c r="F64" s="34"/>
      <c r="G64" s="34"/>
      <c r="H64" s="34"/>
      <c r="I64" s="106"/>
      <c r="J64" s="34"/>
      <c r="K64" s="34"/>
      <c r="L64" s="37"/>
    </row>
    <row r="65" spans="2:12" s="1" customFormat="1" ht="6.95" customHeight="1">
      <c r="B65" s="45"/>
      <c r="C65" s="46"/>
      <c r="D65" s="46"/>
      <c r="E65" s="46"/>
      <c r="F65" s="46"/>
      <c r="G65" s="46"/>
      <c r="H65" s="46"/>
      <c r="I65" s="130"/>
      <c r="J65" s="46"/>
      <c r="K65" s="46"/>
      <c r="L65" s="37"/>
    </row>
    <row r="69" spans="2:12" s="1" customFormat="1" ht="6.95" customHeight="1">
      <c r="B69" s="47"/>
      <c r="C69" s="48"/>
      <c r="D69" s="48"/>
      <c r="E69" s="48"/>
      <c r="F69" s="48"/>
      <c r="G69" s="48"/>
      <c r="H69" s="48"/>
      <c r="I69" s="133"/>
      <c r="J69" s="48"/>
      <c r="K69" s="48"/>
      <c r="L69" s="37"/>
    </row>
    <row r="70" spans="2:12" s="1" customFormat="1" ht="24.95" customHeight="1">
      <c r="B70" s="33"/>
      <c r="C70" s="22" t="s">
        <v>114</v>
      </c>
      <c r="D70" s="34"/>
      <c r="E70" s="34"/>
      <c r="F70" s="34"/>
      <c r="G70" s="34"/>
      <c r="H70" s="34"/>
      <c r="I70" s="106"/>
      <c r="J70" s="34"/>
      <c r="K70" s="34"/>
      <c r="L70" s="37"/>
    </row>
    <row r="71" spans="2:12" s="1" customFormat="1" ht="6.95" customHeight="1">
      <c r="B71" s="33"/>
      <c r="C71" s="34"/>
      <c r="D71" s="34"/>
      <c r="E71" s="34"/>
      <c r="F71" s="34"/>
      <c r="G71" s="34"/>
      <c r="H71" s="34"/>
      <c r="I71" s="106"/>
      <c r="J71" s="34"/>
      <c r="K71" s="34"/>
      <c r="L71" s="37"/>
    </row>
    <row r="72" spans="2:12" s="1" customFormat="1" ht="12" customHeight="1">
      <c r="B72" s="33"/>
      <c r="C72" s="28" t="s">
        <v>16</v>
      </c>
      <c r="D72" s="34"/>
      <c r="E72" s="34"/>
      <c r="F72" s="34"/>
      <c r="G72" s="34"/>
      <c r="H72" s="34"/>
      <c r="I72" s="106"/>
      <c r="J72" s="34"/>
      <c r="K72" s="34"/>
      <c r="L72" s="37"/>
    </row>
    <row r="73" spans="2:12" s="1" customFormat="1" ht="16.5" customHeight="1">
      <c r="B73" s="33"/>
      <c r="C73" s="34"/>
      <c r="D73" s="34"/>
      <c r="E73" s="363" t="str">
        <f>E7</f>
        <v>Oprava komunikace Milovice</v>
      </c>
      <c r="F73" s="364"/>
      <c r="G73" s="364"/>
      <c r="H73" s="364"/>
      <c r="I73" s="106"/>
      <c r="J73" s="34"/>
      <c r="K73" s="34"/>
      <c r="L73" s="37"/>
    </row>
    <row r="74" spans="2:12" s="1" customFormat="1" ht="12" customHeight="1">
      <c r="B74" s="33"/>
      <c r="C74" s="28" t="s">
        <v>101</v>
      </c>
      <c r="D74" s="34"/>
      <c r="E74" s="34"/>
      <c r="F74" s="34"/>
      <c r="G74" s="34"/>
      <c r="H74" s="34"/>
      <c r="I74" s="106"/>
      <c r="J74" s="34"/>
      <c r="K74" s="34"/>
      <c r="L74" s="37"/>
    </row>
    <row r="75" spans="2:12" s="1" customFormat="1" ht="16.5" customHeight="1">
      <c r="B75" s="33"/>
      <c r="C75" s="34"/>
      <c r="D75" s="34"/>
      <c r="E75" s="336" t="str">
        <f>E9</f>
        <v>VRN - Vedlejší rozpočtové náklady</v>
      </c>
      <c r="F75" s="365"/>
      <c r="G75" s="365"/>
      <c r="H75" s="365"/>
      <c r="I75" s="106"/>
      <c r="J75" s="34"/>
      <c r="K75" s="34"/>
      <c r="L75" s="37"/>
    </row>
    <row r="76" spans="2:12" s="1" customFormat="1" ht="6.95" customHeight="1">
      <c r="B76" s="33"/>
      <c r="C76" s="34"/>
      <c r="D76" s="34"/>
      <c r="E76" s="34"/>
      <c r="F76" s="34"/>
      <c r="G76" s="34"/>
      <c r="H76" s="34"/>
      <c r="I76" s="106"/>
      <c r="J76" s="34"/>
      <c r="K76" s="34"/>
      <c r="L76" s="37"/>
    </row>
    <row r="77" spans="2:12" s="1" customFormat="1" ht="12" customHeight="1">
      <c r="B77" s="33"/>
      <c r="C77" s="28" t="s">
        <v>21</v>
      </c>
      <c r="D77" s="34"/>
      <c r="E77" s="34"/>
      <c r="F77" s="26" t="str">
        <f>F12</f>
        <v>Milovice</v>
      </c>
      <c r="G77" s="34"/>
      <c r="H77" s="34"/>
      <c r="I77" s="108" t="s">
        <v>23</v>
      </c>
      <c r="J77" s="57" t="str">
        <f>IF(J12="","",J12)</f>
        <v>20. 6. 2019</v>
      </c>
      <c r="K77" s="34"/>
      <c r="L77" s="37"/>
    </row>
    <row r="78" spans="2:12" s="1" customFormat="1" ht="6.95" customHeight="1">
      <c r="B78" s="33"/>
      <c r="C78" s="34"/>
      <c r="D78" s="34"/>
      <c r="E78" s="34"/>
      <c r="F78" s="34"/>
      <c r="G78" s="34"/>
      <c r="H78" s="34"/>
      <c r="I78" s="106"/>
      <c r="J78" s="34"/>
      <c r="K78" s="34"/>
      <c r="L78" s="37"/>
    </row>
    <row r="79" spans="2:12" s="1" customFormat="1" ht="15.2" customHeight="1">
      <c r="B79" s="33"/>
      <c r="C79" s="28" t="s">
        <v>25</v>
      </c>
      <c r="D79" s="34"/>
      <c r="E79" s="34"/>
      <c r="F79" s="26" t="str">
        <f>E15</f>
        <v xml:space="preserve"> </v>
      </c>
      <c r="G79" s="34"/>
      <c r="H79" s="34"/>
      <c r="I79" s="108" t="s">
        <v>31</v>
      </c>
      <c r="J79" s="31" t="str">
        <f>E21</f>
        <v xml:space="preserve"> </v>
      </c>
      <c r="K79" s="34"/>
      <c r="L79" s="37"/>
    </row>
    <row r="80" spans="2:12" s="1" customFormat="1" ht="15.2" customHeight="1">
      <c r="B80" s="33"/>
      <c r="C80" s="28" t="s">
        <v>29</v>
      </c>
      <c r="D80" s="34"/>
      <c r="E80" s="34"/>
      <c r="F80" s="26" t="str">
        <f>IF(E18="","",E18)</f>
        <v>Vyplň údaj</v>
      </c>
      <c r="G80" s="34"/>
      <c r="H80" s="34"/>
      <c r="I80" s="108" t="s">
        <v>33</v>
      </c>
      <c r="J80" s="31" t="str">
        <f>E24</f>
        <v>František Mrázek</v>
      </c>
      <c r="K80" s="34"/>
      <c r="L80" s="37"/>
    </row>
    <row r="81" spans="2:12" s="1" customFormat="1" ht="10.35" customHeight="1">
      <c r="B81" s="33"/>
      <c r="C81" s="34"/>
      <c r="D81" s="34"/>
      <c r="E81" s="34"/>
      <c r="F81" s="34"/>
      <c r="G81" s="34"/>
      <c r="H81" s="34"/>
      <c r="I81" s="106"/>
      <c r="J81" s="34"/>
      <c r="K81" s="34"/>
      <c r="L81" s="37"/>
    </row>
    <row r="82" spans="2:20" s="10" customFormat="1" ht="29.25" customHeight="1">
      <c r="B82" s="153"/>
      <c r="C82" s="154" t="s">
        <v>115</v>
      </c>
      <c r="D82" s="155" t="s">
        <v>56</v>
      </c>
      <c r="E82" s="155" t="s">
        <v>52</v>
      </c>
      <c r="F82" s="155" t="s">
        <v>53</v>
      </c>
      <c r="G82" s="155" t="s">
        <v>116</v>
      </c>
      <c r="H82" s="155" t="s">
        <v>117</v>
      </c>
      <c r="I82" s="156" t="s">
        <v>118</v>
      </c>
      <c r="J82" s="155" t="s">
        <v>105</v>
      </c>
      <c r="K82" s="157" t="s">
        <v>119</v>
      </c>
      <c r="L82" s="158"/>
      <c r="M82" s="66" t="s">
        <v>19</v>
      </c>
      <c r="N82" s="67" t="s">
        <v>41</v>
      </c>
      <c r="O82" s="67" t="s">
        <v>120</v>
      </c>
      <c r="P82" s="67" t="s">
        <v>121</v>
      </c>
      <c r="Q82" s="67" t="s">
        <v>122</v>
      </c>
      <c r="R82" s="67" t="s">
        <v>123</v>
      </c>
      <c r="S82" s="67" t="s">
        <v>124</v>
      </c>
      <c r="T82" s="68" t="s">
        <v>125</v>
      </c>
    </row>
    <row r="83" spans="2:63" s="1" customFormat="1" ht="22.9" customHeight="1">
      <c r="B83" s="33"/>
      <c r="C83" s="73" t="s">
        <v>126</v>
      </c>
      <c r="D83" s="34"/>
      <c r="E83" s="34"/>
      <c r="F83" s="34"/>
      <c r="G83" s="34"/>
      <c r="H83" s="34"/>
      <c r="I83" s="106"/>
      <c r="J83" s="159">
        <f>BK83</f>
        <v>0</v>
      </c>
      <c r="K83" s="34"/>
      <c r="L83" s="37"/>
      <c r="M83" s="69"/>
      <c r="N83" s="70"/>
      <c r="O83" s="70"/>
      <c r="P83" s="160">
        <f>P84</f>
        <v>0</v>
      </c>
      <c r="Q83" s="70"/>
      <c r="R83" s="160">
        <f>R84</f>
        <v>0</v>
      </c>
      <c r="S83" s="70"/>
      <c r="T83" s="161">
        <f>T84</f>
        <v>0</v>
      </c>
      <c r="AT83" s="16" t="s">
        <v>70</v>
      </c>
      <c r="AU83" s="16" t="s">
        <v>106</v>
      </c>
      <c r="BK83" s="162">
        <f>BK84</f>
        <v>0</v>
      </c>
    </row>
    <row r="84" spans="2:63" s="11" customFormat="1" ht="25.9" customHeight="1">
      <c r="B84" s="163"/>
      <c r="C84" s="164"/>
      <c r="D84" s="165" t="s">
        <v>70</v>
      </c>
      <c r="E84" s="166" t="s">
        <v>97</v>
      </c>
      <c r="F84" s="166" t="s">
        <v>98</v>
      </c>
      <c r="G84" s="164"/>
      <c r="H84" s="164"/>
      <c r="I84" s="167"/>
      <c r="J84" s="168">
        <f>BK84</f>
        <v>0</v>
      </c>
      <c r="K84" s="164"/>
      <c r="L84" s="169"/>
      <c r="M84" s="170"/>
      <c r="N84" s="171"/>
      <c r="O84" s="171"/>
      <c r="P84" s="172">
        <f>P85+P89+P93</f>
        <v>0</v>
      </c>
      <c r="Q84" s="171"/>
      <c r="R84" s="172">
        <f>R85+R89+R93</f>
        <v>0</v>
      </c>
      <c r="S84" s="171"/>
      <c r="T84" s="173">
        <f>T85+T89+T93</f>
        <v>0</v>
      </c>
      <c r="AR84" s="174" t="s">
        <v>158</v>
      </c>
      <c r="AT84" s="175" t="s">
        <v>70</v>
      </c>
      <c r="AU84" s="175" t="s">
        <v>71</v>
      </c>
      <c r="AY84" s="174" t="s">
        <v>129</v>
      </c>
      <c r="BK84" s="176">
        <f>BK85+BK89+BK93</f>
        <v>0</v>
      </c>
    </row>
    <row r="85" spans="2:63" s="11" customFormat="1" ht="22.9" customHeight="1">
      <c r="B85" s="163"/>
      <c r="C85" s="164"/>
      <c r="D85" s="165" t="s">
        <v>70</v>
      </c>
      <c r="E85" s="177" t="s">
        <v>370</v>
      </c>
      <c r="F85" s="177" t="s">
        <v>371</v>
      </c>
      <c r="G85" s="164"/>
      <c r="H85" s="164"/>
      <c r="I85" s="167"/>
      <c r="J85" s="178">
        <f>BK85</f>
        <v>0</v>
      </c>
      <c r="K85" s="164"/>
      <c r="L85" s="169"/>
      <c r="M85" s="170"/>
      <c r="N85" s="171"/>
      <c r="O85" s="171"/>
      <c r="P85" s="172">
        <f>SUM(P86:P88)</f>
        <v>0</v>
      </c>
      <c r="Q85" s="171"/>
      <c r="R85" s="172">
        <f>SUM(R86:R88)</f>
        <v>0</v>
      </c>
      <c r="S85" s="171"/>
      <c r="T85" s="173">
        <f>SUM(T86:T88)</f>
        <v>0</v>
      </c>
      <c r="AR85" s="174" t="s">
        <v>158</v>
      </c>
      <c r="AT85" s="175" t="s">
        <v>70</v>
      </c>
      <c r="AU85" s="175" t="s">
        <v>79</v>
      </c>
      <c r="AY85" s="174" t="s">
        <v>129</v>
      </c>
      <c r="BK85" s="176">
        <f>SUM(BK86:BK88)</f>
        <v>0</v>
      </c>
    </row>
    <row r="86" spans="2:65" s="1" customFormat="1" ht="16.5" customHeight="1">
      <c r="B86" s="33"/>
      <c r="C86" s="179" t="s">
        <v>79</v>
      </c>
      <c r="D86" s="179" t="s">
        <v>131</v>
      </c>
      <c r="E86" s="180" t="s">
        <v>372</v>
      </c>
      <c r="F86" s="181" t="s">
        <v>373</v>
      </c>
      <c r="G86" s="182" t="s">
        <v>374</v>
      </c>
      <c r="H86" s="234"/>
      <c r="I86" s="184"/>
      <c r="J86" s="185">
        <f>ROUND(I86*H86,2)</f>
        <v>0</v>
      </c>
      <c r="K86" s="181" t="s">
        <v>135</v>
      </c>
      <c r="L86" s="37"/>
      <c r="M86" s="186" t="s">
        <v>19</v>
      </c>
      <c r="N86" s="187" t="s">
        <v>42</v>
      </c>
      <c r="O86" s="62"/>
      <c r="P86" s="188">
        <f>O86*H86</f>
        <v>0</v>
      </c>
      <c r="Q86" s="188">
        <v>0</v>
      </c>
      <c r="R86" s="188">
        <f>Q86*H86</f>
        <v>0</v>
      </c>
      <c r="S86" s="188">
        <v>0</v>
      </c>
      <c r="T86" s="189">
        <f>S86*H86</f>
        <v>0</v>
      </c>
      <c r="AR86" s="190" t="s">
        <v>375</v>
      </c>
      <c r="AT86" s="190" t="s">
        <v>131</v>
      </c>
      <c r="AU86" s="190" t="s">
        <v>81</v>
      </c>
      <c r="AY86" s="16" t="s">
        <v>129</v>
      </c>
      <c r="BE86" s="191">
        <f>IF(N86="základní",J86,0)</f>
        <v>0</v>
      </c>
      <c r="BF86" s="191">
        <f>IF(N86="snížená",J86,0)</f>
        <v>0</v>
      </c>
      <c r="BG86" s="191">
        <f>IF(N86="zákl. přenesená",J86,0)</f>
        <v>0</v>
      </c>
      <c r="BH86" s="191">
        <f>IF(N86="sníž. přenesená",J86,0)</f>
        <v>0</v>
      </c>
      <c r="BI86" s="191">
        <f>IF(N86="nulová",J86,0)</f>
        <v>0</v>
      </c>
      <c r="BJ86" s="16" t="s">
        <v>79</v>
      </c>
      <c r="BK86" s="191">
        <f>ROUND(I86*H86,2)</f>
        <v>0</v>
      </c>
      <c r="BL86" s="16" t="s">
        <v>375</v>
      </c>
      <c r="BM86" s="190" t="s">
        <v>376</v>
      </c>
    </row>
    <row r="87" spans="2:51" s="12" customFormat="1" ht="11.25">
      <c r="B87" s="195"/>
      <c r="C87" s="196"/>
      <c r="D87" s="192" t="s">
        <v>140</v>
      </c>
      <c r="E87" s="197" t="s">
        <v>19</v>
      </c>
      <c r="F87" s="198" t="s">
        <v>81</v>
      </c>
      <c r="G87" s="196"/>
      <c r="H87" s="199">
        <v>2</v>
      </c>
      <c r="I87" s="200"/>
      <c r="J87" s="196"/>
      <c r="K87" s="196"/>
      <c r="L87" s="201"/>
      <c r="M87" s="202"/>
      <c r="N87" s="203"/>
      <c r="O87" s="203"/>
      <c r="P87" s="203"/>
      <c r="Q87" s="203"/>
      <c r="R87" s="203"/>
      <c r="S87" s="203"/>
      <c r="T87" s="204"/>
      <c r="AT87" s="205" t="s">
        <v>140</v>
      </c>
      <c r="AU87" s="205" t="s">
        <v>81</v>
      </c>
      <c r="AV87" s="12" t="s">
        <v>81</v>
      </c>
      <c r="AW87" s="12" t="s">
        <v>32</v>
      </c>
      <c r="AX87" s="12" t="s">
        <v>71</v>
      </c>
      <c r="AY87" s="205" t="s">
        <v>129</v>
      </c>
    </row>
    <row r="88" spans="2:51" s="13" customFormat="1" ht="11.25">
      <c r="B88" s="206"/>
      <c r="C88" s="207"/>
      <c r="D88" s="192" t="s">
        <v>140</v>
      </c>
      <c r="E88" s="208" t="s">
        <v>19</v>
      </c>
      <c r="F88" s="209" t="s">
        <v>142</v>
      </c>
      <c r="G88" s="207"/>
      <c r="H88" s="210">
        <v>2</v>
      </c>
      <c r="I88" s="211"/>
      <c r="J88" s="207"/>
      <c r="K88" s="207"/>
      <c r="L88" s="212"/>
      <c r="M88" s="213"/>
      <c r="N88" s="214"/>
      <c r="O88" s="214"/>
      <c r="P88" s="214"/>
      <c r="Q88" s="214"/>
      <c r="R88" s="214"/>
      <c r="S88" s="214"/>
      <c r="T88" s="215"/>
      <c r="AT88" s="216" t="s">
        <v>140</v>
      </c>
      <c r="AU88" s="216" t="s">
        <v>81</v>
      </c>
      <c r="AV88" s="13" t="s">
        <v>136</v>
      </c>
      <c r="AW88" s="13" t="s">
        <v>32</v>
      </c>
      <c r="AX88" s="13" t="s">
        <v>79</v>
      </c>
      <c r="AY88" s="216" t="s">
        <v>129</v>
      </c>
    </row>
    <row r="89" spans="2:63" s="11" customFormat="1" ht="22.9" customHeight="1">
      <c r="B89" s="163"/>
      <c r="C89" s="164"/>
      <c r="D89" s="165" t="s">
        <v>70</v>
      </c>
      <c r="E89" s="177" t="s">
        <v>377</v>
      </c>
      <c r="F89" s="177" t="s">
        <v>378</v>
      </c>
      <c r="G89" s="164"/>
      <c r="H89" s="164"/>
      <c r="I89" s="167"/>
      <c r="J89" s="178">
        <f>BK89</f>
        <v>0</v>
      </c>
      <c r="K89" s="164"/>
      <c r="L89" s="169"/>
      <c r="M89" s="170"/>
      <c r="N89" s="171"/>
      <c r="O89" s="171"/>
      <c r="P89" s="172">
        <f>SUM(P90:P92)</f>
        <v>0</v>
      </c>
      <c r="Q89" s="171"/>
      <c r="R89" s="172">
        <f>SUM(R90:R92)</f>
        <v>0</v>
      </c>
      <c r="S89" s="171"/>
      <c r="T89" s="173">
        <f>SUM(T90:T92)</f>
        <v>0</v>
      </c>
      <c r="AR89" s="174" t="s">
        <v>158</v>
      </c>
      <c r="AT89" s="175" t="s">
        <v>70</v>
      </c>
      <c r="AU89" s="175" t="s">
        <v>79</v>
      </c>
      <c r="AY89" s="174" t="s">
        <v>129</v>
      </c>
      <c r="BK89" s="176">
        <f>SUM(BK90:BK92)</f>
        <v>0</v>
      </c>
    </row>
    <row r="90" spans="2:65" s="1" customFormat="1" ht="16.5" customHeight="1">
      <c r="B90" s="33"/>
      <c r="C90" s="179" t="s">
        <v>148</v>
      </c>
      <c r="D90" s="179" t="s">
        <v>131</v>
      </c>
      <c r="E90" s="180" t="s">
        <v>379</v>
      </c>
      <c r="F90" s="181" t="s">
        <v>380</v>
      </c>
      <c r="G90" s="182" t="s">
        <v>374</v>
      </c>
      <c r="H90" s="234"/>
      <c r="I90" s="184"/>
      <c r="J90" s="185">
        <f>ROUND(I90*H90,2)</f>
        <v>0</v>
      </c>
      <c r="K90" s="181" t="s">
        <v>19</v>
      </c>
      <c r="L90" s="37"/>
      <c r="M90" s="186" t="s">
        <v>19</v>
      </c>
      <c r="N90" s="187" t="s">
        <v>42</v>
      </c>
      <c r="O90" s="62"/>
      <c r="P90" s="188">
        <f>O90*H90</f>
        <v>0</v>
      </c>
      <c r="Q90" s="188">
        <v>0</v>
      </c>
      <c r="R90" s="188">
        <f>Q90*H90</f>
        <v>0</v>
      </c>
      <c r="S90" s="188">
        <v>0</v>
      </c>
      <c r="T90" s="189">
        <f>S90*H90</f>
        <v>0</v>
      </c>
      <c r="AR90" s="190" t="s">
        <v>375</v>
      </c>
      <c r="AT90" s="190" t="s">
        <v>131</v>
      </c>
      <c r="AU90" s="190" t="s">
        <v>81</v>
      </c>
      <c r="AY90" s="16" t="s">
        <v>129</v>
      </c>
      <c r="BE90" s="191">
        <f>IF(N90="základní",J90,0)</f>
        <v>0</v>
      </c>
      <c r="BF90" s="191">
        <f>IF(N90="snížená",J90,0)</f>
        <v>0</v>
      </c>
      <c r="BG90" s="191">
        <f>IF(N90="zákl. přenesená",J90,0)</f>
        <v>0</v>
      </c>
      <c r="BH90" s="191">
        <f>IF(N90="sníž. přenesená",J90,0)</f>
        <v>0</v>
      </c>
      <c r="BI90" s="191">
        <f>IF(N90="nulová",J90,0)</f>
        <v>0</v>
      </c>
      <c r="BJ90" s="16" t="s">
        <v>79</v>
      </c>
      <c r="BK90" s="191">
        <f>ROUND(I90*H90,2)</f>
        <v>0</v>
      </c>
      <c r="BL90" s="16" t="s">
        <v>375</v>
      </c>
      <c r="BM90" s="190" t="s">
        <v>381</v>
      </c>
    </row>
    <row r="91" spans="2:51" s="12" customFormat="1" ht="11.25">
      <c r="B91" s="195"/>
      <c r="C91" s="196"/>
      <c r="D91" s="192" t="s">
        <v>140</v>
      </c>
      <c r="E91" s="197" t="s">
        <v>19</v>
      </c>
      <c r="F91" s="198" t="s">
        <v>148</v>
      </c>
      <c r="G91" s="196"/>
      <c r="H91" s="199">
        <v>3</v>
      </c>
      <c r="I91" s="200"/>
      <c r="J91" s="196"/>
      <c r="K91" s="196"/>
      <c r="L91" s="201"/>
      <c r="M91" s="202"/>
      <c r="N91" s="203"/>
      <c r="O91" s="203"/>
      <c r="P91" s="203"/>
      <c r="Q91" s="203"/>
      <c r="R91" s="203"/>
      <c r="S91" s="203"/>
      <c r="T91" s="204"/>
      <c r="AT91" s="205" t="s">
        <v>140</v>
      </c>
      <c r="AU91" s="205" t="s">
        <v>81</v>
      </c>
      <c r="AV91" s="12" t="s">
        <v>81</v>
      </c>
      <c r="AW91" s="12" t="s">
        <v>32</v>
      </c>
      <c r="AX91" s="12" t="s">
        <v>71</v>
      </c>
      <c r="AY91" s="205" t="s">
        <v>129</v>
      </c>
    </row>
    <row r="92" spans="2:51" s="13" customFormat="1" ht="11.25">
      <c r="B92" s="206"/>
      <c r="C92" s="207"/>
      <c r="D92" s="192" t="s">
        <v>140</v>
      </c>
      <c r="E92" s="208" t="s">
        <v>19</v>
      </c>
      <c r="F92" s="209" t="s">
        <v>142</v>
      </c>
      <c r="G92" s="207"/>
      <c r="H92" s="210">
        <v>3</v>
      </c>
      <c r="I92" s="211"/>
      <c r="J92" s="207"/>
      <c r="K92" s="207"/>
      <c r="L92" s="212"/>
      <c r="M92" s="213"/>
      <c r="N92" s="214"/>
      <c r="O92" s="214"/>
      <c r="P92" s="214"/>
      <c r="Q92" s="214"/>
      <c r="R92" s="214"/>
      <c r="S92" s="214"/>
      <c r="T92" s="215"/>
      <c r="AT92" s="216" t="s">
        <v>140</v>
      </c>
      <c r="AU92" s="216" t="s">
        <v>81</v>
      </c>
      <c r="AV92" s="13" t="s">
        <v>136</v>
      </c>
      <c r="AW92" s="13" t="s">
        <v>32</v>
      </c>
      <c r="AX92" s="13" t="s">
        <v>79</v>
      </c>
      <c r="AY92" s="216" t="s">
        <v>129</v>
      </c>
    </row>
    <row r="93" spans="2:63" s="11" customFormat="1" ht="22.9" customHeight="1">
      <c r="B93" s="163"/>
      <c r="C93" s="164"/>
      <c r="D93" s="165" t="s">
        <v>70</v>
      </c>
      <c r="E93" s="177" t="s">
        <v>382</v>
      </c>
      <c r="F93" s="177" t="s">
        <v>383</v>
      </c>
      <c r="G93" s="164"/>
      <c r="H93" s="164"/>
      <c r="I93" s="167"/>
      <c r="J93" s="178">
        <f>BK93</f>
        <v>0</v>
      </c>
      <c r="K93" s="164"/>
      <c r="L93" s="169"/>
      <c r="M93" s="170"/>
      <c r="N93" s="171"/>
      <c r="O93" s="171"/>
      <c r="P93" s="172">
        <f>SUM(P94:P96)</f>
        <v>0</v>
      </c>
      <c r="Q93" s="171"/>
      <c r="R93" s="172">
        <f>SUM(R94:R96)</f>
        <v>0</v>
      </c>
      <c r="S93" s="171"/>
      <c r="T93" s="173">
        <f>SUM(T94:T96)</f>
        <v>0</v>
      </c>
      <c r="AR93" s="174" t="s">
        <v>158</v>
      </c>
      <c r="AT93" s="175" t="s">
        <v>70</v>
      </c>
      <c r="AU93" s="175" t="s">
        <v>79</v>
      </c>
      <c r="AY93" s="174" t="s">
        <v>129</v>
      </c>
      <c r="BK93" s="176">
        <f>SUM(BK94:BK96)</f>
        <v>0</v>
      </c>
    </row>
    <row r="94" spans="2:65" s="1" customFormat="1" ht="16.5" customHeight="1">
      <c r="B94" s="33"/>
      <c r="C94" s="179" t="s">
        <v>81</v>
      </c>
      <c r="D94" s="179" t="s">
        <v>131</v>
      </c>
      <c r="E94" s="180" t="s">
        <v>384</v>
      </c>
      <c r="F94" s="181" t="s">
        <v>385</v>
      </c>
      <c r="G94" s="182" t="s">
        <v>386</v>
      </c>
      <c r="H94" s="183">
        <v>1</v>
      </c>
      <c r="I94" s="184"/>
      <c r="J94" s="185">
        <f>ROUND(I94*H94,2)</f>
        <v>0</v>
      </c>
      <c r="K94" s="181" t="s">
        <v>135</v>
      </c>
      <c r="L94" s="37"/>
      <c r="M94" s="186" t="s">
        <v>19</v>
      </c>
      <c r="N94" s="187" t="s">
        <v>42</v>
      </c>
      <c r="O94" s="62"/>
      <c r="P94" s="188">
        <f>O94*H94</f>
        <v>0</v>
      </c>
      <c r="Q94" s="188">
        <v>0</v>
      </c>
      <c r="R94" s="188">
        <f>Q94*H94</f>
        <v>0</v>
      </c>
      <c r="S94" s="188">
        <v>0</v>
      </c>
      <c r="T94" s="189">
        <f>S94*H94</f>
        <v>0</v>
      </c>
      <c r="AR94" s="190" t="s">
        <v>375</v>
      </c>
      <c r="AT94" s="190" t="s">
        <v>131</v>
      </c>
      <c r="AU94" s="190" t="s">
        <v>81</v>
      </c>
      <c r="AY94" s="16" t="s">
        <v>129</v>
      </c>
      <c r="BE94" s="191">
        <f>IF(N94="základní",J94,0)</f>
        <v>0</v>
      </c>
      <c r="BF94" s="191">
        <f>IF(N94="snížená",J94,0)</f>
        <v>0</v>
      </c>
      <c r="BG94" s="191">
        <f>IF(N94="zákl. přenesená",J94,0)</f>
        <v>0</v>
      </c>
      <c r="BH94" s="191">
        <f>IF(N94="sníž. přenesená",J94,0)</f>
        <v>0</v>
      </c>
      <c r="BI94" s="191">
        <f>IF(N94="nulová",J94,0)</f>
        <v>0</v>
      </c>
      <c r="BJ94" s="16" t="s">
        <v>79</v>
      </c>
      <c r="BK94" s="191">
        <f>ROUND(I94*H94,2)</f>
        <v>0</v>
      </c>
      <c r="BL94" s="16" t="s">
        <v>375</v>
      </c>
      <c r="BM94" s="190" t="s">
        <v>387</v>
      </c>
    </row>
    <row r="95" spans="2:51" s="12" customFormat="1" ht="11.25">
      <c r="B95" s="195"/>
      <c r="C95" s="196"/>
      <c r="D95" s="192" t="s">
        <v>140</v>
      </c>
      <c r="E95" s="197" t="s">
        <v>19</v>
      </c>
      <c r="F95" s="198" t="s">
        <v>79</v>
      </c>
      <c r="G95" s="196"/>
      <c r="H95" s="199">
        <v>1</v>
      </c>
      <c r="I95" s="200"/>
      <c r="J95" s="196"/>
      <c r="K95" s="196"/>
      <c r="L95" s="201"/>
      <c r="M95" s="202"/>
      <c r="N95" s="203"/>
      <c r="O95" s="203"/>
      <c r="P95" s="203"/>
      <c r="Q95" s="203"/>
      <c r="R95" s="203"/>
      <c r="S95" s="203"/>
      <c r="T95" s="204"/>
      <c r="AT95" s="205" t="s">
        <v>140</v>
      </c>
      <c r="AU95" s="205" t="s">
        <v>81</v>
      </c>
      <c r="AV95" s="12" t="s">
        <v>81</v>
      </c>
      <c r="AW95" s="12" t="s">
        <v>32</v>
      </c>
      <c r="AX95" s="12" t="s">
        <v>71</v>
      </c>
      <c r="AY95" s="205" t="s">
        <v>129</v>
      </c>
    </row>
    <row r="96" spans="2:51" s="13" customFormat="1" ht="11.25">
      <c r="B96" s="206"/>
      <c r="C96" s="207"/>
      <c r="D96" s="192" t="s">
        <v>140</v>
      </c>
      <c r="E96" s="208" t="s">
        <v>19</v>
      </c>
      <c r="F96" s="209" t="s">
        <v>142</v>
      </c>
      <c r="G96" s="207"/>
      <c r="H96" s="210">
        <v>1</v>
      </c>
      <c r="I96" s="211"/>
      <c r="J96" s="207"/>
      <c r="K96" s="207"/>
      <c r="L96" s="212"/>
      <c r="M96" s="235"/>
      <c r="N96" s="236"/>
      <c r="O96" s="236"/>
      <c r="P96" s="236"/>
      <c r="Q96" s="236"/>
      <c r="R96" s="236"/>
      <c r="S96" s="236"/>
      <c r="T96" s="237"/>
      <c r="AT96" s="216" t="s">
        <v>140</v>
      </c>
      <c r="AU96" s="216" t="s">
        <v>81</v>
      </c>
      <c r="AV96" s="13" t="s">
        <v>136</v>
      </c>
      <c r="AW96" s="13" t="s">
        <v>32</v>
      </c>
      <c r="AX96" s="13" t="s">
        <v>79</v>
      </c>
      <c r="AY96" s="216" t="s">
        <v>129</v>
      </c>
    </row>
    <row r="97" spans="2:12" s="1" customFormat="1" ht="6.95" customHeight="1">
      <c r="B97" s="45"/>
      <c r="C97" s="46"/>
      <c r="D97" s="46"/>
      <c r="E97" s="46"/>
      <c r="F97" s="46"/>
      <c r="G97" s="46"/>
      <c r="H97" s="46"/>
      <c r="I97" s="130"/>
      <c r="J97" s="46"/>
      <c r="K97" s="46"/>
      <c r="L97" s="37"/>
    </row>
  </sheetData>
  <sheetProtection algorithmName="SHA-512" hashValue="iUeEFROVnmXt4B3r8cRHVAOiTOnXrkKtVPup7gDYJbde7pqdSCF+QHJFjqTr1aG5I07kdBlt481SlbXLWhlPMA==" saltValue="2diddc1hw4PBEJLh3tgJVvyTTyNqpH+5Avm7mPvBWosSM12gguXBwLA5lb1ZdyCCkvx5shnoc9jZ27jXIXO/gA==" spinCount="100000" sheet="1" objects="1" scenarios="1" formatColumns="0" formatRows="0" autoFilter="0"/>
  <autoFilter ref="C82:K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238" customWidth="1"/>
    <col min="2" max="2" width="1.7109375" style="238" customWidth="1"/>
    <col min="3" max="4" width="5.00390625" style="238" customWidth="1"/>
    <col min="5" max="5" width="11.7109375" style="238" customWidth="1"/>
    <col min="6" max="6" width="9.140625" style="238" customWidth="1"/>
    <col min="7" max="7" width="5.00390625" style="238" customWidth="1"/>
    <col min="8" max="8" width="77.8515625" style="238" customWidth="1"/>
    <col min="9" max="10" width="20.00390625" style="238" customWidth="1"/>
    <col min="11" max="11" width="1.7109375" style="238" customWidth="1"/>
  </cols>
  <sheetData>
    <row r="1" ht="37.5" customHeight="1"/>
    <row r="2" spans="2:11" ht="7.5" customHeight="1">
      <c r="B2" s="239"/>
      <c r="C2" s="240"/>
      <c r="D2" s="240"/>
      <c r="E2" s="240"/>
      <c r="F2" s="240"/>
      <c r="G2" s="240"/>
      <c r="H2" s="240"/>
      <c r="I2" s="240"/>
      <c r="J2" s="240"/>
      <c r="K2" s="241"/>
    </row>
    <row r="3" spans="2:11" s="14" customFormat="1" ht="45" customHeight="1">
      <c r="B3" s="242"/>
      <c r="C3" s="369" t="s">
        <v>388</v>
      </c>
      <c r="D3" s="369"/>
      <c r="E3" s="369"/>
      <c r="F3" s="369"/>
      <c r="G3" s="369"/>
      <c r="H3" s="369"/>
      <c r="I3" s="369"/>
      <c r="J3" s="369"/>
      <c r="K3" s="243"/>
    </row>
    <row r="4" spans="2:11" ht="25.5" customHeight="1">
      <c r="B4" s="244"/>
      <c r="C4" s="373" t="s">
        <v>389</v>
      </c>
      <c r="D4" s="373"/>
      <c r="E4" s="373"/>
      <c r="F4" s="373"/>
      <c r="G4" s="373"/>
      <c r="H4" s="373"/>
      <c r="I4" s="373"/>
      <c r="J4" s="373"/>
      <c r="K4" s="245"/>
    </row>
    <row r="5" spans="2:11" ht="5.25" customHeight="1">
      <c r="B5" s="244"/>
      <c r="C5" s="246"/>
      <c r="D5" s="246"/>
      <c r="E5" s="246"/>
      <c r="F5" s="246"/>
      <c r="G5" s="246"/>
      <c r="H5" s="246"/>
      <c r="I5" s="246"/>
      <c r="J5" s="246"/>
      <c r="K5" s="245"/>
    </row>
    <row r="6" spans="2:11" ht="15" customHeight="1">
      <c r="B6" s="244"/>
      <c r="C6" s="371" t="s">
        <v>390</v>
      </c>
      <c r="D6" s="371"/>
      <c r="E6" s="371"/>
      <c r="F6" s="371"/>
      <c r="G6" s="371"/>
      <c r="H6" s="371"/>
      <c r="I6" s="371"/>
      <c r="J6" s="371"/>
      <c r="K6" s="245"/>
    </row>
    <row r="7" spans="2:11" ht="15" customHeight="1">
      <c r="B7" s="248"/>
      <c r="C7" s="371" t="s">
        <v>391</v>
      </c>
      <c r="D7" s="371"/>
      <c r="E7" s="371"/>
      <c r="F7" s="371"/>
      <c r="G7" s="371"/>
      <c r="H7" s="371"/>
      <c r="I7" s="371"/>
      <c r="J7" s="371"/>
      <c r="K7" s="245"/>
    </row>
    <row r="8" spans="2:11" ht="12.75" customHeight="1">
      <c r="B8" s="248"/>
      <c r="C8" s="247"/>
      <c r="D8" s="247"/>
      <c r="E8" s="247"/>
      <c r="F8" s="247"/>
      <c r="G8" s="247"/>
      <c r="H8" s="247"/>
      <c r="I8" s="247"/>
      <c r="J8" s="247"/>
      <c r="K8" s="245"/>
    </row>
    <row r="9" spans="2:11" ht="15" customHeight="1">
      <c r="B9" s="248"/>
      <c r="C9" s="371" t="s">
        <v>392</v>
      </c>
      <c r="D9" s="371"/>
      <c r="E9" s="371"/>
      <c r="F9" s="371"/>
      <c r="G9" s="371"/>
      <c r="H9" s="371"/>
      <c r="I9" s="371"/>
      <c r="J9" s="371"/>
      <c r="K9" s="245"/>
    </row>
    <row r="10" spans="2:11" ht="15" customHeight="1">
      <c r="B10" s="248"/>
      <c r="C10" s="247"/>
      <c r="D10" s="371" t="s">
        <v>393</v>
      </c>
      <c r="E10" s="371"/>
      <c r="F10" s="371"/>
      <c r="G10" s="371"/>
      <c r="H10" s="371"/>
      <c r="I10" s="371"/>
      <c r="J10" s="371"/>
      <c r="K10" s="245"/>
    </row>
    <row r="11" spans="2:11" ht="15" customHeight="1">
      <c r="B11" s="248"/>
      <c r="C11" s="249"/>
      <c r="D11" s="371" t="s">
        <v>394</v>
      </c>
      <c r="E11" s="371"/>
      <c r="F11" s="371"/>
      <c r="G11" s="371"/>
      <c r="H11" s="371"/>
      <c r="I11" s="371"/>
      <c r="J11" s="371"/>
      <c r="K11" s="245"/>
    </row>
    <row r="12" spans="2:11" ht="15" customHeight="1">
      <c r="B12" s="248"/>
      <c r="C12" s="249"/>
      <c r="D12" s="247"/>
      <c r="E12" s="247"/>
      <c r="F12" s="247"/>
      <c r="G12" s="247"/>
      <c r="H12" s="247"/>
      <c r="I12" s="247"/>
      <c r="J12" s="247"/>
      <c r="K12" s="245"/>
    </row>
    <row r="13" spans="2:11" ht="15" customHeight="1">
      <c r="B13" s="248"/>
      <c r="C13" s="249"/>
      <c r="D13" s="250" t="s">
        <v>395</v>
      </c>
      <c r="E13" s="247"/>
      <c r="F13" s="247"/>
      <c r="G13" s="247"/>
      <c r="H13" s="247"/>
      <c r="I13" s="247"/>
      <c r="J13" s="247"/>
      <c r="K13" s="245"/>
    </row>
    <row r="14" spans="2:11" ht="12.75" customHeight="1">
      <c r="B14" s="248"/>
      <c r="C14" s="249"/>
      <c r="D14" s="249"/>
      <c r="E14" s="249"/>
      <c r="F14" s="249"/>
      <c r="G14" s="249"/>
      <c r="H14" s="249"/>
      <c r="I14" s="249"/>
      <c r="J14" s="249"/>
      <c r="K14" s="245"/>
    </row>
    <row r="15" spans="2:11" ht="15" customHeight="1">
      <c r="B15" s="248"/>
      <c r="C15" s="249"/>
      <c r="D15" s="371" t="s">
        <v>396</v>
      </c>
      <c r="E15" s="371"/>
      <c r="F15" s="371"/>
      <c r="G15" s="371"/>
      <c r="H15" s="371"/>
      <c r="I15" s="371"/>
      <c r="J15" s="371"/>
      <c r="K15" s="245"/>
    </row>
    <row r="16" spans="2:11" ht="15" customHeight="1">
      <c r="B16" s="248"/>
      <c r="C16" s="249"/>
      <c r="D16" s="371" t="s">
        <v>397</v>
      </c>
      <c r="E16" s="371"/>
      <c r="F16" s="371"/>
      <c r="G16" s="371"/>
      <c r="H16" s="371"/>
      <c r="I16" s="371"/>
      <c r="J16" s="371"/>
      <c r="K16" s="245"/>
    </row>
    <row r="17" spans="2:11" ht="15" customHeight="1">
      <c r="B17" s="248"/>
      <c r="C17" s="249"/>
      <c r="D17" s="371" t="s">
        <v>398</v>
      </c>
      <c r="E17" s="371"/>
      <c r="F17" s="371"/>
      <c r="G17" s="371"/>
      <c r="H17" s="371"/>
      <c r="I17" s="371"/>
      <c r="J17" s="371"/>
      <c r="K17" s="245"/>
    </row>
    <row r="18" spans="2:11" ht="15" customHeight="1">
      <c r="B18" s="248"/>
      <c r="C18" s="249"/>
      <c r="D18" s="249"/>
      <c r="E18" s="251" t="s">
        <v>78</v>
      </c>
      <c r="F18" s="371" t="s">
        <v>399</v>
      </c>
      <c r="G18" s="371"/>
      <c r="H18" s="371"/>
      <c r="I18" s="371"/>
      <c r="J18" s="371"/>
      <c r="K18" s="245"/>
    </row>
    <row r="19" spans="2:11" ht="15" customHeight="1">
      <c r="B19" s="248"/>
      <c r="C19" s="249"/>
      <c r="D19" s="249"/>
      <c r="E19" s="251" t="s">
        <v>400</v>
      </c>
      <c r="F19" s="371" t="s">
        <v>401</v>
      </c>
      <c r="G19" s="371"/>
      <c r="H19" s="371"/>
      <c r="I19" s="371"/>
      <c r="J19" s="371"/>
      <c r="K19" s="245"/>
    </row>
    <row r="20" spans="2:11" ht="15" customHeight="1">
      <c r="B20" s="248"/>
      <c r="C20" s="249"/>
      <c r="D20" s="249"/>
      <c r="E20" s="251" t="s">
        <v>402</v>
      </c>
      <c r="F20" s="371" t="s">
        <v>403</v>
      </c>
      <c r="G20" s="371"/>
      <c r="H20" s="371"/>
      <c r="I20" s="371"/>
      <c r="J20" s="371"/>
      <c r="K20" s="245"/>
    </row>
    <row r="21" spans="2:11" ht="15" customHeight="1">
      <c r="B21" s="248"/>
      <c r="C21" s="249"/>
      <c r="D21" s="249"/>
      <c r="E21" s="251" t="s">
        <v>404</v>
      </c>
      <c r="F21" s="371" t="s">
        <v>405</v>
      </c>
      <c r="G21" s="371"/>
      <c r="H21" s="371"/>
      <c r="I21" s="371"/>
      <c r="J21" s="371"/>
      <c r="K21" s="245"/>
    </row>
    <row r="22" spans="2:11" ht="15" customHeight="1">
      <c r="B22" s="248"/>
      <c r="C22" s="249"/>
      <c r="D22" s="249"/>
      <c r="E22" s="251" t="s">
        <v>406</v>
      </c>
      <c r="F22" s="371" t="s">
        <v>407</v>
      </c>
      <c r="G22" s="371"/>
      <c r="H22" s="371"/>
      <c r="I22" s="371"/>
      <c r="J22" s="371"/>
      <c r="K22" s="245"/>
    </row>
    <row r="23" spans="2:11" ht="15" customHeight="1">
      <c r="B23" s="248"/>
      <c r="C23" s="249"/>
      <c r="D23" s="249"/>
      <c r="E23" s="251" t="s">
        <v>408</v>
      </c>
      <c r="F23" s="371" t="s">
        <v>409</v>
      </c>
      <c r="G23" s="371"/>
      <c r="H23" s="371"/>
      <c r="I23" s="371"/>
      <c r="J23" s="371"/>
      <c r="K23" s="245"/>
    </row>
    <row r="24" spans="2:11" ht="12.75" customHeight="1">
      <c r="B24" s="248"/>
      <c r="C24" s="249"/>
      <c r="D24" s="249"/>
      <c r="E24" s="249"/>
      <c r="F24" s="249"/>
      <c r="G24" s="249"/>
      <c r="H24" s="249"/>
      <c r="I24" s="249"/>
      <c r="J24" s="249"/>
      <c r="K24" s="245"/>
    </row>
    <row r="25" spans="2:11" ht="15" customHeight="1">
      <c r="B25" s="248"/>
      <c r="C25" s="371" t="s">
        <v>410</v>
      </c>
      <c r="D25" s="371"/>
      <c r="E25" s="371"/>
      <c r="F25" s="371"/>
      <c r="G25" s="371"/>
      <c r="H25" s="371"/>
      <c r="I25" s="371"/>
      <c r="J25" s="371"/>
      <c r="K25" s="245"/>
    </row>
    <row r="26" spans="2:11" ht="15" customHeight="1">
      <c r="B26" s="248"/>
      <c r="C26" s="371" t="s">
        <v>411</v>
      </c>
      <c r="D26" s="371"/>
      <c r="E26" s="371"/>
      <c r="F26" s="371"/>
      <c r="G26" s="371"/>
      <c r="H26" s="371"/>
      <c r="I26" s="371"/>
      <c r="J26" s="371"/>
      <c r="K26" s="245"/>
    </row>
    <row r="27" spans="2:11" ht="15" customHeight="1">
      <c r="B27" s="248"/>
      <c r="C27" s="247"/>
      <c r="D27" s="371" t="s">
        <v>412</v>
      </c>
      <c r="E27" s="371"/>
      <c r="F27" s="371"/>
      <c r="G27" s="371"/>
      <c r="H27" s="371"/>
      <c r="I27" s="371"/>
      <c r="J27" s="371"/>
      <c r="K27" s="245"/>
    </row>
    <row r="28" spans="2:11" ht="15" customHeight="1">
      <c r="B28" s="248"/>
      <c r="C28" s="249"/>
      <c r="D28" s="371" t="s">
        <v>413</v>
      </c>
      <c r="E28" s="371"/>
      <c r="F28" s="371"/>
      <c r="G28" s="371"/>
      <c r="H28" s="371"/>
      <c r="I28" s="371"/>
      <c r="J28" s="371"/>
      <c r="K28" s="245"/>
    </row>
    <row r="29" spans="2:11" ht="12.75" customHeight="1">
      <c r="B29" s="248"/>
      <c r="C29" s="249"/>
      <c r="D29" s="249"/>
      <c r="E29" s="249"/>
      <c r="F29" s="249"/>
      <c r="G29" s="249"/>
      <c r="H29" s="249"/>
      <c r="I29" s="249"/>
      <c r="J29" s="249"/>
      <c r="K29" s="245"/>
    </row>
    <row r="30" spans="2:11" ht="15" customHeight="1">
      <c r="B30" s="248"/>
      <c r="C30" s="249"/>
      <c r="D30" s="371" t="s">
        <v>414</v>
      </c>
      <c r="E30" s="371"/>
      <c r="F30" s="371"/>
      <c r="G30" s="371"/>
      <c r="H30" s="371"/>
      <c r="I30" s="371"/>
      <c r="J30" s="371"/>
      <c r="K30" s="245"/>
    </row>
    <row r="31" spans="2:11" ht="15" customHeight="1">
      <c r="B31" s="248"/>
      <c r="C31" s="249"/>
      <c r="D31" s="371" t="s">
        <v>415</v>
      </c>
      <c r="E31" s="371"/>
      <c r="F31" s="371"/>
      <c r="G31" s="371"/>
      <c r="H31" s="371"/>
      <c r="I31" s="371"/>
      <c r="J31" s="371"/>
      <c r="K31" s="245"/>
    </row>
    <row r="32" spans="2:11" ht="12.75" customHeight="1">
      <c r="B32" s="248"/>
      <c r="C32" s="249"/>
      <c r="D32" s="249"/>
      <c r="E32" s="249"/>
      <c r="F32" s="249"/>
      <c r="G32" s="249"/>
      <c r="H32" s="249"/>
      <c r="I32" s="249"/>
      <c r="J32" s="249"/>
      <c r="K32" s="245"/>
    </row>
    <row r="33" spans="2:11" ht="15" customHeight="1">
      <c r="B33" s="248"/>
      <c r="C33" s="249"/>
      <c r="D33" s="371" t="s">
        <v>416</v>
      </c>
      <c r="E33" s="371"/>
      <c r="F33" s="371"/>
      <c r="G33" s="371"/>
      <c r="H33" s="371"/>
      <c r="I33" s="371"/>
      <c r="J33" s="371"/>
      <c r="K33" s="245"/>
    </row>
    <row r="34" spans="2:11" ht="15" customHeight="1">
      <c r="B34" s="248"/>
      <c r="C34" s="249"/>
      <c r="D34" s="371" t="s">
        <v>417</v>
      </c>
      <c r="E34" s="371"/>
      <c r="F34" s="371"/>
      <c r="G34" s="371"/>
      <c r="H34" s="371"/>
      <c r="I34" s="371"/>
      <c r="J34" s="371"/>
      <c r="K34" s="245"/>
    </row>
    <row r="35" spans="2:11" ht="15" customHeight="1">
      <c r="B35" s="248"/>
      <c r="C35" s="249"/>
      <c r="D35" s="371" t="s">
        <v>418</v>
      </c>
      <c r="E35" s="371"/>
      <c r="F35" s="371"/>
      <c r="G35" s="371"/>
      <c r="H35" s="371"/>
      <c r="I35" s="371"/>
      <c r="J35" s="371"/>
      <c r="K35" s="245"/>
    </row>
    <row r="36" spans="2:11" ht="15" customHeight="1">
      <c r="B36" s="248"/>
      <c r="C36" s="249"/>
      <c r="D36" s="247"/>
      <c r="E36" s="250" t="s">
        <v>115</v>
      </c>
      <c r="F36" s="247"/>
      <c r="G36" s="371" t="s">
        <v>419</v>
      </c>
      <c r="H36" s="371"/>
      <c r="I36" s="371"/>
      <c r="J36" s="371"/>
      <c r="K36" s="245"/>
    </row>
    <row r="37" spans="2:11" ht="30.75" customHeight="1">
      <c r="B37" s="248"/>
      <c r="C37" s="249"/>
      <c r="D37" s="247"/>
      <c r="E37" s="250" t="s">
        <v>420</v>
      </c>
      <c r="F37" s="247"/>
      <c r="G37" s="371" t="s">
        <v>421</v>
      </c>
      <c r="H37" s="371"/>
      <c r="I37" s="371"/>
      <c r="J37" s="371"/>
      <c r="K37" s="245"/>
    </row>
    <row r="38" spans="2:11" ht="15" customHeight="1">
      <c r="B38" s="248"/>
      <c r="C38" s="249"/>
      <c r="D38" s="247"/>
      <c r="E38" s="250" t="s">
        <v>52</v>
      </c>
      <c r="F38" s="247"/>
      <c r="G38" s="371" t="s">
        <v>422</v>
      </c>
      <c r="H38" s="371"/>
      <c r="I38" s="371"/>
      <c r="J38" s="371"/>
      <c r="K38" s="245"/>
    </row>
    <row r="39" spans="2:11" ht="15" customHeight="1">
      <c r="B39" s="248"/>
      <c r="C39" s="249"/>
      <c r="D39" s="247"/>
      <c r="E39" s="250" t="s">
        <v>53</v>
      </c>
      <c r="F39" s="247"/>
      <c r="G39" s="371" t="s">
        <v>423</v>
      </c>
      <c r="H39" s="371"/>
      <c r="I39" s="371"/>
      <c r="J39" s="371"/>
      <c r="K39" s="245"/>
    </row>
    <row r="40" spans="2:11" ht="15" customHeight="1">
      <c r="B40" s="248"/>
      <c r="C40" s="249"/>
      <c r="D40" s="247"/>
      <c r="E40" s="250" t="s">
        <v>116</v>
      </c>
      <c r="F40" s="247"/>
      <c r="G40" s="371" t="s">
        <v>424</v>
      </c>
      <c r="H40" s="371"/>
      <c r="I40" s="371"/>
      <c r="J40" s="371"/>
      <c r="K40" s="245"/>
    </row>
    <row r="41" spans="2:11" ht="15" customHeight="1">
      <c r="B41" s="248"/>
      <c r="C41" s="249"/>
      <c r="D41" s="247"/>
      <c r="E41" s="250" t="s">
        <v>117</v>
      </c>
      <c r="F41" s="247"/>
      <c r="G41" s="371" t="s">
        <v>425</v>
      </c>
      <c r="H41" s="371"/>
      <c r="I41" s="371"/>
      <c r="J41" s="371"/>
      <c r="K41" s="245"/>
    </row>
    <row r="42" spans="2:11" ht="15" customHeight="1">
      <c r="B42" s="248"/>
      <c r="C42" s="249"/>
      <c r="D42" s="247"/>
      <c r="E42" s="250" t="s">
        <v>426</v>
      </c>
      <c r="F42" s="247"/>
      <c r="G42" s="371" t="s">
        <v>427</v>
      </c>
      <c r="H42" s="371"/>
      <c r="I42" s="371"/>
      <c r="J42" s="371"/>
      <c r="K42" s="245"/>
    </row>
    <row r="43" spans="2:11" ht="15" customHeight="1">
      <c r="B43" s="248"/>
      <c r="C43" s="249"/>
      <c r="D43" s="247"/>
      <c r="E43" s="250"/>
      <c r="F43" s="247"/>
      <c r="G43" s="371" t="s">
        <v>428</v>
      </c>
      <c r="H43" s="371"/>
      <c r="I43" s="371"/>
      <c r="J43" s="371"/>
      <c r="K43" s="245"/>
    </row>
    <row r="44" spans="2:11" ht="15" customHeight="1">
      <c r="B44" s="248"/>
      <c r="C44" s="249"/>
      <c r="D44" s="247"/>
      <c r="E44" s="250" t="s">
        <v>429</v>
      </c>
      <c r="F44" s="247"/>
      <c r="G44" s="371" t="s">
        <v>430</v>
      </c>
      <c r="H44" s="371"/>
      <c r="I44" s="371"/>
      <c r="J44" s="371"/>
      <c r="K44" s="245"/>
    </row>
    <row r="45" spans="2:11" ht="15" customHeight="1">
      <c r="B45" s="248"/>
      <c r="C45" s="249"/>
      <c r="D45" s="247"/>
      <c r="E45" s="250" t="s">
        <v>119</v>
      </c>
      <c r="F45" s="247"/>
      <c r="G45" s="371" t="s">
        <v>431</v>
      </c>
      <c r="H45" s="371"/>
      <c r="I45" s="371"/>
      <c r="J45" s="371"/>
      <c r="K45" s="245"/>
    </row>
    <row r="46" spans="2:11" ht="12.75" customHeight="1">
      <c r="B46" s="248"/>
      <c r="C46" s="249"/>
      <c r="D46" s="247"/>
      <c r="E46" s="247"/>
      <c r="F46" s="247"/>
      <c r="G46" s="247"/>
      <c r="H46" s="247"/>
      <c r="I46" s="247"/>
      <c r="J46" s="247"/>
      <c r="K46" s="245"/>
    </row>
    <row r="47" spans="2:11" ht="15" customHeight="1">
      <c r="B47" s="248"/>
      <c r="C47" s="249"/>
      <c r="D47" s="371" t="s">
        <v>432</v>
      </c>
      <c r="E47" s="371"/>
      <c r="F47" s="371"/>
      <c r="G47" s="371"/>
      <c r="H47" s="371"/>
      <c r="I47" s="371"/>
      <c r="J47" s="371"/>
      <c r="K47" s="245"/>
    </row>
    <row r="48" spans="2:11" ht="15" customHeight="1">
      <c r="B48" s="248"/>
      <c r="C48" s="249"/>
      <c r="D48" s="249"/>
      <c r="E48" s="371" t="s">
        <v>433</v>
      </c>
      <c r="F48" s="371"/>
      <c r="G48" s="371"/>
      <c r="H48" s="371"/>
      <c r="I48" s="371"/>
      <c r="J48" s="371"/>
      <c r="K48" s="245"/>
    </row>
    <row r="49" spans="2:11" ht="15" customHeight="1">
      <c r="B49" s="248"/>
      <c r="C49" s="249"/>
      <c r="D49" s="249"/>
      <c r="E49" s="371" t="s">
        <v>434</v>
      </c>
      <c r="F49" s="371"/>
      <c r="G49" s="371"/>
      <c r="H49" s="371"/>
      <c r="I49" s="371"/>
      <c r="J49" s="371"/>
      <c r="K49" s="245"/>
    </row>
    <row r="50" spans="2:11" ht="15" customHeight="1">
      <c r="B50" s="248"/>
      <c r="C50" s="249"/>
      <c r="D50" s="249"/>
      <c r="E50" s="371" t="s">
        <v>435</v>
      </c>
      <c r="F50" s="371"/>
      <c r="G50" s="371"/>
      <c r="H50" s="371"/>
      <c r="I50" s="371"/>
      <c r="J50" s="371"/>
      <c r="K50" s="245"/>
    </row>
    <row r="51" spans="2:11" ht="15" customHeight="1">
      <c r="B51" s="248"/>
      <c r="C51" s="249"/>
      <c r="D51" s="371" t="s">
        <v>436</v>
      </c>
      <c r="E51" s="371"/>
      <c r="F51" s="371"/>
      <c r="G51" s="371"/>
      <c r="H51" s="371"/>
      <c r="I51" s="371"/>
      <c r="J51" s="371"/>
      <c r="K51" s="245"/>
    </row>
    <row r="52" spans="2:11" ht="25.5" customHeight="1">
      <c r="B52" s="244"/>
      <c r="C52" s="373" t="s">
        <v>437</v>
      </c>
      <c r="D52" s="373"/>
      <c r="E52" s="373"/>
      <c r="F52" s="373"/>
      <c r="G52" s="373"/>
      <c r="H52" s="373"/>
      <c r="I52" s="373"/>
      <c r="J52" s="373"/>
      <c r="K52" s="245"/>
    </row>
    <row r="53" spans="2:11" ht="5.25" customHeight="1">
      <c r="B53" s="244"/>
      <c r="C53" s="246"/>
      <c r="D53" s="246"/>
      <c r="E53" s="246"/>
      <c r="F53" s="246"/>
      <c r="G53" s="246"/>
      <c r="H53" s="246"/>
      <c r="I53" s="246"/>
      <c r="J53" s="246"/>
      <c r="K53" s="245"/>
    </row>
    <row r="54" spans="2:11" ht="15" customHeight="1">
      <c r="B54" s="244"/>
      <c r="C54" s="371" t="s">
        <v>438</v>
      </c>
      <c r="D54" s="371"/>
      <c r="E54" s="371"/>
      <c r="F54" s="371"/>
      <c r="G54" s="371"/>
      <c r="H54" s="371"/>
      <c r="I54" s="371"/>
      <c r="J54" s="371"/>
      <c r="K54" s="245"/>
    </row>
    <row r="55" spans="2:11" ht="15" customHeight="1">
      <c r="B55" s="244"/>
      <c r="C55" s="371" t="s">
        <v>439</v>
      </c>
      <c r="D55" s="371"/>
      <c r="E55" s="371"/>
      <c r="F55" s="371"/>
      <c r="G55" s="371"/>
      <c r="H55" s="371"/>
      <c r="I55" s="371"/>
      <c r="J55" s="371"/>
      <c r="K55" s="245"/>
    </row>
    <row r="56" spans="2:11" ht="12.75" customHeight="1">
      <c r="B56" s="244"/>
      <c r="C56" s="247"/>
      <c r="D56" s="247"/>
      <c r="E56" s="247"/>
      <c r="F56" s="247"/>
      <c r="G56" s="247"/>
      <c r="H56" s="247"/>
      <c r="I56" s="247"/>
      <c r="J56" s="247"/>
      <c r="K56" s="245"/>
    </row>
    <row r="57" spans="2:11" ht="15" customHeight="1">
      <c r="B57" s="244"/>
      <c r="C57" s="371" t="s">
        <v>440</v>
      </c>
      <c r="D57" s="371"/>
      <c r="E57" s="371"/>
      <c r="F57" s="371"/>
      <c r="G57" s="371"/>
      <c r="H57" s="371"/>
      <c r="I57" s="371"/>
      <c r="J57" s="371"/>
      <c r="K57" s="245"/>
    </row>
    <row r="58" spans="2:11" ht="15" customHeight="1">
      <c r="B58" s="244"/>
      <c r="C58" s="249"/>
      <c r="D58" s="371" t="s">
        <v>441</v>
      </c>
      <c r="E58" s="371"/>
      <c r="F58" s="371"/>
      <c r="G58" s="371"/>
      <c r="H58" s="371"/>
      <c r="I58" s="371"/>
      <c r="J58" s="371"/>
      <c r="K58" s="245"/>
    </row>
    <row r="59" spans="2:11" ht="15" customHeight="1">
      <c r="B59" s="244"/>
      <c r="C59" s="249"/>
      <c r="D59" s="371" t="s">
        <v>442</v>
      </c>
      <c r="E59" s="371"/>
      <c r="F59" s="371"/>
      <c r="G59" s="371"/>
      <c r="H59" s="371"/>
      <c r="I59" s="371"/>
      <c r="J59" s="371"/>
      <c r="K59" s="245"/>
    </row>
    <row r="60" spans="2:11" ht="15" customHeight="1">
      <c r="B60" s="244"/>
      <c r="C60" s="249"/>
      <c r="D60" s="371" t="s">
        <v>443</v>
      </c>
      <c r="E60" s="371"/>
      <c r="F60" s="371"/>
      <c r="G60" s="371"/>
      <c r="H60" s="371"/>
      <c r="I60" s="371"/>
      <c r="J60" s="371"/>
      <c r="K60" s="245"/>
    </row>
    <row r="61" spans="2:11" ht="15" customHeight="1">
      <c r="B61" s="244"/>
      <c r="C61" s="249"/>
      <c r="D61" s="371" t="s">
        <v>444</v>
      </c>
      <c r="E61" s="371"/>
      <c r="F61" s="371"/>
      <c r="G61" s="371"/>
      <c r="H61" s="371"/>
      <c r="I61" s="371"/>
      <c r="J61" s="371"/>
      <c r="K61" s="245"/>
    </row>
    <row r="62" spans="2:11" ht="15" customHeight="1">
      <c r="B62" s="244"/>
      <c r="C62" s="249"/>
      <c r="D62" s="372" t="s">
        <v>445</v>
      </c>
      <c r="E62" s="372"/>
      <c r="F62" s="372"/>
      <c r="G62" s="372"/>
      <c r="H62" s="372"/>
      <c r="I62" s="372"/>
      <c r="J62" s="372"/>
      <c r="K62" s="245"/>
    </row>
    <row r="63" spans="2:11" ht="15" customHeight="1">
      <c r="B63" s="244"/>
      <c r="C63" s="249"/>
      <c r="D63" s="371" t="s">
        <v>446</v>
      </c>
      <c r="E63" s="371"/>
      <c r="F63" s="371"/>
      <c r="G63" s="371"/>
      <c r="H63" s="371"/>
      <c r="I63" s="371"/>
      <c r="J63" s="371"/>
      <c r="K63" s="245"/>
    </row>
    <row r="64" spans="2:11" ht="12.75" customHeight="1">
      <c r="B64" s="244"/>
      <c r="C64" s="249"/>
      <c r="D64" s="249"/>
      <c r="E64" s="252"/>
      <c r="F64" s="249"/>
      <c r="G64" s="249"/>
      <c r="H64" s="249"/>
      <c r="I64" s="249"/>
      <c r="J64" s="249"/>
      <c r="K64" s="245"/>
    </row>
    <row r="65" spans="2:11" ht="15" customHeight="1">
      <c r="B65" s="244"/>
      <c r="C65" s="249"/>
      <c r="D65" s="371" t="s">
        <v>447</v>
      </c>
      <c r="E65" s="371"/>
      <c r="F65" s="371"/>
      <c r="G65" s="371"/>
      <c r="H65" s="371"/>
      <c r="I65" s="371"/>
      <c r="J65" s="371"/>
      <c r="K65" s="245"/>
    </row>
    <row r="66" spans="2:11" ht="15" customHeight="1">
      <c r="B66" s="244"/>
      <c r="C66" s="249"/>
      <c r="D66" s="372" t="s">
        <v>448</v>
      </c>
      <c r="E66" s="372"/>
      <c r="F66" s="372"/>
      <c r="G66" s="372"/>
      <c r="H66" s="372"/>
      <c r="I66" s="372"/>
      <c r="J66" s="372"/>
      <c r="K66" s="245"/>
    </row>
    <row r="67" spans="2:11" ht="15" customHeight="1">
      <c r="B67" s="244"/>
      <c r="C67" s="249"/>
      <c r="D67" s="371" t="s">
        <v>449</v>
      </c>
      <c r="E67" s="371"/>
      <c r="F67" s="371"/>
      <c r="G67" s="371"/>
      <c r="H67" s="371"/>
      <c r="I67" s="371"/>
      <c r="J67" s="371"/>
      <c r="K67" s="245"/>
    </row>
    <row r="68" spans="2:11" ht="15" customHeight="1">
      <c r="B68" s="244"/>
      <c r="C68" s="249"/>
      <c r="D68" s="371" t="s">
        <v>450</v>
      </c>
      <c r="E68" s="371"/>
      <c r="F68" s="371"/>
      <c r="G68" s="371"/>
      <c r="H68" s="371"/>
      <c r="I68" s="371"/>
      <c r="J68" s="371"/>
      <c r="K68" s="245"/>
    </row>
    <row r="69" spans="2:11" ht="15" customHeight="1">
      <c r="B69" s="244"/>
      <c r="C69" s="249"/>
      <c r="D69" s="371" t="s">
        <v>451</v>
      </c>
      <c r="E69" s="371"/>
      <c r="F69" s="371"/>
      <c r="G69" s="371"/>
      <c r="H69" s="371"/>
      <c r="I69" s="371"/>
      <c r="J69" s="371"/>
      <c r="K69" s="245"/>
    </row>
    <row r="70" spans="2:11" ht="15" customHeight="1">
      <c r="B70" s="244"/>
      <c r="C70" s="249"/>
      <c r="D70" s="371" t="s">
        <v>452</v>
      </c>
      <c r="E70" s="371"/>
      <c r="F70" s="371"/>
      <c r="G70" s="371"/>
      <c r="H70" s="371"/>
      <c r="I70" s="371"/>
      <c r="J70" s="371"/>
      <c r="K70" s="245"/>
    </row>
    <row r="71" spans="2:11" ht="12.75" customHeight="1">
      <c r="B71" s="253"/>
      <c r="C71" s="254"/>
      <c r="D71" s="254"/>
      <c r="E71" s="254"/>
      <c r="F71" s="254"/>
      <c r="G71" s="254"/>
      <c r="H71" s="254"/>
      <c r="I71" s="254"/>
      <c r="J71" s="254"/>
      <c r="K71" s="255"/>
    </row>
    <row r="72" spans="2:11" ht="18.75" customHeight="1">
      <c r="B72" s="256"/>
      <c r="C72" s="256"/>
      <c r="D72" s="256"/>
      <c r="E72" s="256"/>
      <c r="F72" s="256"/>
      <c r="G72" s="256"/>
      <c r="H72" s="256"/>
      <c r="I72" s="256"/>
      <c r="J72" s="256"/>
      <c r="K72" s="257"/>
    </row>
    <row r="73" spans="2:11" ht="18.75" customHeight="1">
      <c r="B73" s="257"/>
      <c r="C73" s="257"/>
      <c r="D73" s="257"/>
      <c r="E73" s="257"/>
      <c r="F73" s="257"/>
      <c r="G73" s="257"/>
      <c r="H73" s="257"/>
      <c r="I73" s="257"/>
      <c r="J73" s="257"/>
      <c r="K73" s="257"/>
    </row>
    <row r="74" spans="2:11" ht="7.5" customHeight="1">
      <c r="B74" s="258"/>
      <c r="C74" s="259"/>
      <c r="D74" s="259"/>
      <c r="E74" s="259"/>
      <c r="F74" s="259"/>
      <c r="G74" s="259"/>
      <c r="H74" s="259"/>
      <c r="I74" s="259"/>
      <c r="J74" s="259"/>
      <c r="K74" s="260"/>
    </row>
    <row r="75" spans="2:11" ht="45" customHeight="1">
      <c r="B75" s="261"/>
      <c r="C75" s="370" t="s">
        <v>453</v>
      </c>
      <c r="D75" s="370"/>
      <c r="E75" s="370"/>
      <c r="F75" s="370"/>
      <c r="G75" s="370"/>
      <c r="H75" s="370"/>
      <c r="I75" s="370"/>
      <c r="J75" s="370"/>
      <c r="K75" s="262"/>
    </row>
    <row r="76" spans="2:11" ht="17.25" customHeight="1">
      <c r="B76" s="261"/>
      <c r="C76" s="263" t="s">
        <v>454</v>
      </c>
      <c r="D76" s="263"/>
      <c r="E76" s="263"/>
      <c r="F76" s="263" t="s">
        <v>455</v>
      </c>
      <c r="G76" s="264"/>
      <c r="H76" s="263" t="s">
        <v>53</v>
      </c>
      <c r="I76" s="263" t="s">
        <v>56</v>
      </c>
      <c r="J76" s="263" t="s">
        <v>456</v>
      </c>
      <c r="K76" s="262"/>
    </row>
    <row r="77" spans="2:11" ht="17.25" customHeight="1">
      <c r="B77" s="261"/>
      <c r="C77" s="265" t="s">
        <v>457</v>
      </c>
      <c r="D77" s="265"/>
      <c r="E77" s="265"/>
      <c r="F77" s="266" t="s">
        <v>458</v>
      </c>
      <c r="G77" s="267"/>
      <c r="H77" s="265"/>
      <c r="I77" s="265"/>
      <c r="J77" s="265" t="s">
        <v>459</v>
      </c>
      <c r="K77" s="262"/>
    </row>
    <row r="78" spans="2:11" ht="5.25" customHeight="1">
      <c r="B78" s="261"/>
      <c r="C78" s="268"/>
      <c r="D78" s="268"/>
      <c r="E78" s="268"/>
      <c r="F78" s="268"/>
      <c r="G78" s="269"/>
      <c r="H78" s="268"/>
      <c r="I78" s="268"/>
      <c r="J78" s="268"/>
      <c r="K78" s="262"/>
    </row>
    <row r="79" spans="2:11" ht="15" customHeight="1">
      <c r="B79" s="261"/>
      <c r="C79" s="250" t="s">
        <v>52</v>
      </c>
      <c r="D79" s="268"/>
      <c r="E79" s="268"/>
      <c r="F79" s="270" t="s">
        <v>460</v>
      </c>
      <c r="G79" s="269"/>
      <c r="H79" s="250" t="s">
        <v>461</v>
      </c>
      <c r="I79" s="250" t="s">
        <v>462</v>
      </c>
      <c r="J79" s="250">
        <v>20</v>
      </c>
      <c r="K79" s="262"/>
    </row>
    <row r="80" spans="2:11" ht="15" customHeight="1">
      <c r="B80" s="261"/>
      <c r="C80" s="250" t="s">
        <v>463</v>
      </c>
      <c r="D80" s="250"/>
      <c r="E80" s="250"/>
      <c r="F80" s="270" t="s">
        <v>460</v>
      </c>
      <c r="G80" s="269"/>
      <c r="H80" s="250" t="s">
        <v>464</v>
      </c>
      <c r="I80" s="250" t="s">
        <v>462</v>
      </c>
      <c r="J80" s="250">
        <v>120</v>
      </c>
      <c r="K80" s="262"/>
    </row>
    <row r="81" spans="2:11" ht="15" customHeight="1">
      <c r="B81" s="271"/>
      <c r="C81" s="250" t="s">
        <v>465</v>
      </c>
      <c r="D81" s="250"/>
      <c r="E81" s="250"/>
      <c r="F81" s="270" t="s">
        <v>466</v>
      </c>
      <c r="G81" s="269"/>
      <c r="H81" s="250" t="s">
        <v>467</v>
      </c>
      <c r="I81" s="250" t="s">
        <v>462</v>
      </c>
      <c r="J81" s="250">
        <v>50</v>
      </c>
      <c r="K81" s="262"/>
    </row>
    <row r="82" spans="2:11" ht="15" customHeight="1">
      <c r="B82" s="271"/>
      <c r="C82" s="250" t="s">
        <v>468</v>
      </c>
      <c r="D82" s="250"/>
      <c r="E82" s="250"/>
      <c r="F82" s="270" t="s">
        <v>460</v>
      </c>
      <c r="G82" s="269"/>
      <c r="H82" s="250" t="s">
        <v>469</v>
      </c>
      <c r="I82" s="250" t="s">
        <v>470</v>
      </c>
      <c r="J82" s="250"/>
      <c r="K82" s="262"/>
    </row>
    <row r="83" spans="2:11" ht="15" customHeight="1">
      <c r="B83" s="271"/>
      <c r="C83" s="272" t="s">
        <v>471</v>
      </c>
      <c r="D83" s="272"/>
      <c r="E83" s="272"/>
      <c r="F83" s="273" t="s">
        <v>466</v>
      </c>
      <c r="G83" s="272"/>
      <c r="H83" s="272" t="s">
        <v>472</v>
      </c>
      <c r="I83" s="272" t="s">
        <v>462</v>
      </c>
      <c r="J83" s="272">
        <v>15</v>
      </c>
      <c r="K83" s="262"/>
    </row>
    <row r="84" spans="2:11" ht="15" customHeight="1">
      <c r="B84" s="271"/>
      <c r="C84" s="272" t="s">
        <v>473</v>
      </c>
      <c r="D84" s="272"/>
      <c r="E84" s="272"/>
      <c r="F84" s="273" t="s">
        <v>466</v>
      </c>
      <c r="G84" s="272"/>
      <c r="H84" s="272" t="s">
        <v>474</v>
      </c>
      <c r="I84" s="272" t="s">
        <v>462</v>
      </c>
      <c r="J84" s="272">
        <v>15</v>
      </c>
      <c r="K84" s="262"/>
    </row>
    <row r="85" spans="2:11" ht="15" customHeight="1">
      <c r="B85" s="271"/>
      <c r="C85" s="272" t="s">
        <v>475</v>
      </c>
      <c r="D85" s="272"/>
      <c r="E85" s="272"/>
      <c r="F85" s="273" t="s">
        <v>466</v>
      </c>
      <c r="G85" s="272"/>
      <c r="H85" s="272" t="s">
        <v>476</v>
      </c>
      <c r="I85" s="272" t="s">
        <v>462</v>
      </c>
      <c r="J85" s="272">
        <v>20</v>
      </c>
      <c r="K85" s="262"/>
    </row>
    <row r="86" spans="2:11" ht="15" customHeight="1">
      <c r="B86" s="271"/>
      <c r="C86" s="272" t="s">
        <v>477</v>
      </c>
      <c r="D86" s="272"/>
      <c r="E86" s="272"/>
      <c r="F86" s="273" t="s">
        <v>466</v>
      </c>
      <c r="G86" s="272"/>
      <c r="H86" s="272" t="s">
        <v>478</v>
      </c>
      <c r="I86" s="272" t="s">
        <v>462</v>
      </c>
      <c r="J86" s="272">
        <v>20</v>
      </c>
      <c r="K86" s="262"/>
    </row>
    <row r="87" spans="2:11" ht="15" customHeight="1">
      <c r="B87" s="271"/>
      <c r="C87" s="250" t="s">
        <v>479</v>
      </c>
      <c r="D87" s="250"/>
      <c r="E87" s="250"/>
      <c r="F87" s="270" t="s">
        <v>466</v>
      </c>
      <c r="G87" s="269"/>
      <c r="H87" s="250" t="s">
        <v>480</v>
      </c>
      <c r="I87" s="250" t="s">
        <v>462</v>
      </c>
      <c r="J87" s="250">
        <v>50</v>
      </c>
      <c r="K87" s="262"/>
    </row>
    <row r="88" spans="2:11" ht="15" customHeight="1">
      <c r="B88" s="271"/>
      <c r="C88" s="250" t="s">
        <v>481</v>
      </c>
      <c r="D88" s="250"/>
      <c r="E88" s="250"/>
      <c r="F88" s="270" t="s">
        <v>466</v>
      </c>
      <c r="G88" s="269"/>
      <c r="H88" s="250" t="s">
        <v>482</v>
      </c>
      <c r="I88" s="250" t="s">
        <v>462</v>
      </c>
      <c r="J88" s="250">
        <v>20</v>
      </c>
      <c r="K88" s="262"/>
    </row>
    <row r="89" spans="2:11" ht="15" customHeight="1">
      <c r="B89" s="271"/>
      <c r="C89" s="250" t="s">
        <v>483</v>
      </c>
      <c r="D89" s="250"/>
      <c r="E89" s="250"/>
      <c r="F89" s="270" t="s">
        <v>466</v>
      </c>
      <c r="G89" s="269"/>
      <c r="H89" s="250" t="s">
        <v>484</v>
      </c>
      <c r="I89" s="250" t="s">
        <v>462</v>
      </c>
      <c r="J89" s="250">
        <v>20</v>
      </c>
      <c r="K89" s="262"/>
    </row>
    <row r="90" spans="2:11" ht="15" customHeight="1">
      <c r="B90" s="271"/>
      <c r="C90" s="250" t="s">
        <v>485</v>
      </c>
      <c r="D90" s="250"/>
      <c r="E90" s="250"/>
      <c r="F90" s="270" t="s">
        <v>466</v>
      </c>
      <c r="G90" s="269"/>
      <c r="H90" s="250" t="s">
        <v>486</v>
      </c>
      <c r="I90" s="250" t="s">
        <v>462</v>
      </c>
      <c r="J90" s="250">
        <v>50</v>
      </c>
      <c r="K90" s="262"/>
    </row>
    <row r="91" spans="2:11" ht="15" customHeight="1">
      <c r="B91" s="271"/>
      <c r="C91" s="250" t="s">
        <v>487</v>
      </c>
      <c r="D91" s="250"/>
      <c r="E91" s="250"/>
      <c r="F91" s="270" t="s">
        <v>466</v>
      </c>
      <c r="G91" s="269"/>
      <c r="H91" s="250" t="s">
        <v>487</v>
      </c>
      <c r="I91" s="250" t="s">
        <v>462</v>
      </c>
      <c r="J91" s="250">
        <v>50</v>
      </c>
      <c r="K91" s="262"/>
    </row>
    <row r="92" spans="2:11" ht="15" customHeight="1">
      <c r="B92" s="271"/>
      <c r="C92" s="250" t="s">
        <v>488</v>
      </c>
      <c r="D92" s="250"/>
      <c r="E92" s="250"/>
      <c r="F92" s="270" t="s">
        <v>466</v>
      </c>
      <c r="G92" s="269"/>
      <c r="H92" s="250" t="s">
        <v>489</v>
      </c>
      <c r="I92" s="250" t="s">
        <v>462</v>
      </c>
      <c r="J92" s="250">
        <v>255</v>
      </c>
      <c r="K92" s="262"/>
    </row>
    <row r="93" spans="2:11" ht="15" customHeight="1">
      <c r="B93" s="271"/>
      <c r="C93" s="250" t="s">
        <v>490</v>
      </c>
      <c r="D93" s="250"/>
      <c r="E93" s="250"/>
      <c r="F93" s="270" t="s">
        <v>460</v>
      </c>
      <c r="G93" s="269"/>
      <c r="H93" s="250" t="s">
        <v>491</v>
      </c>
      <c r="I93" s="250" t="s">
        <v>492</v>
      </c>
      <c r="J93" s="250"/>
      <c r="K93" s="262"/>
    </row>
    <row r="94" spans="2:11" ht="15" customHeight="1">
      <c r="B94" s="271"/>
      <c r="C94" s="250" t="s">
        <v>493</v>
      </c>
      <c r="D94" s="250"/>
      <c r="E94" s="250"/>
      <c r="F94" s="270" t="s">
        <v>460</v>
      </c>
      <c r="G94" s="269"/>
      <c r="H94" s="250" t="s">
        <v>494</v>
      </c>
      <c r="I94" s="250" t="s">
        <v>495</v>
      </c>
      <c r="J94" s="250"/>
      <c r="K94" s="262"/>
    </row>
    <row r="95" spans="2:11" ht="15" customHeight="1">
      <c r="B95" s="271"/>
      <c r="C95" s="250" t="s">
        <v>496</v>
      </c>
      <c r="D95" s="250"/>
      <c r="E95" s="250"/>
      <c r="F95" s="270" t="s">
        <v>460</v>
      </c>
      <c r="G95" s="269"/>
      <c r="H95" s="250" t="s">
        <v>496</v>
      </c>
      <c r="I95" s="250" t="s">
        <v>495</v>
      </c>
      <c r="J95" s="250"/>
      <c r="K95" s="262"/>
    </row>
    <row r="96" spans="2:11" ht="15" customHeight="1">
      <c r="B96" s="271"/>
      <c r="C96" s="250" t="s">
        <v>37</v>
      </c>
      <c r="D96" s="250"/>
      <c r="E96" s="250"/>
      <c r="F96" s="270" t="s">
        <v>460</v>
      </c>
      <c r="G96" s="269"/>
      <c r="H96" s="250" t="s">
        <v>497</v>
      </c>
      <c r="I96" s="250" t="s">
        <v>495</v>
      </c>
      <c r="J96" s="250"/>
      <c r="K96" s="262"/>
    </row>
    <row r="97" spans="2:11" ht="15" customHeight="1">
      <c r="B97" s="271"/>
      <c r="C97" s="250" t="s">
        <v>47</v>
      </c>
      <c r="D97" s="250"/>
      <c r="E97" s="250"/>
      <c r="F97" s="270" t="s">
        <v>460</v>
      </c>
      <c r="G97" s="269"/>
      <c r="H97" s="250" t="s">
        <v>498</v>
      </c>
      <c r="I97" s="250" t="s">
        <v>495</v>
      </c>
      <c r="J97" s="250"/>
      <c r="K97" s="262"/>
    </row>
    <row r="98" spans="2:11" ht="15" customHeight="1">
      <c r="B98" s="274"/>
      <c r="C98" s="275"/>
      <c r="D98" s="275"/>
      <c r="E98" s="275"/>
      <c r="F98" s="275"/>
      <c r="G98" s="275"/>
      <c r="H98" s="275"/>
      <c r="I98" s="275"/>
      <c r="J98" s="275"/>
      <c r="K98" s="276"/>
    </row>
    <row r="99" spans="2:11" ht="18.75" customHeight="1">
      <c r="B99" s="277"/>
      <c r="C99" s="278"/>
      <c r="D99" s="278"/>
      <c r="E99" s="278"/>
      <c r="F99" s="278"/>
      <c r="G99" s="278"/>
      <c r="H99" s="278"/>
      <c r="I99" s="278"/>
      <c r="J99" s="278"/>
      <c r="K99" s="277"/>
    </row>
    <row r="100" spans="2:11" ht="18.75" customHeight="1">
      <c r="B100" s="257"/>
      <c r="C100" s="257"/>
      <c r="D100" s="257"/>
      <c r="E100" s="257"/>
      <c r="F100" s="257"/>
      <c r="G100" s="257"/>
      <c r="H100" s="257"/>
      <c r="I100" s="257"/>
      <c r="J100" s="257"/>
      <c r="K100" s="257"/>
    </row>
    <row r="101" spans="2:11" ht="7.5" customHeight="1">
      <c r="B101" s="258"/>
      <c r="C101" s="259"/>
      <c r="D101" s="259"/>
      <c r="E101" s="259"/>
      <c r="F101" s="259"/>
      <c r="G101" s="259"/>
      <c r="H101" s="259"/>
      <c r="I101" s="259"/>
      <c r="J101" s="259"/>
      <c r="K101" s="260"/>
    </row>
    <row r="102" spans="2:11" ht="45" customHeight="1">
      <c r="B102" s="261"/>
      <c r="C102" s="370" t="s">
        <v>499</v>
      </c>
      <c r="D102" s="370"/>
      <c r="E102" s="370"/>
      <c r="F102" s="370"/>
      <c r="G102" s="370"/>
      <c r="H102" s="370"/>
      <c r="I102" s="370"/>
      <c r="J102" s="370"/>
      <c r="K102" s="262"/>
    </row>
    <row r="103" spans="2:11" ht="17.25" customHeight="1">
      <c r="B103" s="261"/>
      <c r="C103" s="263" t="s">
        <v>454</v>
      </c>
      <c r="D103" s="263"/>
      <c r="E103" s="263"/>
      <c r="F103" s="263" t="s">
        <v>455</v>
      </c>
      <c r="G103" s="264"/>
      <c r="H103" s="263" t="s">
        <v>53</v>
      </c>
      <c r="I103" s="263" t="s">
        <v>56</v>
      </c>
      <c r="J103" s="263" t="s">
        <v>456</v>
      </c>
      <c r="K103" s="262"/>
    </row>
    <row r="104" spans="2:11" ht="17.25" customHeight="1">
      <c r="B104" s="261"/>
      <c r="C104" s="265" t="s">
        <v>457</v>
      </c>
      <c r="D104" s="265"/>
      <c r="E104" s="265"/>
      <c r="F104" s="266" t="s">
        <v>458</v>
      </c>
      <c r="G104" s="267"/>
      <c r="H104" s="265"/>
      <c r="I104" s="265"/>
      <c r="J104" s="265" t="s">
        <v>459</v>
      </c>
      <c r="K104" s="262"/>
    </row>
    <row r="105" spans="2:11" ht="5.25" customHeight="1">
      <c r="B105" s="261"/>
      <c r="C105" s="263"/>
      <c r="D105" s="263"/>
      <c r="E105" s="263"/>
      <c r="F105" s="263"/>
      <c r="G105" s="279"/>
      <c r="H105" s="263"/>
      <c r="I105" s="263"/>
      <c r="J105" s="263"/>
      <c r="K105" s="262"/>
    </row>
    <row r="106" spans="2:11" ht="15" customHeight="1">
      <c r="B106" s="261"/>
      <c r="C106" s="250" t="s">
        <v>52</v>
      </c>
      <c r="D106" s="268"/>
      <c r="E106" s="268"/>
      <c r="F106" s="270" t="s">
        <v>460</v>
      </c>
      <c r="G106" s="279"/>
      <c r="H106" s="250" t="s">
        <v>500</v>
      </c>
      <c r="I106" s="250" t="s">
        <v>462</v>
      </c>
      <c r="J106" s="250">
        <v>20</v>
      </c>
      <c r="K106" s="262"/>
    </row>
    <row r="107" spans="2:11" ht="15" customHeight="1">
      <c r="B107" s="261"/>
      <c r="C107" s="250" t="s">
        <v>463</v>
      </c>
      <c r="D107" s="250"/>
      <c r="E107" s="250"/>
      <c r="F107" s="270" t="s">
        <v>460</v>
      </c>
      <c r="G107" s="250"/>
      <c r="H107" s="250" t="s">
        <v>500</v>
      </c>
      <c r="I107" s="250" t="s">
        <v>462</v>
      </c>
      <c r="J107" s="250">
        <v>120</v>
      </c>
      <c r="K107" s="262"/>
    </row>
    <row r="108" spans="2:11" ht="15" customHeight="1">
      <c r="B108" s="271"/>
      <c r="C108" s="250" t="s">
        <v>465</v>
      </c>
      <c r="D108" s="250"/>
      <c r="E108" s="250"/>
      <c r="F108" s="270" t="s">
        <v>466</v>
      </c>
      <c r="G108" s="250"/>
      <c r="H108" s="250" t="s">
        <v>500</v>
      </c>
      <c r="I108" s="250" t="s">
        <v>462</v>
      </c>
      <c r="J108" s="250">
        <v>50</v>
      </c>
      <c r="K108" s="262"/>
    </row>
    <row r="109" spans="2:11" ht="15" customHeight="1">
      <c r="B109" s="271"/>
      <c r="C109" s="250" t="s">
        <v>468</v>
      </c>
      <c r="D109" s="250"/>
      <c r="E109" s="250"/>
      <c r="F109" s="270" t="s">
        <v>460</v>
      </c>
      <c r="G109" s="250"/>
      <c r="H109" s="250" t="s">
        <v>500</v>
      </c>
      <c r="I109" s="250" t="s">
        <v>470</v>
      </c>
      <c r="J109" s="250"/>
      <c r="K109" s="262"/>
    </row>
    <row r="110" spans="2:11" ht="15" customHeight="1">
      <c r="B110" s="271"/>
      <c r="C110" s="250" t="s">
        <v>479</v>
      </c>
      <c r="D110" s="250"/>
      <c r="E110" s="250"/>
      <c r="F110" s="270" t="s">
        <v>466</v>
      </c>
      <c r="G110" s="250"/>
      <c r="H110" s="250" t="s">
        <v>500</v>
      </c>
      <c r="I110" s="250" t="s">
        <v>462</v>
      </c>
      <c r="J110" s="250">
        <v>50</v>
      </c>
      <c r="K110" s="262"/>
    </row>
    <row r="111" spans="2:11" ht="15" customHeight="1">
      <c r="B111" s="271"/>
      <c r="C111" s="250" t="s">
        <v>487</v>
      </c>
      <c r="D111" s="250"/>
      <c r="E111" s="250"/>
      <c r="F111" s="270" t="s">
        <v>466</v>
      </c>
      <c r="G111" s="250"/>
      <c r="H111" s="250" t="s">
        <v>500</v>
      </c>
      <c r="I111" s="250" t="s">
        <v>462</v>
      </c>
      <c r="J111" s="250">
        <v>50</v>
      </c>
      <c r="K111" s="262"/>
    </row>
    <row r="112" spans="2:11" ht="15" customHeight="1">
      <c r="B112" s="271"/>
      <c r="C112" s="250" t="s">
        <v>485</v>
      </c>
      <c r="D112" s="250"/>
      <c r="E112" s="250"/>
      <c r="F112" s="270" t="s">
        <v>466</v>
      </c>
      <c r="G112" s="250"/>
      <c r="H112" s="250" t="s">
        <v>500</v>
      </c>
      <c r="I112" s="250" t="s">
        <v>462</v>
      </c>
      <c r="J112" s="250">
        <v>50</v>
      </c>
      <c r="K112" s="262"/>
    </row>
    <row r="113" spans="2:11" ht="15" customHeight="1">
      <c r="B113" s="271"/>
      <c r="C113" s="250" t="s">
        <v>52</v>
      </c>
      <c r="D113" s="250"/>
      <c r="E113" s="250"/>
      <c r="F113" s="270" t="s">
        <v>460</v>
      </c>
      <c r="G113" s="250"/>
      <c r="H113" s="250" t="s">
        <v>501</v>
      </c>
      <c r="I113" s="250" t="s">
        <v>462</v>
      </c>
      <c r="J113" s="250">
        <v>20</v>
      </c>
      <c r="K113" s="262"/>
    </row>
    <row r="114" spans="2:11" ht="15" customHeight="1">
      <c r="B114" s="271"/>
      <c r="C114" s="250" t="s">
        <v>502</v>
      </c>
      <c r="D114" s="250"/>
      <c r="E114" s="250"/>
      <c r="F114" s="270" t="s">
        <v>460</v>
      </c>
      <c r="G114" s="250"/>
      <c r="H114" s="250" t="s">
        <v>503</v>
      </c>
      <c r="I114" s="250" t="s">
        <v>462</v>
      </c>
      <c r="J114" s="250">
        <v>120</v>
      </c>
      <c r="K114" s="262"/>
    </row>
    <row r="115" spans="2:11" ht="15" customHeight="1">
      <c r="B115" s="271"/>
      <c r="C115" s="250" t="s">
        <v>37</v>
      </c>
      <c r="D115" s="250"/>
      <c r="E115" s="250"/>
      <c r="F115" s="270" t="s">
        <v>460</v>
      </c>
      <c r="G115" s="250"/>
      <c r="H115" s="250" t="s">
        <v>504</v>
      </c>
      <c r="I115" s="250" t="s">
        <v>495</v>
      </c>
      <c r="J115" s="250"/>
      <c r="K115" s="262"/>
    </row>
    <row r="116" spans="2:11" ht="15" customHeight="1">
      <c r="B116" s="271"/>
      <c r="C116" s="250" t="s">
        <v>47</v>
      </c>
      <c r="D116" s="250"/>
      <c r="E116" s="250"/>
      <c r="F116" s="270" t="s">
        <v>460</v>
      </c>
      <c r="G116" s="250"/>
      <c r="H116" s="250" t="s">
        <v>505</v>
      </c>
      <c r="I116" s="250" t="s">
        <v>495</v>
      </c>
      <c r="J116" s="250"/>
      <c r="K116" s="262"/>
    </row>
    <row r="117" spans="2:11" ht="15" customHeight="1">
      <c r="B117" s="271"/>
      <c r="C117" s="250" t="s">
        <v>56</v>
      </c>
      <c r="D117" s="250"/>
      <c r="E117" s="250"/>
      <c r="F117" s="270" t="s">
        <v>460</v>
      </c>
      <c r="G117" s="250"/>
      <c r="H117" s="250" t="s">
        <v>506</v>
      </c>
      <c r="I117" s="250" t="s">
        <v>507</v>
      </c>
      <c r="J117" s="250"/>
      <c r="K117" s="262"/>
    </row>
    <row r="118" spans="2:11" ht="15" customHeight="1">
      <c r="B118" s="274"/>
      <c r="C118" s="280"/>
      <c r="D118" s="280"/>
      <c r="E118" s="280"/>
      <c r="F118" s="280"/>
      <c r="G118" s="280"/>
      <c r="H118" s="280"/>
      <c r="I118" s="280"/>
      <c r="J118" s="280"/>
      <c r="K118" s="276"/>
    </row>
    <row r="119" spans="2:11" ht="18.75" customHeight="1">
      <c r="B119" s="281"/>
      <c r="C119" s="247"/>
      <c r="D119" s="247"/>
      <c r="E119" s="247"/>
      <c r="F119" s="282"/>
      <c r="G119" s="247"/>
      <c r="H119" s="247"/>
      <c r="I119" s="247"/>
      <c r="J119" s="247"/>
      <c r="K119" s="281"/>
    </row>
    <row r="120" spans="2:11" ht="18.75" customHeight="1">
      <c r="B120" s="257"/>
      <c r="C120" s="257"/>
      <c r="D120" s="257"/>
      <c r="E120" s="257"/>
      <c r="F120" s="257"/>
      <c r="G120" s="257"/>
      <c r="H120" s="257"/>
      <c r="I120" s="257"/>
      <c r="J120" s="257"/>
      <c r="K120" s="257"/>
    </row>
    <row r="121" spans="2:11" ht="7.5" customHeight="1">
      <c r="B121" s="283"/>
      <c r="C121" s="284"/>
      <c r="D121" s="284"/>
      <c r="E121" s="284"/>
      <c r="F121" s="284"/>
      <c r="G121" s="284"/>
      <c r="H121" s="284"/>
      <c r="I121" s="284"/>
      <c r="J121" s="284"/>
      <c r="K121" s="285"/>
    </row>
    <row r="122" spans="2:11" ht="45" customHeight="1">
      <c r="B122" s="286"/>
      <c r="C122" s="369" t="s">
        <v>508</v>
      </c>
      <c r="D122" s="369"/>
      <c r="E122" s="369"/>
      <c r="F122" s="369"/>
      <c r="G122" s="369"/>
      <c r="H122" s="369"/>
      <c r="I122" s="369"/>
      <c r="J122" s="369"/>
      <c r="K122" s="287"/>
    </row>
    <row r="123" spans="2:11" ht="17.25" customHeight="1">
      <c r="B123" s="288"/>
      <c r="C123" s="263" t="s">
        <v>454</v>
      </c>
      <c r="D123" s="263"/>
      <c r="E123" s="263"/>
      <c r="F123" s="263" t="s">
        <v>455</v>
      </c>
      <c r="G123" s="264"/>
      <c r="H123" s="263" t="s">
        <v>53</v>
      </c>
      <c r="I123" s="263" t="s">
        <v>56</v>
      </c>
      <c r="J123" s="263" t="s">
        <v>456</v>
      </c>
      <c r="K123" s="289"/>
    </row>
    <row r="124" spans="2:11" ht="17.25" customHeight="1">
      <c r="B124" s="288"/>
      <c r="C124" s="265" t="s">
        <v>457</v>
      </c>
      <c r="D124" s="265"/>
      <c r="E124" s="265"/>
      <c r="F124" s="266" t="s">
        <v>458</v>
      </c>
      <c r="G124" s="267"/>
      <c r="H124" s="265"/>
      <c r="I124" s="265"/>
      <c r="J124" s="265" t="s">
        <v>459</v>
      </c>
      <c r="K124" s="289"/>
    </row>
    <row r="125" spans="2:11" ht="5.25" customHeight="1">
      <c r="B125" s="290"/>
      <c r="C125" s="268"/>
      <c r="D125" s="268"/>
      <c r="E125" s="268"/>
      <c r="F125" s="268"/>
      <c r="G125" s="250"/>
      <c r="H125" s="268"/>
      <c r="I125" s="268"/>
      <c r="J125" s="268"/>
      <c r="K125" s="291"/>
    </row>
    <row r="126" spans="2:11" ht="15" customHeight="1">
      <c r="B126" s="290"/>
      <c r="C126" s="250" t="s">
        <v>463</v>
      </c>
      <c r="D126" s="268"/>
      <c r="E126" s="268"/>
      <c r="F126" s="270" t="s">
        <v>460</v>
      </c>
      <c r="G126" s="250"/>
      <c r="H126" s="250" t="s">
        <v>500</v>
      </c>
      <c r="I126" s="250" t="s">
        <v>462</v>
      </c>
      <c r="J126" s="250">
        <v>120</v>
      </c>
      <c r="K126" s="292"/>
    </row>
    <row r="127" spans="2:11" ht="15" customHeight="1">
      <c r="B127" s="290"/>
      <c r="C127" s="250" t="s">
        <v>509</v>
      </c>
      <c r="D127" s="250"/>
      <c r="E127" s="250"/>
      <c r="F127" s="270" t="s">
        <v>460</v>
      </c>
      <c r="G127" s="250"/>
      <c r="H127" s="250" t="s">
        <v>510</v>
      </c>
      <c r="I127" s="250" t="s">
        <v>462</v>
      </c>
      <c r="J127" s="250" t="s">
        <v>511</v>
      </c>
      <c r="K127" s="292"/>
    </row>
    <row r="128" spans="2:11" ht="15" customHeight="1">
      <c r="B128" s="290"/>
      <c r="C128" s="250" t="s">
        <v>408</v>
      </c>
      <c r="D128" s="250"/>
      <c r="E128" s="250"/>
      <c r="F128" s="270" t="s">
        <v>460</v>
      </c>
      <c r="G128" s="250"/>
      <c r="H128" s="250" t="s">
        <v>512</v>
      </c>
      <c r="I128" s="250" t="s">
        <v>462</v>
      </c>
      <c r="J128" s="250" t="s">
        <v>511</v>
      </c>
      <c r="K128" s="292"/>
    </row>
    <row r="129" spans="2:11" ht="15" customHeight="1">
      <c r="B129" s="290"/>
      <c r="C129" s="250" t="s">
        <v>471</v>
      </c>
      <c r="D129" s="250"/>
      <c r="E129" s="250"/>
      <c r="F129" s="270" t="s">
        <v>466</v>
      </c>
      <c r="G129" s="250"/>
      <c r="H129" s="250" t="s">
        <v>472</v>
      </c>
      <c r="I129" s="250" t="s">
        <v>462</v>
      </c>
      <c r="J129" s="250">
        <v>15</v>
      </c>
      <c r="K129" s="292"/>
    </row>
    <row r="130" spans="2:11" ht="15" customHeight="1">
      <c r="B130" s="290"/>
      <c r="C130" s="272" t="s">
        <v>473</v>
      </c>
      <c r="D130" s="272"/>
      <c r="E130" s="272"/>
      <c r="F130" s="273" t="s">
        <v>466</v>
      </c>
      <c r="G130" s="272"/>
      <c r="H130" s="272" t="s">
        <v>474</v>
      </c>
      <c r="I130" s="272" t="s">
        <v>462</v>
      </c>
      <c r="J130" s="272">
        <v>15</v>
      </c>
      <c r="K130" s="292"/>
    </row>
    <row r="131" spans="2:11" ht="15" customHeight="1">
      <c r="B131" s="290"/>
      <c r="C131" s="272" t="s">
        <v>475</v>
      </c>
      <c r="D131" s="272"/>
      <c r="E131" s="272"/>
      <c r="F131" s="273" t="s">
        <v>466</v>
      </c>
      <c r="G131" s="272"/>
      <c r="H131" s="272" t="s">
        <v>476</v>
      </c>
      <c r="I131" s="272" t="s">
        <v>462</v>
      </c>
      <c r="J131" s="272">
        <v>20</v>
      </c>
      <c r="K131" s="292"/>
    </row>
    <row r="132" spans="2:11" ht="15" customHeight="1">
      <c r="B132" s="290"/>
      <c r="C132" s="272" t="s">
        <v>477</v>
      </c>
      <c r="D132" s="272"/>
      <c r="E132" s="272"/>
      <c r="F132" s="273" t="s">
        <v>466</v>
      </c>
      <c r="G132" s="272"/>
      <c r="H132" s="272" t="s">
        <v>478</v>
      </c>
      <c r="I132" s="272" t="s">
        <v>462</v>
      </c>
      <c r="J132" s="272">
        <v>20</v>
      </c>
      <c r="K132" s="292"/>
    </row>
    <row r="133" spans="2:11" ht="15" customHeight="1">
      <c r="B133" s="290"/>
      <c r="C133" s="250" t="s">
        <v>465</v>
      </c>
      <c r="D133" s="250"/>
      <c r="E133" s="250"/>
      <c r="F133" s="270" t="s">
        <v>466</v>
      </c>
      <c r="G133" s="250"/>
      <c r="H133" s="250" t="s">
        <v>500</v>
      </c>
      <c r="I133" s="250" t="s">
        <v>462</v>
      </c>
      <c r="J133" s="250">
        <v>50</v>
      </c>
      <c r="K133" s="292"/>
    </row>
    <row r="134" spans="2:11" ht="15" customHeight="1">
      <c r="B134" s="290"/>
      <c r="C134" s="250" t="s">
        <v>479</v>
      </c>
      <c r="D134" s="250"/>
      <c r="E134" s="250"/>
      <c r="F134" s="270" t="s">
        <v>466</v>
      </c>
      <c r="G134" s="250"/>
      <c r="H134" s="250" t="s">
        <v>500</v>
      </c>
      <c r="I134" s="250" t="s">
        <v>462</v>
      </c>
      <c r="J134" s="250">
        <v>50</v>
      </c>
      <c r="K134" s="292"/>
    </row>
    <row r="135" spans="2:11" ht="15" customHeight="1">
      <c r="B135" s="290"/>
      <c r="C135" s="250" t="s">
        <v>485</v>
      </c>
      <c r="D135" s="250"/>
      <c r="E135" s="250"/>
      <c r="F135" s="270" t="s">
        <v>466</v>
      </c>
      <c r="G135" s="250"/>
      <c r="H135" s="250" t="s">
        <v>500</v>
      </c>
      <c r="I135" s="250" t="s">
        <v>462</v>
      </c>
      <c r="J135" s="250">
        <v>50</v>
      </c>
      <c r="K135" s="292"/>
    </row>
    <row r="136" spans="2:11" ht="15" customHeight="1">
      <c r="B136" s="290"/>
      <c r="C136" s="250" t="s">
        <v>487</v>
      </c>
      <c r="D136" s="250"/>
      <c r="E136" s="250"/>
      <c r="F136" s="270" t="s">
        <v>466</v>
      </c>
      <c r="G136" s="250"/>
      <c r="H136" s="250" t="s">
        <v>500</v>
      </c>
      <c r="I136" s="250" t="s">
        <v>462</v>
      </c>
      <c r="J136" s="250">
        <v>50</v>
      </c>
      <c r="K136" s="292"/>
    </row>
    <row r="137" spans="2:11" ht="15" customHeight="1">
      <c r="B137" s="290"/>
      <c r="C137" s="250" t="s">
        <v>488</v>
      </c>
      <c r="D137" s="250"/>
      <c r="E137" s="250"/>
      <c r="F137" s="270" t="s">
        <v>466</v>
      </c>
      <c r="G137" s="250"/>
      <c r="H137" s="250" t="s">
        <v>513</v>
      </c>
      <c r="I137" s="250" t="s">
        <v>462</v>
      </c>
      <c r="J137" s="250">
        <v>255</v>
      </c>
      <c r="K137" s="292"/>
    </row>
    <row r="138" spans="2:11" ht="15" customHeight="1">
      <c r="B138" s="290"/>
      <c r="C138" s="250" t="s">
        <v>490</v>
      </c>
      <c r="D138" s="250"/>
      <c r="E138" s="250"/>
      <c r="F138" s="270" t="s">
        <v>460</v>
      </c>
      <c r="G138" s="250"/>
      <c r="H138" s="250" t="s">
        <v>514</v>
      </c>
      <c r="I138" s="250" t="s">
        <v>492</v>
      </c>
      <c r="J138" s="250"/>
      <c r="K138" s="292"/>
    </row>
    <row r="139" spans="2:11" ht="15" customHeight="1">
      <c r="B139" s="290"/>
      <c r="C139" s="250" t="s">
        <v>493</v>
      </c>
      <c r="D139" s="250"/>
      <c r="E139" s="250"/>
      <c r="F139" s="270" t="s">
        <v>460</v>
      </c>
      <c r="G139" s="250"/>
      <c r="H139" s="250" t="s">
        <v>515</v>
      </c>
      <c r="I139" s="250" t="s">
        <v>495</v>
      </c>
      <c r="J139" s="250"/>
      <c r="K139" s="292"/>
    </row>
    <row r="140" spans="2:11" ht="15" customHeight="1">
      <c r="B140" s="290"/>
      <c r="C140" s="250" t="s">
        <v>496</v>
      </c>
      <c r="D140" s="250"/>
      <c r="E140" s="250"/>
      <c r="F140" s="270" t="s">
        <v>460</v>
      </c>
      <c r="G140" s="250"/>
      <c r="H140" s="250" t="s">
        <v>496</v>
      </c>
      <c r="I140" s="250" t="s">
        <v>495</v>
      </c>
      <c r="J140" s="250"/>
      <c r="K140" s="292"/>
    </row>
    <row r="141" spans="2:11" ht="15" customHeight="1">
      <c r="B141" s="290"/>
      <c r="C141" s="250" t="s">
        <v>37</v>
      </c>
      <c r="D141" s="250"/>
      <c r="E141" s="250"/>
      <c r="F141" s="270" t="s">
        <v>460</v>
      </c>
      <c r="G141" s="250"/>
      <c r="H141" s="250" t="s">
        <v>516</v>
      </c>
      <c r="I141" s="250" t="s">
        <v>495</v>
      </c>
      <c r="J141" s="250"/>
      <c r="K141" s="292"/>
    </row>
    <row r="142" spans="2:11" ht="15" customHeight="1">
      <c r="B142" s="290"/>
      <c r="C142" s="250" t="s">
        <v>517</v>
      </c>
      <c r="D142" s="250"/>
      <c r="E142" s="250"/>
      <c r="F142" s="270" t="s">
        <v>460</v>
      </c>
      <c r="G142" s="250"/>
      <c r="H142" s="250" t="s">
        <v>518</v>
      </c>
      <c r="I142" s="250" t="s">
        <v>495</v>
      </c>
      <c r="J142" s="250"/>
      <c r="K142" s="292"/>
    </row>
    <row r="143" spans="2:11" ht="15" customHeight="1">
      <c r="B143" s="293"/>
      <c r="C143" s="294"/>
      <c r="D143" s="294"/>
      <c r="E143" s="294"/>
      <c r="F143" s="294"/>
      <c r="G143" s="294"/>
      <c r="H143" s="294"/>
      <c r="I143" s="294"/>
      <c r="J143" s="294"/>
      <c r="K143" s="295"/>
    </row>
    <row r="144" spans="2:11" ht="18.75" customHeight="1">
      <c r="B144" s="247"/>
      <c r="C144" s="247"/>
      <c r="D144" s="247"/>
      <c r="E144" s="247"/>
      <c r="F144" s="282"/>
      <c r="G144" s="247"/>
      <c r="H144" s="247"/>
      <c r="I144" s="247"/>
      <c r="J144" s="247"/>
      <c r="K144" s="247"/>
    </row>
    <row r="145" spans="2:11" ht="18.75" customHeight="1">
      <c r="B145" s="257"/>
      <c r="C145" s="257"/>
      <c r="D145" s="257"/>
      <c r="E145" s="257"/>
      <c r="F145" s="257"/>
      <c r="G145" s="257"/>
      <c r="H145" s="257"/>
      <c r="I145" s="257"/>
      <c r="J145" s="257"/>
      <c r="K145" s="257"/>
    </row>
    <row r="146" spans="2:11" ht="7.5" customHeight="1">
      <c r="B146" s="258"/>
      <c r="C146" s="259"/>
      <c r="D146" s="259"/>
      <c r="E146" s="259"/>
      <c r="F146" s="259"/>
      <c r="G146" s="259"/>
      <c r="H146" s="259"/>
      <c r="I146" s="259"/>
      <c r="J146" s="259"/>
      <c r="K146" s="260"/>
    </row>
    <row r="147" spans="2:11" ht="45" customHeight="1">
      <c r="B147" s="261"/>
      <c r="C147" s="370" t="s">
        <v>519</v>
      </c>
      <c r="D147" s="370"/>
      <c r="E147" s="370"/>
      <c r="F147" s="370"/>
      <c r="G147" s="370"/>
      <c r="H147" s="370"/>
      <c r="I147" s="370"/>
      <c r="J147" s="370"/>
      <c r="K147" s="262"/>
    </row>
    <row r="148" spans="2:11" ht="17.25" customHeight="1">
      <c r="B148" s="261"/>
      <c r="C148" s="263" t="s">
        <v>454</v>
      </c>
      <c r="D148" s="263"/>
      <c r="E148" s="263"/>
      <c r="F148" s="263" t="s">
        <v>455</v>
      </c>
      <c r="G148" s="264"/>
      <c r="H148" s="263" t="s">
        <v>53</v>
      </c>
      <c r="I148" s="263" t="s">
        <v>56</v>
      </c>
      <c r="J148" s="263" t="s">
        <v>456</v>
      </c>
      <c r="K148" s="262"/>
    </row>
    <row r="149" spans="2:11" ht="17.25" customHeight="1">
      <c r="B149" s="261"/>
      <c r="C149" s="265" t="s">
        <v>457</v>
      </c>
      <c r="D149" s="265"/>
      <c r="E149" s="265"/>
      <c r="F149" s="266" t="s">
        <v>458</v>
      </c>
      <c r="G149" s="267"/>
      <c r="H149" s="265"/>
      <c r="I149" s="265"/>
      <c r="J149" s="265" t="s">
        <v>459</v>
      </c>
      <c r="K149" s="262"/>
    </row>
    <row r="150" spans="2:11" ht="5.25" customHeight="1">
      <c r="B150" s="271"/>
      <c r="C150" s="268"/>
      <c r="D150" s="268"/>
      <c r="E150" s="268"/>
      <c r="F150" s="268"/>
      <c r="G150" s="269"/>
      <c r="H150" s="268"/>
      <c r="I150" s="268"/>
      <c r="J150" s="268"/>
      <c r="K150" s="292"/>
    </row>
    <row r="151" spans="2:11" ht="15" customHeight="1">
      <c r="B151" s="271"/>
      <c r="C151" s="296" t="s">
        <v>463</v>
      </c>
      <c r="D151" s="250"/>
      <c r="E151" s="250"/>
      <c r="F151" s="297" t="s">
        <v>460</v>
      </c>
      <c r="G151" s="250"/>
      <c r="H151" s="296" t="s">
        <v>500</v>
      </c>
      <c r="I151" s="296" t="s">
        <v>462</v>
      </c>
      <c r="J151" s="296">
        <v>120</v>
      </c>
      <c r="K151" s="292"/>
    </row>
    <row r="152" spans="2:11" ht="15" customHeight="1">
      <c r="B152" s="271"/>
      <c r="C152" s="296" t="s">
        <v>509</v>
      </c>
      <c r="D152" s="250"/>
      <c r="E152" s="250"/>
      <c r="F152" s="297" t="s">
        <v>460</v>
      </c>
      <c r="G152" s="250"/>
      <c r="H152" s="296" t="s">
        <v>520</v>
      </c>
      <c r="I152" s="296" t="s">
        <v>462</v>
      </c>
      <c r="J152" s="296" t="s">
        <v>511</v>
      </c>
      <c r="K152" s="292"/>
    </row>
    <row r="153" spans="2:11" ht="15" customHeight="1">
      <c r="B153" s="271"/>
      <c r="C153" s="296" t="s">
        <v>408</v>
      </c>
      <c r="D153" s="250"/>
      <c r="E153" s="250"/>
      <c r="F153" s="297" t="s">
        <v>460</v>
      </c>
      <c r="G153" s="250"/>
      <c r="H153" s="296" t="s">
        <v>521</v>
      </c>
      <c r="I153" s="296" t="s">
        <v>462</v>
      </c>
      <c r="J153" s="296" t="s">
        <v>511</v>
      </c>
      <c r="K153" s="292"/>
    </row>
    <row r="154" spans="2:11" ht="15" customHeight="1">
      <c r="B154" s="271"/>
      <c r="C154" s="296" t="s">
        <v>465</v>
      </c>
      <c r="D154" s="250"/>
      <c r="E154" s="250"/>
      <c r="F154" s="297" t="s">
        <v>466</v>
      </c>
      <c r="G154" s="250"/>
      <c r="H154" s="296" t="s">
        <v>500</v>
      </c>
      <c r="I154" s="296" t="s">
        <v>462</v>
      </c>
      <c r="J154" s="296">
        <v>50</v>
      </c>
      <c r="K154" s="292"/>
    </row>
    <row r="155" spans="2:11" ht="15" customHeight="1">
      <c r="B155" s="271"/>
      <c r="C155" s="296" t="s">
        <v>468</v>
      </c>
      <c r="D155" s="250"/>
      <c r="E155" s="250"/>
      <c r="F155" s="297" t="s">
        <v>460</v>
      </c>
      <c r="G155" s="250"/>
      <c r="H155" s="296" t="s">
        <v>500</v>
      </c>
      <c r="I155" s="296" t="s">
        <v>470</v>
      </c>
      <c r="J155" s="296"/>
      <c r="K155" s="292"/>
    </row>
    <row r="156" spans="2:11" ht="15" customHeight="1">
      <c r="B156" s="271"/>
      <c r="C156" s="296" t="s">
        <v>479</v>
      </c>
      <c r="D156" s="250"/>
      <c r="E156" s="250"/>
      <c r="F156" s="297" t="s">
        <v>466</v>
      </c>
      <c r="G156" s="250"/>
      <c r="H156" s="296" t="s">
        <v>500</v>
      </c>
      <c r="I156" s="296" t="s">
        <v>462</v>
      </c>
      <c r="J156" s="296">
        <v>50</v>
      </c>
      <c r="K156" s="292"/>
    </row>
    <row r="157" spans="2:11" ht="15" customHeight="1">
      <c r="B157" s="271"/>
      <c r="C157" s="296" t="s">
        <v>487</v>
      </c>
      <c r="D157" s="250"/>
      <c r="E157" s="250"/>
      <c r="F157" s="297" t="s">
        <v>466</v>
      </c>
      <c r="G157" s="250"/>
      <c r="H157" s="296" t="s">
        <v>500</v>
      </c>
      <c r="I157" s="296" t="s">
        <v>462</v>
      </c>
      <c r="J157" s="296">
        <v>50</v>
      </c>
      <c r="K157" s="292"/>
    </row>
    <row r="158" spans="2:11" ht="15" customHeight="1">
      <c r="B158" s="271"/>
      <c r="C158" s="296" t="s">
        <v>485</v>
      </c>
      <c r="D158" s="250"/>
      <c r="E158" s="250"/>
      <c r="F158" s="297" t="s">
        <v>466</v>
      </c>
      <c r="G158" s="250"/>
      <c r="H158" s="296" t="s">
        <v>500</v>
      </c>
      <c r="I158" s="296" t="s">
        <v>462</v>
      </c>
      <c r="J158" s="296">
        <v>50</v>
      </c>
      <c r="K158" s="292"/>
    </row>
    <row r="159" spans="2:11" ht="15" customHeight="1">
      <c r="B159" s="271"/>
      <c r="C159" s="296" t="s">
        <v>104</v>
      </c>
      <c r="D159" s="250"/>
      <c r="E159" s="250"/>
      <c r="F159" s="297" t="s">
        <v>460</v>
      </c>
      <c r="G159" s="250"/>
      <c r="H159" s="296" t="s">
        <v>522</v>
      </c>
      <c r="I159" s="296" t="s">
        <v>462</v>
      </c>
      <c r="J159" s="296" t="s">
        <v>523</v>
      </c>
      <c r="K159" s="292"/>
    </row>
    <row r="160" spans="2:11" ht="15" customHeight="1">
      <c r="B160" s="271"/>
      <c r="C160" s="296" t="s">
        <v>524</v>
      </c>
      <c r="D160" s="250"/>
      <c r="E160" s="250"/>
      <c r="F160" s="297" t="s">
        <v>460</v>
      </c>
      <c r="G160" s="250"/>
      <c r="H160" s="296" t="s">
        <v>525</v>
      </c>
      <c r="I160" s="296" t="s">
        <v>495</v>
      </c>
      <c r="J160" s="296"/>
      <c r="K160" s="292"/>
    </row>
    <row r="161" spans="2:11" ht="15" customHeight="1">
      <c r="B161" s="298"/>
      <c r="C161" s="280"/>
      <c r="D161" s="280"/>
      <c r="E161" s="280"/>
      <c r="F161" s="280"/>
      <c r="G161" s="280"/>
      <c r="H161" s="280"/>
      <c r="I161" s="280"/>
      <c r="J161" s="280"/>
      <c r="K161" s="299"/>
    </row>
    <row r="162" spans="2:11" ht="18.75" customHeight="1">
      <c r="B162" s="247"/>
      <c r="C162" s="250"/>
      <c r="D162" s="250"/>
      <c r="E162" s="250"/>
      <c r="F162" s="270"/>
      <c r="G162" s="250"/>
      <c r="H162" s="250"/>
      <c r="I162" s="250"/>
      <c r="J162" s="250"/>
      <c r="K162" s="247"/>
    </row>
    <row r="163" spans="2:11" ht="18.75" customHeight="1">
      <c r="B163" s="257"/>
      <c r="C163" s="257"/>
      <c r="D163" s="257"/>
      <c r="E163" s="257"/>
      <c r="F163" s="257"/>
      <c r="G163" s="257"/>
      <c r="H163" s="257"/>
      <c r="I163" s="257"/>
      <c r="J163" s="257"/>
      <c r="K163" s="257"/>
    </row>
    <row r="164" spans="2:11" ht="7.5" customHeight="1">
      <c r="B164" s="239"/>
      <c r="C164" s="240"/>
      <c r="D164" s="240"/>
      <c r="E164" s="240"/>
      <c r="F164" s="240"/>
      <c r="G164" s="240"/>
      <c r="H164" s="240"/>
      <c r="I164" s="240"/>
      <c r="J164" s="240"/>
      <c r="K164" s="241"/>
    </row>
    <row r="165" spans="2:11" ht="45" customHeight="1">
      <c r="B165" s="242"/>
      <c r="C165" s="369" t="s">
        <v>526</v>
      </c>
      <c r="D165" s="369"/>
      <c r="E165" s="369"/>
      <c r="F165" s="369"/>
      <c r="G165" s="369"/>
      <c r="H165" s="369"/>
      <c r="I165" s="369"/>
      <c r="J165" s="369"/>
      <c r="K165" s="243"/>
    </row>
    <row r="166" spans="2:11" ht="17.25" customHeight="1">
      <c r="B166" s="242"/>
      <c r="C166" s="263" t="s">
        <v>454</v>
      </c>
      <c r="D166" s="263"/>
      <c r="E166" s="263"/>
      <c r="F166" s="263" t="s">
        <v>455</v>
      </c>
      <c r="G166" s="300"/>
      <c r="H166" s="301" t="s">
        <v>53</v>
      </c>
      <c r="I166" s="301" t="s">
        <v>56</v>
      </c>
      <c r="J166" s="263" t="s">
        <v>456</v>
      </c>
      <c r="K166" s="243"/>
    </row>
    <row r="167" spans="2:11" ht="17.25" customHeight="1">
      <c r="B167" s="244"/>
      <c r="C167" s="265" t="s">
        <v>457</v>
      </c>
      <c r="D167" s="265"/>
      <c r="E167" s="265"/>
      <c r="F167" s="266" t="s">
        <v>458</v>
      </c>
      <c r="G167" s="302"/>
      <c r="H167" s="303"/>
      <c r="I167" s="303"/>
      <c r="J167" s="265" t="s">
        <v>459</v>
      </c>
      <c r="K167" s="245"/>
    </row>
    <row r="168" spans="2:11" ht="5.25" customHeight="1">
      <c r="B168" s="271"/>
      <c r="C168" s="268"/>
      <c r="D168" s="268"/>
      <c r="E168" s="268"/>
      <c r="F168" s="268"/>
      <c r="G168" s="269"/>
      <c r="H168" s="268"/>
      <c r="I168" s="268"/>
      <c r="J168" s="268"/>
      <c r="K168" s="292"/>
    </row>
    <row r="169" spans="2:11" ht="15" customHeight="1">
      <c r="B169" s="271"/>
      <c r="C169" s="250" t="s">
        <v>463</v>
      </c>
      <c r="D169" s="250"/>
      <c r="E169" s="250"/>
      <c r="F169" s="270" t="s">
        <v>460</v>
      </c>
      <c r="G169" s="250"/>
      <c r="H169" s="250" t="s">
        <v>500</v>
      </c>
      <c r="I169" s="250" t="s">
        <v>462</v>
      </c>
      <c r="J169" s="250">
        <v>120</v>
      </c>
      <c r="K169" s="292"/>
    </row>
    <row r="170" spans="2:11" ht="15" customHeight="1">
      <c r="B170" s="271"/>
      <c r="C170" s="250" t="s">
        <v>509</v>
      </c>
      <c r="D170" s="250"/>
      <c r="E170" s="250"/>
      <c r="F170" s="270" t="s">
        <v>460</v>
      </c>
      <c r="G170" s="250"/>
      <c r="H170" s="250" t="s">
        <v>510</v>
      </c>
      <c r="I170" s="250" t="s">
        <v>462</v>
      </c>
      <c r="J170" s="250" t="s">
        <v>511</v>
      </c>
      <c r="K170" s="292"/>
    </row>
    <row r="171" spans="2:11" ht="15" customHeight="1">
      <c r="B171" s="271"/>
      <c r="C171" s="250" t="s">
        <v>408</v>
      </c>
      <c r="D171" s="250"/>
      <c r="E171" s="250"/>
      <c r="F171" s="270" t="s">
        <v>460</v>
      </c>
      <c r="G171" s="250"/>
      <c r="H171" s="250" t="s">
        <v>527</v>
      </c>
      <c r="I171" s="250" t="s">
        <v>462</v>
      </c>
      <c r="J171" s="250" t="s">
        <v>511</v>
      </c>
      <c r="K171" s="292"/>
    </row>
    <row r="172" spans="2:11" ht="15" customHeight="1">
      <c r="B172" s="271"/>
      <c r="C172" s="250" t="s">
        <v>465</v>
      </c>
      <c r="D172" s="250"/>
      <c r="E172" s="250"/>
      <c r="F172" s="270" t="s">
        <v>466</v>
      </c>
      <c r="G172" s="250"/>
      <c r="H172" s="250" t="s">
        <v>527</v>
      </c>
      <c r="I172" s="250" t="s">
        <v>462</v>
      </c>
      <c r="J172" s="250">
        <v>50</v>
      </c>
      <c r="K172" s="292"/>
    </row>
    <row r="173" spans="2:11" ht="15" customHeight="1">
      <c r="B173" s="271"/>
      <c r="C173" s="250" t="s">
        <v>468</v>
      </c>
      <c r="D173" s="250"/>
      <c r="E173" s="250"/>
      <c r="F173" s="270" t="s">
        <v>460</v>
      </c>
      <c r="G173" s="250"/>
      <c r="H173" s="250" t="s">
        <v>527</v>
      </c>
      <c r="I173" s="250" t="s">
        <v>470</v>
      </c>
      <c r="J173" s="250"/>
      <c r="K173" s="292"/>
    </row>
    <row r="174" spans="2:11" ht="15" customHeight="1">
      <c r="B174" s="271"/>
      <c r="C174" s="250" t="s">
        <v>479</v>
      </c>
      <c r="D174" s="250"/>
      <c r="E174" s="250"/>
      <c r="F174" s="270" t="s">
        <v>466</v>
      </c>
      <c r="G174" s="250"/>
      <c r="H174" s="250" t="s">
        <v>527</v>
      </c>
      <c r="I174" s="250" t="s">
        <v>462</v>
      </c>
      <c r="J174" s="250">
        <v>50</v>
      </c>
      <c r="K174" s="292"/>
    </row>
    <row r="175" spans="2:11" ht="15" customHeight="1">
      <c r="B175" s="271"/>
      <c r="C175" s="250" t="s">
        <v>487</v>
      </c>
      <c r="D175" s="250"/>
      <c r="E175" s="250"/>
      <c r="F175" s="270" t="s">
        <v>466</v>
      </c>
      <c r="G175" s="250"/>
      <c r="H175" s="250" t="s">
        <v>527</v>
      </c>
      <c r="I175" s="250" t="s">
        <v>462</v>
      </c>
      <c r="J175" s="250">
        <v>50</v>
      </c>
      <c r="K175" s="292"/>
    </row>
    <row r="176" spans="2:11" ht="15" customHeight="1">
      <c r="B176" s="271"/>
      <c r="C176" s="250" t="s">
        <v>485</v>
      </c>
      <c r="D176" s="250"/>
      <c r="E176" s="250"/>
      <c r="F176" s="270" t="s">
        <v>466</v>
      </c>
      <c r="G176" s="250"/>
      <c r="H176" s="250" t="s">
        <v>527</v>
      </c>
      <c r="I176" s="250" t="s">
        <v>462</v>
      </c>
      <c r="J176" s="250">
        <v>50</v>
      </c>
      <c r="K176" s="292"/>
    </row>
    <row r="177" spans="2:11" ht="15" customHeight="1">
      <c r="B177" s="271"/>
      <c r="C177" s="250" t="s">
        <v>115</v>
      </c>
      <c r="D177" s="250"/>
      <c r="E177" s="250"/>
      <c r="F177" s="270" t="s">
        <v>460</v>
      </c>
      <c r="G177" s="250"/>
      <c r="H177" s="250" t="s">
        <v>528</v>
      </c>
      <c r="I177" s="250" t="s">
        <v>529</v>
      </c>
      <c r="J177" s="250"/>
      <c r="K177" s="292"/>
    </row>
    <row r="178" spans="2:11" ht="15" customHeight="1">
      <c r="B178" s="271"/>
      <c r="C178" s="250" t="s">
        <v>56</v>
      </c>
      <c r="D178" s="250"/>
      <c r="E178" s="250"/>
      <c r="F178" s="270" t="s">
        <v>460</v>
      </c>
      <c r="G178" s="250"/>
      <c r="H178" s="250" t="s">
        <v>530</v>
      </c>
      <c r="I178" s="250" t="s">
        <v>531</v>
      </c>
      <c r="J178" s="250">
        <v>1</v>
      </c>
      <c r="K178" s="292"/>
    </row>
    <row r="179" spans="2:11" ht="15" customHeight="1">
      <c r="B179" s="271"/>
      <c r="C179" s="250" t="s">
        <v>52</v>
      </c>
      <c r="D179" s="250"/>
      <c r="E179" s="250"/>
      <c r="F179" s="270" t="s">
        <v>460</v>
      </c>
      <c r="G179" s="250"/>
      <c r="H179" s="250" t="s">
        <v>532</v>
      </c>
      <c r="I179" s="250" t="s">
        <v>462</v>
      </c>
      <c r="J179" s="250">
        <v>20</v>
      </c>
      <c r="K179" s="292"/>
    </row>
    <row r="180" spans="2:11" ht="15" customHeight="1">
      <c r="B180" s="271"/>
      <c r="C180" s="250" t="s">
        <v>53</v>
      </c>
      <c r="D180" s="250"/>
      <c r="E180" s="250"/>
      <c r="F180" s="270" t="s">
        <v>460</v>
      </c>
      <c r="G180" s="250"/>
      <c r="H180" s="250" t="s">
        <v>533</v>
      </c>
      <c r="I180" s="250" t="s">
        <v>462</v>
      </c>
      <c r="J180" s="250">
        <v>255</v>
      </c>
      <c r="K180" s="292"/>
    </row>
    <row r="181" spans="2:11" ht="15" customHeight="1">
      <c r="B181" s="271"/>
      <c r="C181" s="250" t="s">
        <v>116</v>
      </c>
      <c r="D181" s="250"/>
      <c r="E181" s="250"/>
      <c r="F181" s="270" t="s">
        <v>460</v>
      </c>
      <c r="G181" s="250"/>
      <c r="H181" s="250" t="s">
        <v>424</v>
      </c>
      <c r="I181" s="250" t="s">
        <v>462</v>
      </c>
      <c r="J181" s="250">
        <v>10</v>
      </c>
      <c r="K181" s="292"/>
    </row>
    <row r="182" spans="2:11" ht="15" customHeight="1">
      <c r="B182" s="271"/>
      <c r="C182" s="250" t="s">
        <v>117</v>
      </c>
      <c r="D182" s="250"/>
      <c r="E182" s="250"/>
      <c r="F182" s="270" t="s">
        <v>460</v>
      </c>
      <c r="G182" s="250"/>
      <c r="H182" s="250" t="s">
        <v>534</v>
      </c>
      <c r="I182" s="250" t="s">
        <v>495</v>
      </c>
      <c r="J182" s="250"/>
      <c r="K182" s="292"/>
    </row>
    <row r="183" spans="2:11" ht="15" customHeight="1">
      <c r="B183" s="271"/>
      <c r="C183" s="250" t="s">
        <v>535</v>
      </c>
      <c r="D183" s="250"/>
      <c r="E183" s="250"/>
      <c r="F183" s="270" t="s">
        <v>460</v>
      </c>
      <c r="G183" s="250"/>
      <c r="H183" s="250" t="s">
        <v>536</v>
      </c>
      <c r="I183" s="250" t="s">
        <v>495</v>
      </c>
      <c r="J183" s="250"/>
      <c r="K183" s="292"/>
    </row>
    <row r="184" spans="2:11" ht="15" customHeight="1">
      <c r="B184" s="271"/>
      <c r="C184" s="250" t="s">
        <v>524</v>
      </c>
      <c r="D184" s="250"/>
      <c r="E184" s="250"/>
      <c r="F184" s="270" t="s">
        <v>460</v>
      </c>
      <c r="G184" s="250"/>
      <c r="H184" s="250" t="s">
        <v>537</v>
      </c>
      <c r="I184" s="250" t="s">
        <v>495</v>
      </c>
      <c r="J184" s="250"/>
      <c r="K184" s="292"/>
    </row>
    <row r="185" spans="2:11" ht="15" customHeight="1">
      <c r="B185" s="271"/>
      <c r="C185" s="250" t="s">
        <v>119</v>
      </c>
      <c r="D185" s="250"/>
      <c r="E185" s="250"/>
      <c r="F185" s="270" t="s">
        <v>466</v>
      </c>
      <c r="G185" s="250"/>
      <c r="H185" s="250" t="s">
        <v>538</v>
      </c>
      <c r="I185" s="250" t="s">
        <v>462</v>
      </c>
      <c r="J185" s="250">
        <v>50</v>
      </c>
      <c r="K185" s="292"/>
    </row>
    <row r="186" spans="2:11" ht="15" customHeight="1">
      <c r="B186" s="271"/>
      <c r="C186" s="250" t="s">
        <v>539</v>
      </c>
      <c r="D186" s="250"/>
      <c r="E186" s="250"/>
      <c r="F186" s="270" t="s">
        <v>466</v>
      </c>
      <c r="G186" s="250"/>
      <c r="H186" s="250" t="s">
        <v>540</v>
      </c>
      <c r="I186" s="250" t="s">
        <v>541</v>
      </c>
      <c r="J186" s="250"/>
      <c r="K186" s="292"/>
    </row>
    <row r="187" spans="2:11" ht="15" customHeight="1">
      <c r="B187" s="271"/>
      <c r="C187" s="250" t="s">
        <v>542</v>
      </c>
      <c r="D187" s="250"/>
      <c r="E187" s="250"/>
      <c r="F187" s="270" t="s">
        <v>466</v>
      </c>
      <c r="G187" s="250"/>
      <c r="H187" s="250" t="s">
        <v>543</v>
      </c>
      <c r="I187" s="250" t="s">
        <v>541</v>
      </c>
      <c r="J187" s="250"/>
      <c r="K187" s="292"/>
    </row>
    <row r="188" spans="2:11" ht="15" customHeight="1">
      <c r="B188" s="271"/>
      <c r="C188" s="250" t="s">
        <v>544</v>
      </c>
      <c r="D188" s="250"/>
      <c r="E188" s="250"/>
      <c r="F188" s="270" t="s">
        <v>466</v>
      </c>
      <c r="G188" s="250"/>
      <c r="H188" s="250" t="s">
        <v>545</v>
      </c>
      <c r="I188" s="250" t="s">
        <v>541</v>
      </c>
      <c r="J188" s="250"/>
      <c r="K188" s="292"/>
    </row>
    <row r="189" spans="2:11" ht="15" customHeight="1">
      <c r="B189" s="271"/>
      <c r="C189" s="304" t="s">
        <v>546</v>
      </c>
      <c r="D189" s="250"/>
      <c r="E189" s="250"/>
      <c r="F189" s="270" t="s">
        <v>466</v>
      </c>
      <c r="G189" s="250"/>
      <c r="H189" s="250" t="s">
        <v>547</v>
      </c>
      <c r="I189" s="250" t="s">
        <v>548</v>
      </c>
      <c r="J189" s="305" t="s">
        <v>549</v>
      </c>
      <c r="K189" s="292"/>
    </row>
    <row r="190" spans="2:11" ht="15" customHeight="1">
      <c r="B190" s="271"/>
      <c r="C190" s="256" t="s">
        <v>41</v>
      </c>
      <c r="D190" s="250"/>
      <c r="E190" s="250"/>
      <c r="F190" s="270" t="s">
        <v>460</v>
      </c>
      <c r="G190" s="250"/>
      <c r="H190" s="247" t="s">
        <v>550</v>
      </c>
      <c r="I190" s="250" t="s">
        <v>551</v>
      </c>
      <c r="J190" s="250"/>
      <c r="K190" s="292"/>
    </row>
    <row r="191" spans="2:11" ht="15" customHeight="1">
      <c r="B191" s="271"/>
      <c r="C191" s="256" t="s">
        <v>552</v>
      </c>
      <c r="D191" s="250"/>
      <c r="E191" s="250"/>
      <c r="F191" s="270" t="s">
        <v>460</v>
      </c>
      <c r="G191" s="250"/>
      <c r="H191" s="250" t="s">
        <v>553</v>
      </c>
      <c r="I191" s="250" t="s">
        <v>495</v>
      </c>
      <c r="J191" s="250"/>
      <c r="K191" s="292"/>
    </row>
    <row r="192" spans="2:11" ht="15" customHeight="1">
      <c r="B192" s="271"/>
      <c r="C192" s="256" t="s">
        <v>554</v>
      </c>
      <c r="D192" s="250"/>
      <c r="E192" s="250"/>
      <c r="F192" s="270" t="s">
        <v>460</v>
      </c>
      <c r="G192" s="250"/>
      <c r="H192" s="250" t="s">
        <v>555</v>
      </c>
      <c r="I192" s="250" t="s">
        <v>495</v>
      </c>
      <c r="J192" s="250"/>
      <c r="K192" s="292"/>
    </row>
    <row r="193" spans="2:11" ht="15" customHeight="1">
      <c r="B193" s="271"/>
      <c r="C193" s="256" t="s">
        <v>556</v>
      </c>
      <c r="D193" s="250"/>
      <c r="E193" s="250"/>
      <c r="F193" s="270" t="s">
        <v>466</v>
      </c>
      <c r="G193" s="250"/>
      <c r="H193" s="250" t="s">
        <v>557</v>
      </c>
      <c r="I193" s="250" t="s">
        <v>495</v>
      </c>
      <c r="J193" s="250"/>
      <c r="K193" s="292"/>
    </row>
    <row r="194" spans="2:11" ht="15" customHeight="1">
      <c r="B194" s="298"/>
      <c r="C194" s="306"/>
      <c r="D194" s="280"/>
      <c r="E194" s="280"/>
      <c r="F194" s="280"/>
      <c r="G194" s="280"/>
      <c r="H194" s="280"/>
      <c r="I194" s="280"/>
      <c r="J194" s="280"/>
      <c r="K194" s="299"/>
    </row>
    <row r="195" spans="2:11" ht="18.75" customHeight="1">
      <c r="B195" s="247"/>
      <c r="C195" s="250"/>
      <c r="D195" s="250"/>
      <c r="E195" s="250"/>
      <c r="F195" s="270"/>
      <c r="G195" s="250"/>
      <c r="H195" s="250"/>
      <c r="I195" s="250"/>
      <c r="J195" s="250"/>
      <c r="K195" s="247"/>
    </row>
    <row r="196" spans="2:11" ht="18.75" customHeight="1">
      <c r="B196" s="247"/>
      <c r="C196" s="250"/>
      <c r="D196" s="250"/>
      <c r="E196" s="250"/>
      <c r="F196" s="270"/>
      <c r="G196" s="250"/>
      <c r="H196" s="250"/>
      <c r="I196" s="250"/>
      <c r="J196" s="250"/>
      <c r="K196" s="247"/>
    </row>
    <row r="197" spans="2:11" ht="18.75" customHeight="1">
      <c r="B197" s="257"/>
      <c r="C197" s="257"/>
      <c r="D197" s="257"/>
      <c r="E197" s="257"/>
      <c r="F197" s="257"/>
      <c r="G197" s="257"/>
      <c r="H197" s="257"/>
      <c r="I197" s="257"/>
      <c r="J197" s="257"/>
      <c r="K197" s="257"/>
    </row>
    <row r="198" spans="2:11" ht="13.5">
      <c r="B198" s="239"/>
      <c r="C198" s="240"/>
      <c r="D198" s="240"/>
      <c r="E198" s="240"/>
      <c r="F198" s="240"/>
      <c r="G198" s="240"/>
      <c r="H198" s="240"/>
      <c r="I198" s="240"/>
      <c r="J198" s="240"/>
      <c r="K198" s="241"/>
    </row>
    <row r="199" spans="2:11" ht="21">
      <c r="B199" s="242"/>
      <c r="C199" s="369" t="s">
        <v>558</v>
      </c>
      <c r="D199" s="369"/>
      <c r="E199" s="369"/>
      <c r="F199" s="369"/>
      <c r="G199" s="369"/>
      <c r="H199" s="369"/>
      <c r="I199" s="369"/>
      <c r="J199" s="369"/>
      <c r="K199" s="243"/>
    </row>
    <row r="200" spans="2:11" ht="25.5" customHeight="1">
      <c r="B200" s="242"/>
      <c r="C200" s="307" t="s">
        <v>559</v>
      </c>
      <c r="D200" s="307"/>
      <c r="E200" s="307"/>
      <c r="F200" s="307" t="s">
        <v>560</v>
      </c>
      <c r="G200" s="308"/>
      <c r="H200" s="368" t="s">
        <v>561</v>
      </c>
      <c r="I200" s="368"/>
      <c r="J200" s="368"/>
      <c r="K200" s="243"/>
    </row>
    <row r="201" spans="2:11" ht="5.25" customHeight="1">
      <c r="B201" s="271"/>
      <c r="C201" s="268"/>
      <c r="D201" s="268"/>
      <c r="E201" s="268"/>
      <c r="F201" s="268"/>
      <c r="G201" s="250"/>
      <c r="H201" s="268"/>
      <c r="I201" s="268"/>
      <c r="J201" s="268"/>
      <c r="K201" s="292"/>
    </row>
    <row r="202" spans="2:11" ht="15" customHeight="1">
      <c r="B202" s="271"/>
      <c r="C202" s="250" t="s">
        <v>551</v>
      </c>
      <c r="D202" s="250"/>
      <c r="E202" s="250"/>
      <c r="F202" s="270" t="s">
        <v>42</v>
      </c>
      <c r="G202" s="250"/>
      <c r="H202" s="367" t="s">
        <v>562</v>
      </c>
      <c r="I202" s="367"/>
      <c r="J202" s="367"/>
      <c r="K202" s="292"/>
    </row>
    <row r="203" spans="2:11" ht="15" customHeight="1">
      <c r="B203" s="271"/>
      <c r="C203" s="277"/>
      <c r="D203" s="250"/>
      <c r="E203" s="250"/>
      <c r="F203" s="270" t="s">
        <v>43</v>
      </c>
      <c r="G203" s="250"/>
      <c r="H203" s="367" t="s">
        <v>563</v>
      </c>
      <c r="I203" s="367"/>
      <c r="J203" s="367"/>
      <c r="K203" s="292"/>
    </row>
    <row r="204" spans="2:11" ht="15" customHeight="1">
      <c r="B204" s="271"/>
      <c r="C204" s="277"/>
      <c r="D204" s="250"/>
      <c r="E204" s="250"/>
      <c r="F204" s="270" t="s">
        <v>46</v>
      </c>
      <c r="G204" s="250"/>
      <c r="H204" s="367" t="s">
        <v>564</v>
      </c>
      <c r="I204" s="367"/>
      <c r="J204" s="367"/>
      <c r="K204" s="292"/>
    </row>
    <row r="205" spans="2:11" ht="15" customHeight="1">
      <c r="B205" s="271"/>
      <c r="C205" s="250"/>
      <c r="D205" s="250"/>
      <c r="E205" s="250"/>
      <c r="F205" s="270" t="s">
        <v>44</v>
      </c>
      <c r="G205" s="250"/>
      <c r="H205" s="367" t="s">
        <v>565</v>
      </c>
      <c r="I205" s="367"/>
      <c r="J205" s="367"/>
      <c r="K205" s="292"/>
    </row>
    <row r="206" spans="2:11" ht="15" customHeight="1">
      <c r="B206" s="271"/>
      <c r="C206" s="250"/>
      <c r="D206" s="250"/>
      <c r="E206" s="250"/>
      <c r="F206" s="270" t="s">
        <v>45</v>
      </c>
      <c r="G206" s="250"/>
      <c r="H206" s="367" t="s">
        <v>566</v>
      </c>
      <c r="I206" s="367"/>
      <c r="J206" s="367"/>
      <c r="K206" s="292"/>
    </row>
    <row r="207" spans="2:11" ht="15" customHeight="1">
      <c r="B207" s="271"/>
      <c r="C207" s="250"/>
      <c r="D207" s="250"/>
      <c r="E207" s="250"/>
      <c r="F207" s="270"/>
      <c r="G207" s="250"/>
      <c r="H207" s="250"/>
      <c r="I207" s="250"/>
      <c r="J207" s="250"/>
      <c r="K207" s="292"/>
    </row>
    <row r="208" spans="2:11" ht="15" customHeight="1">
      <c r="B208" s="271"/>
      <c r="C208" s="250" t="s">
        <v>507</v>
      </c>
      <c r="D208" s="250"/>
      <c r="E208" s="250"/>
      <c r="F208" s="270" t="s">
        <v>78</v>
      </c>
      <c r="G208" s="250"/>
      <c r="H208" s="367" t="s">
        <v>567</v>
      </c>
      <c r="I208" s="367"/>
      <c r="J208" s="367"/>
      <c r="K208" s="292"/>
    </row>
    <row r="209" spans="2:11" ht="15" customHeight="1">
      <c r="B209" s="271"/>
      <c r="C209" s="277"/>
      <c r="D209" s="250"/>
      <c r="E209" s="250"/>
      <c r="F209" s="270" t="s">
        <v>402</v>
      </c>
      <c r="G209" s="250"/>
      <c r="H209" s="367" t="s">
        <v>403</v>
      </c>
      <c r="I209" s="367"/>
      <c r="J209" s="367"/>
      <c r="K209" s="292"/>
    </row>
    <row r="210" spans="2:11" ht="15" customHeight="1">
      <c r="B210" s="271"/>
      <c r="C210" s="250"/>
      <c r="D210" s="250"/>
      <c r="E210" s="250"/>
      <c r="F210" s="270" t="s">
        <v>400</v>
      </c>
      <c r="G210" s="250"/>
      <c r="H210" s="367" t="s">
        <v>568</v>
      </c>
      <c r="I210" s="367"/>
      <c r="J210" s="367"/>
      <c r="K210" s="292"/>
    </row>
    <row r="211" spans="2:11" ht="15" customHeight="1">
      <c r="B211" s="309"/>
      <c r="C211" s="277"/>
      <c r="D211" s="277"/>
      <c r="E211" s="277"/>
      <c r="F211" s="270" t="s">
        <v>404</v>
      </c>
      <c r="G211" s="256"/>
      <c r="H211" s="366" t="s">
        <v>405</v>
      </c>
      <c r="I211" s="366"/>
      <c r="J211" s="366"/>
      <c r="K211" s="310"/>
    </row>
    <row r="212" spans="2:11" ht="15" customHeight="1">
      <c r="B212" s="309"/>
      <c r="C212" s="277"/>
      <c r="D212" s="277"/>
      <c r="E212" s="277"/>
      <c r="F212" s="270" t="s">
        <v>406</v>
      </c>
      <c r="G212" s="256"/>
      <c r="H212" s="366" t="s">
        <v>569</v>
      </c>
      <c r="I212" s="366"/>
      <c r="J212" s="366"/>
      <c r="K212" s="310"/>
    </row>
    <row r="213" spans="2:11" ht="15" customHeight="1">
      <c r="B213" s="309"/>
      <c r="C213" s="277"/>
      <c r="D213" s="277"/>
      <c r="E213" s="277"/>
      <c r="F213" s="311"/>
      <c r="G213" s="256"/>
      <c r="H213" s="312"/>
      <c r="I213" s="312"/>
      <c r="J213" s="312"/>
      <c r="K213" s="310"/>
    </row>
    <row r="214" spans="2:11" ht="15" customHeight="1">
      <c r="B214" s="309"/>
      <c r="C214" s="250" t="s">
        <v>531</v>
      </c>
      <c r="D214" s="277"/>
      <c r="E214" s="277"/>
      <c r="F214" s="270">
        <v>1</v>
      </c>
      <c r="G214" s="256"/>
      <c r="H214" s="366" t="s">
        <v>570</v>
      </c>
      <c r="I214" s="366"/>
      <c r="J214" s="366"/>
      <c r="K214" s="310"/>
    </row>
    <row r="215" spans="2:11" ht="15" customHeight="1">
      <c r="B215" s="309"/>
      <c r="C215" s="277"/>
      <c r="D215" s="277"/>
      <c r="E215" s="277"/>
      <c r="F215" s="270">
        <v>2</v>
      </c>
      <c r="G215" s="256"/>
      <c r="H215" s="366" t="s">
        <v>571</v>
      </c>
      <c r="I215" s="366"/>
      <c r="J215" s="366"/>
      <c r="K215" s="310"/>
    </row>
    <row r="216" spans="2:11" ht="15" customHeight="1">
      <c r="B216" s="309"/>
      <c r="C216" s="277"/>
      <c r="D216" s="277"/>
      <c r="E216" s="277"/>
      <c r="F216" s="270">
        <v>3</v>
      </c>
      <c r="G216" s="256"/>
      <c r="H216" s="366" t="s">
        <v>572</v>
      </c>
      <c r="I216" s="366"/>
      <c r="J216" s="366"/>
      <c r="K216" s="310"/>
    </row>
    <row r="217" spans="2:11" ht="15" customHeight="1">
      <c r="B217" s="309"/>
      <c r="C217" s="277"/>
      <c r="D217" s="277"/>
      <c r="E217" s="277"/>
      <c r="F217" s="270">
        <v>4</v>
      </c>
      <c r="G217" s="256"/>
      <c r="H217" s="366" t="s">
        <v>573</v>
      </c>
      <c r="I217" s="366"/>
      <c r="J217" s="366"/>
      <c r="K217" s="310"/>
    </row>
    <row r="218" spans="2:11" ht="12.75" customHeight="1">
      <c r="B218" s="313"/>
      <c r="C218" s="314"/>
      <c r="D218" s="314"/>
      <c r="E218" s="314"/>
      <c r="F218" s="314"/>
      <c r="G218" s="314"/>
      <c r="H218" s="314"/>
      <c r="I218" s="314"/>
      <c r="J218" s="314"/>
      <c r="K218" s="31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POČÍTAČ\Uzivatel</dc:creator>
  <cp:keywords/>
  <dc:description/>
  <cp:lastModifiedBy>Kuklíková Jana</cp:lastModifiedBy>
  <dcterms:created xsi:type="dcterms:W3CDTF">2019-06-20T17:54:56Z</dcterms:created>
  <dcterms:modified xsi:type="dcterms:W3CDTF">2019-09-26T10:30:57Z</dcterms:modified>
  <cp:category/>
  <cp:version/>
  <cp:contentType/>
  <cp:contentStatus/>
</cp:coreProperties>
</file>