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Likvidace splaško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'SO 01 - Likvidace splaško...'!$C$89:$K$310</definedName>
    <definedName name="_xlnm.Print_Area" localSheetId="1">'SO 01 - Likvidace splaško...'!$C$4:$J$36,'SO 01 - Likvidace splaško...'!$C$42:$J$71,'SO 01 - Likvidace splaško...'!$C$77:$K$310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01 - Likvidace splaško...'!$89:$89</definedName>
  </definedNames>
  <calcPr fullCalcOnLoad="1"/>
</workbook>
</file>

<file path=xl/sharedStrings.xml><?xml version="1.0" encoding="utf-8"?>
<sst xmlns="http://schemas.openxmlformats.org/spreadsheetml/2006/main" count="3141" uniqueCount="716">
  <si>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</si>
  <si>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</si>
  <si>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</si>
  <si>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</si>
  <si>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</si>
  <si>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</si>
  <si>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</si>
  <si>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{067b92d7-cb41-4f18-8f1f-c7bcc336715f}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</si>
  <si>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</si>
  <si>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</si>
  <si>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</si>
  <si>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</si>
  <si>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</si>
  <si>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</si>
  <si>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</si>
  <si>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</si>
  <si>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2018134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</si>
  <si>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</si>
  <si>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</si>
  <si>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Likvidace splaškových vod pro domov Pod Skalami Kurovodice p.s.s.</t>
  </si>
  <si>
    <t>KSO:</t>
  </si>
  <si>
    <t/>
  </si>
  <si>
    <t>CC-CZ:</t>
  </si>
  <si>
    <t>Místo:</t>
  </si>
  <si>
    <t>Olšina č.p. 1, Loukov u Mn. Hradiště</t>
  </si>
  <si>
    <t>Datum:</t>
  </si>
  <si>
    <t>25. 10. 2018</t>
  </si>
  <si>
    <t>Zadavatel:</t>
  </si>
  <si>
    <t>IČ:</t>
  </si>
  <si>
    <t>Domov Pod Skalami Kurovodice p.s.s.</t>
  </si>
  <si>
    <t>DIČ:</t>
  </si>
  <si>
    <t>Uchazeč:</t>
  </si>
  <si>
    <t>Vyplň údaj</t>
  </si>
  <si>
    <t>Projektant:</t>
  </si>
  <si>
    <t>Ing. Barbora Erlebachová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</si>
  <si>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</si>
  <si>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</si>
  <si>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</si>
  <si>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</si>
  <si>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</si>
  <si>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</si>
  <si>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</si>
  <si>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</si>
  <si>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</si>
  <si>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</si>
  <si>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</si>
  <si>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</si>
  <si>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</si>
  <si>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</si>
  <si>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</si>
  <si>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</si>
  <si>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</si>
  <si>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</si>
  <si>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</si>
  <si>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</si>
  <si>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</si>
  <si>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</si>
  <si>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</si>
  <si>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</si>
  <si>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</si>
  <si>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</si>
  <si>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</si>
  <si>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</si>
  <si>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</si>
  <si>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</si>
  <si>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</si>
  <si>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</si>
  <si>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</si>
  <si>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</si>
  <si>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</si>
  <si>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</si>
  <si>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</si>
  <si>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</si>
  <si>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</si>
  <si>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</si>
  <si>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</si>
  <si>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</si>
  <si>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Likvidace splaškových vod</t>
  </si>
  <si>
    <t>STA</t>
  </si>
  <si>
    <t>1</t>
  </si>
  <si>
    <t>{4cbd5b07-070d-4b0e-bb68-6d80324cee2e}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</si>
  <si>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</si>
  <si>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</si>
  <si>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</si>
  <si>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</si>
  <si>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</si>
  <si>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</si>
  <si>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</si>
  <si>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</si>
  <si>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Likvidace splaškových vod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</si>
  <si>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</si>
  <si>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</si>
  <si>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</si>
  <si>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</si>
  <si>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</si>
  <si>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</si>
  <si>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</si>
  <si>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</si>
  <si>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</si>
  <si>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</si>
  <si>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</si>
  <si>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</si>
  <si>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</si>
  <si>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</si>
  <si>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</si>
  <si>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</si>
  <si>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</si>
  <si>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</si>
  <si>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</si>
  <si>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</si>
  <si>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</si>
  <si>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</si>
  <si>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</si>
  <si>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</si>
  <si>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</si>
  <si>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</si>
  <si>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</si>
  <si>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</si>
  <si>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</si>
  <si>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</si>
  <si>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</si>
  <si>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</si>
  <si>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</si>
  <si>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</si>
  <si>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</si>
  <si>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</si>
  <si>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</si>
  <si>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</si>
  <si>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113106343</t>
  </si>
  <si>
    <t>Rozebrání dlažeb a dílců při překopech inženýrských sítí s přemístěním hmot na skládku na vzdálenost do 3 m nebo s naložením na dopravní prostředek strojně plochy jednotlivě do 15 m2 komunikací pro pěší s ložem z kameniva nebo živice a s výplní spár ze zámkové dlažby</t>
  </si>
  <si>
    <t>m2</t>
  </si>
  <si>
    <t>CS ÚRS 2018 01</t>
  </si>
  <si>
    <t>4</t>
  </si>
  <si>
    <t>2094110836</t>
  </si>
  <si>
    <t>VV</t>
  </si>
  <si>
    <t>14*1</t>
  </si>
  <si>
    <t>113107436</t>
  </si>
  <si>
    <t>Odstranění podkladů nebo krytů při překopech inženýrských sítí s přemístěním hmot na skládku ve vzdálenosti do 3 m nebo s naložením na dopravní prostředek strojně plochy jednotlivě do 15 m2 z betonu vyztuženého sítěmi, o tl. vrstvy přes 100 do 150 mm</t>
  </si>
  <si>
    <t>249909088</t>
  </si>
  <si>
    <t>13*1</t>
  </si>
  <si>
    <t>3</t>
  </si>
  <si>
    <t>113107441</t>
  </si>
  <si>
    <t>Odstranění podkladů nebo krytů při překopech inženýrských sítí s přemístěním hmot na skládku ve vzdálenosti do 3 m nebo s naložením na dopravní prostředek strojně plochy jednotlivě do 15 m2 živičných, o tl. vrstvy do 50 mm</t>
  </si>
  <si>
    <t>-1855017645</t>
  </si>
  <si>
    <t>2*4,4*0,5</t>
  </si>
  <si>
    <t>113107443</t>
  </si>
  <si>
    <t>Odstranění podkladů nebo krytů při překopech inženýrských sítí s přemístěním hmot na skládku ve vzdálenosti do 3 m nebo s naložením na dopravní prostředek strojně plochy jednotlivě do 15 m2 živičných, o tl. vrstvy přes 100 do 150 mm</t>
  </si>
  <si>
    <t>-624697937</t>
  </si>
  <si>
    <t>4,4*1</t>
  </si>
  <si>
    <t>5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</si>
  <si>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</si>
  <si>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</si>
  <si>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</si>
  <si>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888712269</t>
  </si>
  <si>
    <t>"zeleň v pracovním pruhu 2 m - uložení podél výkkopu"</t>
  </si>
  <si>
    <t>"uvažována tl. 100 mm"</t>
  </si>
  <si>
    <t>180,6*2*0,1</t>
  </si>
  <si>
    <t>6</t>
  </si>
  <si>
    <t>130001101</t>
  </si>
  <si>
    <t>Příplatek k cenám hloubených vykopávek za ztížení vykopávky  v blízkosti podzemního vedení nebo výbušnin pro jakoukoliv třídu horniny</t>
  </si>
  <si>
    <t>-1969808933</t>
  </si>
  <si>
    <t>"podzemní vedení NN, VO"</t>
  </si>
  <si>
    <t>2*1,5*0,6*1,64</t>
  </si>
  <si>
    <t>2*1,5*0,6*2,05</t>
  </si>
  <si>
    <t>Součet</t>
  </si>
  <si>
    <t>7</t>
  </si>
  <si>
    <t>132201102</t>
  </si>
  <si>
    <t>Hloubení zapažených i nezapažených rýh šířky do 600 mm  s urovnáním dna do předepsaného profilu a spádu v hornině tř. 3 přes 100 m3</t>
  </si>
  <si>
    <t>1564592093</t>
  </si>
  <si>
    <t>55*0,6*(1,49+1,08)/2</t>
  </si>
  <si>
    <t>30*0,6*(1,08+1,08)/2</t>
  </si>
  <si>
    <t>30*0,6*(1,6+1,64)/2</t>
  </si>
  <si>
    <t>(122-115)*0,6*(1,64+1,5)/2</t>
  </si>
  <si>
    <t>(133-122)*0,6*(1,5+2,05)/2</t>
  </si>
  <si>
    <t>(164-133)*0,6*(2,05+2)/2</t>
  </si>
  <si>
    <t>(199-164)*0,6*(2+1,03)/2</t>
  </si>
  <si>
    <t>(206-199)*0,6*(1,03+1,15)/2</t>
  </si>
  <si>
    <t>(212-206)*0,6*(1,15+1,2)/2</t>
  </si>
  <si>
    <t>"+10% na rozšíření rýhy pro šachty"</t>
  </si>
  <si>
    <t>18,76</t>
  </si>
  <si>
    <t>Mezisoučet</t>
  </si>
  <si>
    <t>"tř. 3 - 60%"</t>
  </si>
  <si>
    <t>206,362*60/100</t>
  </si>
  <si>
    <t>8</t>
  </si>
  <si>
    <t>132201109</t>
  </si>
  <si>
    <t>Hloubení zapažených i nezapažených rýh šířky do 600 mm  s urovnáním dna do předepsaného profilu a spádu v hornině tř. 3 Příplatek k cenám za lepivost horniny tř. 3</t>
  </si>
  <si>
    <t>831406645</t>
  </si>
  <si>
    <t>"předpoklad 50% objemu"</t>
  </si>
  <si>
    <t>123,817*50/100</t>
  </si>
  <si>
    <t>9</t>
  </si>
  <si>
    <t>132301102</t>
  </si>
  <si>
    <t>Hloubení zapažených i nezapažených rýh šířky do 600 mm  s urovnáním dna do předepsaného profilu a spádu v hornině tř. 4 přes 100 m3</t>
  </si>
  <si>
    <t>-1833660721</t>
  </si>
  <si>
    <t>"tř. 4 - 40%"</t>
  </si>
  <si>
    <t>206,362*40/100</t>
  </si>
  <si>
    <t>10</t>
  </si>
  <si>
    <t>151101101</t>
  </si>
  <si>
    <t>Zřízení pažení a rozepření stěn rýh pro podzemní vedení pro všechny šířky rýhy  příložné pro jakoukoliv mezerovitost, hloubky do 2 m</t>
  </si>
  <si>
    <t>-1615509280</t>
  </si>
  <si>
    <t>"uvažováno pro hloubku výkopu přes 1,2 m"</t>
  </si>
  <si>
    <t>2*30*(1,6+1,64)/2</t>
  </si>
  <si>
    <t>2*(122-115)*(1,64+1,5)/2</t>
  </si>
  <si>
    <t>2*(133-122)*(1,5+2,05)/2</t>
  </si>
  <si>
    <t>2*(164-133)*(2,05+2)/2</t>
  </si>
  <si>
    <t>2*(199-164)*(2+1,03)/2*60/100</t>
  </si>
  <si>
    <t>347,41*10/100</t>
  </si>
  <si>
    <t>11</t>
  </si>
  <si>
    <t>151101111</t>
  </si>
  <si>
    <t>Odstranění pažení a rozepření stěn rýh pro podzemní vedení  s uložením materiálu na vzdálenost do 3 m od kraje výkopu příložné, hloubky do 2 m</t>
  </si>
  <si>
    <t>2106655310</t>
  </si>
  <si>
    <t>12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</si>
  <si>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</si>
  <si>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</si>
  <si>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1895954223</t>
  </si>
  <si>
    <t>13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</si>
  <si>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</si>
  <si>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</si>
  <si>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1544228171</t>
  </si>
  <si>
    <t>"staveništní mezideponie"</t>
  </si>
  <si>
    <t>"materiál pro podsyp, obsyp a výměnu materiálu pro zásyp v rámci staveniště"</t>
  </si>
  <si>
    <t>16,536+51,066+42,5</t>
  </si>
  <si>
    <t>"výměna 30% zásypového materiálu pro odvoz"</t>
  </si>
  <si>
    <t>141,666*30/100</t>
  </si>
  <si>
    <t>14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</si>
  <si>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</si>
  <si>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</si>
  <si>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792572460</t>
  </si>
  <si>
    <t>"odvoz na skládku"</t>
  </si>
  <si>
    <t>"přebytečný výkopek (výkopy minus zásypy)"</t>
  </si>
  <si>
    <t>206,362-141,666</t>
  </si>
  <si>
    <t>"výměna 30% zásypového materiálu"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</si>
  <si>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</si>
  <si>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</si>
  <si>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-577234049</t>
  </si>
  <si>
    <t>"uvažována vzdálenost 25 km"</t>
  </si>
  <si>
    <t>107,196*(25-10)</t>
  </si>
  <si>
    <t>16</t>
  </si>
  <si>
    <t>167101101</t>
  </si>
  <si>
    <t>Nakládání, skládání a překládání neulehlého výkopku nebo sypaniny  nakládání, množství do 100 m3, z hornin tř. 1 až 4</t>
  </si>
  <si>
    <t>-548683325</t>
  </si>
  <si>
    <t>17</t>
  </si>
  <si>
    <t>171201201</t>
  </si>
  <si>
    <t>Uložení sypaniny  na skládky</t>
  </si>
  <si>
    <t>1973696651</t>
  </si>
  <si>
    <t>18</t>
  </si>
  <si>
    <t>171201211</t>
  </si>
  <si>
    <t>Poplatek za uložení stavebního odpadu na skládce (skládkovné) zeminy a kameniva zatříděného do Katalogu odpadů pod kódem 170 504</t>
  </si>
  <si>
    <t>t</t>
  </si>
  <si>
    <t>-1807451960</t>
  </si>
  <si>
    <t>107,196*1,85</t>
  </si>
  <si>
    <t>19</t>
  </si>
  <si>
    <t>174101101</t>
  </si>
  <si>
    <t>Zásyp sypaninou z jakékoliv horniny  s uložením výkopku ve vrstvách se zhutněním jam, šachet, rýh nebo kolem objektů v těchto vykopávkách</t>
  </si>
  <si>
    <t>-570023059</t>
  </si>
  <si>
    <t>"zásyp materiálem z výkopů - využito 70% objemu"</t>
  </si>
  <si>
    <t>"výkop minus vestavěné konstrukce (lože obsyp, potrubí)"</t>
  </si>
  <si>
    <t>206,362</t>
  </si>
  <si>
    <t>-212*0,6*(0,13+0,15+0,15)</t>
  </si>
  <si>
    <t>"minus šachty"</t>
  </si>
  <si>
    <t>-10</t>
  </si>
  <si>
    <t>20</t>
  </si>
  <si>
    <t>M</t>
  </si>
  <si>
    <t>58331200</t>
  </si>
  <si>
    <t>štěrkopísek netříděný zásypový materiál</t>
  </si>
  <si>
    <t>-1829442135</t>
  </si>
  <si>
    <t>"uvažována výměna 30% zásypového materiálu"</t>
  </si>
  <si>
    <t>141,666*30/100*1,85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</si>
  <si>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</si>
  <si>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</si>
  <si>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-444640665</t>
  </si>
  <si>
    <t>(212-9*1)*0,6*(0,15+0,3)</t>
  </si>
  <si>
    <t>-212*3,14*0,15*0,15/4</t>
  </si>
  <si>
    <t>22</t>
  </si>
  <si>
    <t>58337303</t>
  </si>
  <si>
    <t>štěrkopísek frakce 0-8</t>
  </si>
  <si>
    <t>1537735483</t>
  </si>
  <si>
    <t>51,066*2 'Přepočtené koeficientem množství</t>
  </si>
  <si>
    <t>23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</si>
  <si>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</si>
  <si>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</si>
  <si>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-111830722</t>
  </si>
  <si>
    <t>"po zpětném rozprostření ornice v pracovním pruhu 2 m"</t>
  </si>
  <si>
    <t>180,6*2</t>
  </si>
  <si>
    <t>24</t>
  </si>
  <si>
    <t>181301101</t>
  </si>
  <si>
    <t>Rozprostření a urovnání ornice v rovině nebo ve svahu sklonu do 1:5 při souvislé ploše do 500 m2, tl. vrstvy do 100 mm</t>
  </si>
  <si>
    <t>915263458</t>
  </si>
  <si>
    <t>"zpětné rozprostření ornice v pracovním pruhu 2 m - uložení podél výkkopu"</t>
  </si>
  <si>
    <t>25</t>
  </si>
  <si>
    <t>181411121</t>
  </si>
  <si>
    <t>Založení trávníku na půdě předem připravené plochy do 1000 m2 výsevem včetně utažení lučního v rovině nebo na svahu do 1:5</t>
  </si>
  <si>
    <t>-1551598588</t>
  </si>
  <si>
    <t>26</t>
  </si>
  <si>
    <t>00572100</t>
  </si>
  <si>
    <t>osivo jetelotráva intenzivní víceletá</t>
  </si>
  <si>
    <t>kg</t>
  </si>
  <si>
    <t>1397310278</t>
  </si>
  <si>
    <t>361,2*0,03 'Přepočtené koeficientem množství</t>
  </si>
  <si>
    <t>27</t>
  </si>
  <si>
    <t>181951101</t>
  </si>
  <si>
    <t>Úprava pláně vyrovnáním výškových rozdílů  v hornině tř. 1 až 4 bez zhutnění</t>
  </si>
  <si>
    <t>-1549107791</t>
  </si>
  <si>
    <t>"urovníní ostatních dotčench ploch stavbou (odhad)"</t>
  </si>
  <si>
    <t>500</t>
  </si>
  <si>
    <t>Svislé a kompletní konstrukce</t>
  </si>
  <si>
    <t>28</t>
  </si>
  <si>
    <t>348401230</t>
  </si>
  <si>
    <t>Osazení oplocení ze strojového pletiva bez napínacích drátů do 15° sklonu svahu, výšky přes 1,6 do 2,0 m</t>
  </si>
  <si>
    <t>m</t>
  </si>
  <si>
    <t>659352290</t>
  </si>
  <si>
    <t>"oplocení v trase (3x), uvažováno rozebrání šířky cca 3 m"</t>
  </si>
  <si>
    <t>3*3</t>
  </si>
  <si>
    <t>29</t>
  </si>
  <si>
    <t>348401350</t>
  </si>
  <si>
    <t>Osazení oplocení ze strojového pletiva rozvinutí, uchycení a napnutí drátu do 15° sklonu svahu napínacího</t>
  </si>
  <si>
    <t>2091151546</t>
  </si>
  <si>
    <t>3*3*3</t>
  </si>
  <si>
    <t>30</t>
  </si>
  <si>
    <t>348401360</t>
  </si>
  <si>
    <t>Osazení oplocení ze strojového pletiva rozvinutí, uchycení a napnutí drátu do 15° sklonu svahu přiháčkování pletiva k napínacímu drátu</t>
  </si>
  <si>
    <t>-215130478</t>
  </si>
  <si>
    <t>3*2*3</t>
  </si>
  <si>
    <t>31</t>
  </si>
  <si>
    <t>15615300-R</t>
  </si>
  <si>
    <t>pomocný materiál pro opravu oplocení (drát napínací, vázací apod.)</t>
  </si>
  <si>
    <t>kpl</t>
  </si>
  <si>
    <t>640572753</t>
  </si>
  <si>
    <t>32</t>
  </si>
  <si>
    <t>359901211</t>
  </si>
  <si>
    <t>Monitoring stok (kamerový systém) jakékoli výšky nová kanalizace</t>
  </si>
  <si>
    <t>749114118</t>
  </si>
  <si>
    <t>"kontrolu potrubí, zda nedošlo k mechanickému poškození trub"</t>
  </si>
  <si>
    <t>212</t>
  </si>
  <si>
    <t>Vodorovné konstrukce</t>
  </si>
  <si>
    <t>33</t>
  </si>
  <si>
    <t>451573111</t>
  </si>
  <si>
    <t>Lože pod potrubí, stoky a drobné objekty v otevřeném výkopu z písku a štěrkopísku do 63 mm</t>
  </si>
  <si>
    <t>1387667602</t>
  </si>
  <si>
    <t>212*0,6*0,13</t>
  </si>
  <si>
    <t>34</t>
  </si>
  <si>
    <t>452112111</t>
  </si>
  <si>
    <t>Osazení betonových dílců prstenců nebo rámů pod poklopy a mříže, výšky do 100 mm</t>
  </si>
  <si>
    <t>kus</t>
  </si>
  <si>
    <t>-1492551301</t>
  </si>
  <si>
    <t>35</t>
  </si>
  <si>
    <t>59224176-R</t>
  </si>
  <si>
    <t>prstenec betonový vyrovnávací 30-100 mm</t>
  </si>
  <si>
    <t>1400706693</t>
  </si>
  <si>
    <t>36</t>
  </si>
  <si>
    <t>452112121</t>
  </si>
  <si>
    <t>Osazení betonových dílců prstenců nebo rámů pod poklopy a mříže, výšky přes 100 do 200 mm</t>
  </si>
  <si>
    <t>37039637</t>
  </si>
  <si>
    <t>37</t>
  </si>
  <si>
    <t>59224177-R</t>
  </si>
  <si>
    <t>prstenec betonový vyrovnávací 100-200 mm</t>
  </si>
  <si>
    <t>-1436368816</t>
  </si>
  <si>
    <t>Komunikace pozemní</t>
  </si>
  <si>
    <t>38</t>
  </si>
  <si>
    <t>566901132</t>
  </si>
  <si>
    <t>Vyspravení podkladu po překopech inženýrských sítí plochy do 15 m2 s rozprostřením a zhutněním štěrkodrtí tl. 150 mm</t>
  </si>
  <si>
    <t>-1687897227</t>
  </si>
  <si>
    <t>13+14</t>
  </si>
  <si>
    <t>39</t>
  </si>
  <si>
    <t>566901134</t>
  </si>
  <si>
    <t>Vyspravení podkladu po překopech inženýrských sítí plochy do 15 m2 s rozprostřením a zhutněním štěrkodrtí tl. 250 mm</t>
  </si>
  <si>
    <t>-1684398690</t>
  </si>
  <si>
    <t>40</t>
  </si>
  <si>
    <t>566901161</t>
  </si>
  <si>
    <t>Vyspravení podkladu po překopech inženýrských sítí plochy do 15 m2 s rozprostřením a zhutněním obalovaným kamenivem ACP (OK) tl. 100 mm</t>
  </si>
  <si>
    <t>692174880</t>
  </si>
  <si>
    <t>41</t>
  </si>
  <si>
    <t>572340111</t>
  </si>
  <si>
    <t>Vyspravení krytu komunikací po překopech inženýrských sítí plochy do 15 m2 asfaltovým betonem ACO (AB), po zhutnění tl. přes 30 do 50 mm</t>
  </si>
  <si>
    <t>2134725562</t>
  </si>
  <si>
    <t>4,4+2*0,5*4,4</t>
  </si>
  <si>
    <t>42</t>
  </si>
  <si>
    <t>581124115</t>
  </si>
  <si>
    <t>Kryt z prostého betonu komunikací pro pěší  tl. 150 mm</t>
  </si>
  <si>
    <t>924910381</t>
  </si>
  <si>
    <t>43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</si>
  <si>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</si>
  <si>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</si>
  <si>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-1149130978</t>
  </si>
  <si>
    <t>"stávající dlažba"</t>
  </si>
  <si>
    <t>44</t>
  </si>
  <si>
    <t>599141111</t>
  </si>
  <si>
    <t>Vyplnění spár mezi silničními dílci jakékoliv tloušťky  živičnou zálivkou</t>
  </si>
  <si>
    <t>-756307831</t>
  </si>
  <si>
    <t>2*4,4</t>
  </si>
  <si>
    <t>Trubní vedení</t>
  </si>
  <si>
    <t>45</t>
  </si>
  <si>
    <t>83126319-R</t>
  </si>
  <si>
    <t>Napojení kanalizační přípojky DN 100 až 300 ve stávající vpusti</t>
  </si>
  <si>
    <t>1839686981</t>
  </si>
  <si>
    <t>46</t>
  </si>
  <si>
    <t>831312121</t>
  </si>
  <si>
    <t>Montáž potrubí z trub kameninových  hrdlových s integrovaným těsněním v otevřeném výkopu ve sklonu do 20 % DN 150</t>
  </si>
  <si>
    <t>172645233</t>
  </si>
  <si>
    <t>47</t>
  </si>
  <si>
    <t>59710632</t>
  </si>
  <si>
    <t>trouba kameninová glazovaná DN 150mm L1,00m spojovací systém F</t>
  </si>
  <si>
    <t>205172294</t>
  </si>
  <si>
    <t>212*1,015 'Přepočtené koeficientem množství</t>
  </si>
  <si>
    <t>48</t>
  </si>
  <si>
    <t>892351111</t>
  </si>
  <si>
    <t>Tlakové zkoušky vodou na potrubí DN 150 nebo 200</t>
  </si>
  <si>
    <t>1392109965</t>
  </si>
  <si>
    <t>49</t>
  </si>
  <si>
    <t>892372111</t>
  </si>
  <si>
    <t>Tlakové zkoušky vodou zabezpečení konců potrubí při tlakových zkouškách DN do 300</t>
  </si>
  <si>
    <t>-403716554</t>
  </si>
  <si>
    <t>50</t>
  </si>
  <si>
    <t>894118001</t>
  </si>
  <si>
    <t>Šachty kanalizační zděné Příplatek k cenám za každých dalších 0,60 m výšky vstupu</t>
  </si>
  <si>
    <t>1583665936</t>
  </si>
  <si>
    <t>"Š3, Š4, Š6, Š7"</t>
  </si>
  <si>
    <t>51</t>
  </si>
  <si>
    <t>894411211</t>
  </si>
  <si>
    <t>Zřízení šachet kanalizačních z betonových dílců výšky vstupu do 1,50 m s obložením dna kameninou nebo kanalizačními cihlami, na potrubí DN do 200</t>
  </si>
  <si>
    <t>-325085459</t>
  </si>
  <si>
    <t>52</t>
  </si>
  <si>
    <t>59224070</t>
  </si>
  <si>
    <t>skruž betonová DN 1000x1000 PS, 100x100x12 cm</t>
  </si>
  <si>
    <t>929151319</t>
  </si>
  <si>
    <t>53</t>
  </si>
  <si>
    <t>59224068</t>
  </si>
  <si>
    <t>skruž betonová DN 1000x500 PS, 100x50x12 cm</t>
  </si>
  <si>
    <t>-1787208132</t>
  </si>
  <si>
    <t>54</t>
  </si>
  <si>
    <t>59224168</t>
  </si>
  <si>
    <t>skruž betonová přechodová 62,5/100x60x12 cm, stupadla poplastovaná kapsová</t>
  </si>
  <si>
    <t>1886634383</t>
  </si>
  <si>
    <t>55</t>
  </si>
  <si>
    <t>89621111-R</t>
  </si>
  <si>
    <t>Napojení kanalizace na stávající výústní objekt vč. nutných stavebnních úprav</t>
  </si>
  <si>
    <t>1874510931</t>
  </si>
  <si>
    <t>56</t>
  </si>
  <si>
    <t>899104112</t>
  </si>
  <si>
    <t>Osazení poklopů litinových a ocelových včetně rámů pro třídu zatížení D400, E600</t>
  </si>
  <si>
    <t>1918780535</t>
  </si>
  <si>
    <t>"Š1-Š9"</t>
  </si>
  <si>
    <t>57</t>
  </si>
  <si>
    <t>55241406-R</t>
  </si>
  <si>
    <t>poklop šachtový litinový ventilační vč. rámu třída D 400,  s kloubem, aretací víka, elastomerovou tlumící vložkou a s úhlem otevření 130°</t>
  </si>
  <si>
    <t>744136923</t>
  </si>
  <si>
    <t>Ostatní konstrukce a práce, bourání</t>
  </si>
  <si>
    <t>58</t>
  </si>
  <si>
    <t>919731121</t>
  </si>
  <si>
    <t>Zarovnání styčné plochy podkladu nebo krytu podél vybourané části komunikace nebo zpevněné plochy  živičné tl. do 50 mm</t>
  </si>
  <si>
    <t>-1985867206</t>
  </si>
  <si>
    <t>59</t>
  </si>
  <si>
    <t>919735111</t>
  </si>
  <si>
    <t>Řezání stávajícího živičného krytu nebo podkladu  hloubky do 50 mm</t>
  </si>
  <si>
    <t>-1085279077</t>
  </si>
  <si>
    <t>"pro zámky (přesahy)"</t>
  </si>
  <si>
    <t>60</t>
  </si>
  <si>
    <t>919735113</t>
  </si>
  <si>
    <t>Řezání stávajícího živičného krytu nebo podkladu  hloubky přes 100 do 150 mm</t>
  </si>
  <si>
    <t>807173263</t>
  </si>
  <si>
    <t>61</t>
  </si>
  <si>
    <t>919735123</t>
  </si>
  <si>
    <t>Řezání stávajícího betonového krytu nebo podkladu  hloubky přes 100 do 150 mm</t>
  </si>
  <si>
    <t>-326096756</t>
  </si>
  <si>
    <t>2*(13+1)</t>
  </si>
  <si>
    <t>62</t>
  </si>
  <si>
    <t>966071822</t>
  </si>
  <si>
    <t>Rozebrání oplocení z pletiva  drátěného se čtvercovými oky, výšky přes 1,6 do 2,0 m</t>
  </si>
  <si>
    <t>1856314722</t>
  </si>
  <si>
    <t>63</t>
  </si>
  <si>
    <t>979051121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</si>
  <si>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</si>
  <si>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-271857359</t>
  </si>
  <si>
    <t>"dlažba pro opětovné použití"</t>
  </si>
  <si>
    <t>997</t>
  </si>
  <si>
    <t>Přesun sutě</t>
  </si>
  <si>
    <t>64</t>
  </si>
  <si>
    <t>997221561</t>
  </si>
  <si>
    <t>Vodorovná doprava suti  bez naložení, ale se složením a s hrubým urovnáním z kusových materiálů, na vzdálenost do 1 km</t>
  </si>
  <si>
    <t>510613601</t>
  </si>
  <si>
    <t>65</t>
  </si>
  <si>
    <t>997221569</t>
  </si>
  <si>
    <t>Vodorovná doprava suti  bez naložení, ale se složením a s hrubým urovnáním Příplatek k ceně za každý další i započatý 1 km přes 1 km</t>
  </si>
  <si>
    <t>46321699</t>
  </si>
  <si>
    <t>6,274*19 'Přepočtené koeficientem množství</t>
  </si>
  <si>
    <t>66</t>
  </si>
  <si>
    <t>997221611</t>
  </si>
  <si>
    <t>Nakládání na dopravní prostředky  pro vodorovnou dopravu suti</t>
  </si>
  <si>
    <t>2003512734</t>
  </si>
  <si>
    <t>67</t>
  </si>
  <si>
    <t>997221815</t>
  </si>
  <si>
    <t>Poplatek za uložení stavebního odpadu na skládce (skládkovné) z prostého betonu zatříděného do Katalogu odpadů pod kódem 170 101</t>
  </si>
  <si>
    <t>-1803296836</t>
  </si>
  <si>
    <t>6,274*0,7 'Přepočtené koeficientem množství</t>
  </si>
  <si>
    <t>68</t>
  </si>
  <si>
    <t>997221845</t>
  </si>
  <si>
    <t>Poplatek za uložení stavebního odpadu na skládce (skládkovné) asfaltového bez obsahu dehtu zatříděného do Katalogu odpadů pod kódem 170 302</t>
  </si>
  <si>
    <t>296474441</t>
  </si>
  <si>
    <t>6,274*0,3 'Přepočtené koeficientem množství</t>
  </si>
  <si>
    <t>998</t>
  </si>
  <si>
    <t>Přesun hmot</t>
  </si>
  <si>
    <t>69</t>
  </si>
  <si>
    <t>998275101</t>
  </si>
  <si>
    <t>Přesun hmot pro trubní vedení hloubené z trub kameninových pro kanalizace v otevřeném výkopu dopravní vzdálenost do 15 m</t>
  </si>
  <si>
    <t>1877211806</t>
  </si>
  <si>
    <t>VRN</t>
  </si>
  <si>
    <t>Vedlejší rozpočtové náklady</t>
  </si>
  <si>
    <t>VRN1</t>
  </si>
  <si>
    <t>Průzkumné, geodetické a projektové práce</t>
  </si>
  <si>
    <t>70</t>
  </si>
  <si>
    <t>010001000</t>
  </si>
  <si>
    <t>…</t>
  </si>
  <si>
    <t>1024</t>
  </si>
  <si>
    <t>-403999703</t>
  </si>
  <si>
    <t>"vytýčení sítí, zaměření skutečného stavu, dokumentace skutečného provedení apod."</t>
  </si>
  <si>
    <t>VRN3</t>
  </si>
  <si>
    <t>Zařízení staveniště</t>
  </si>
  <si>
    <t>71</t>
  </si>
  <si>
    <t>030001000</t>
  </si>
  <si>
    <t>-1981842845</t>
  </si>
  <si>
    <t>"vč. zajištění a zabezpečení staveniště, DIO apod."</t>
  </si>
  <si>
    <t>VRN4</t>
  </si>
  <si>
    <t>Inženýrská činnost</t>
  </si>
  <si>
    <t>72</t>
  </si>
  <si>
    <t>043134000</t>
  </si>
  <si>
    <t>Zkoušky zatěžovací</t>
  </si>
  <si>
    <t>-1200857590</t>
  </si>
  <si>
    <t>"podkladní vrstvy komunikace"</t>
  </si>
  <si>
    <t>VRN9</t>
  </si>
  <si>
    <t>Ostatní náklady</t>
  </si>
  <si>
    <t>73</t>
  </si>
  <si>
    <t>090001000</t>
  </si>
  <si>
    <t>145276517</t>
  </si>
  <si>
    <t>"ostatní náklady nutné k řádnému zhotovení a předání díla"</t>
  </si>
  <si>
    <t>"ostatní požadavky dle PD jinde neuvedené (atesty apod.)"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</si>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</sst>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37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38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39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40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41</v>
      </c>
      <c r="E26" s="54"/>
      <c r="F26" s="55" t="s">
        <v>42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43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44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45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46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47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48</v>
      </c>
      <c r="U32" s="61"/>
      <c r="V32" s="61"/>
      <c r="W32" s="61"/>
      <c r="X32" s="63" t="s">
        <v>49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2018134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Likvidace splaškových vod pro domov Pod Skalami Kurovodice p.s.s.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Olšina č.p. 1, Loukov u Mn. Hradiště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25. 10. 2018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Domov Pod Skalami Kurovodice p.s.s.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Ing. Barbora Erlebachová</v>
      </c>
      <c r="AN46" s="77"/>
      <c r="AO46" s="77"/>
      <c r="AP46" s="77"/>
      <c r="AQ46" s="74"/>
      <c r="AR46" s="72"/>
      <c r="AS46" s="86" t="s">
        <v>51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52</v>
      </c>
      <c r="D49" s="97"/>
      <c r="E49" s="97"/>
      <c r="F49" s="97"/>
      <c r="G49" s="97"/>
      <c r="H49" s="98"/>
      <c r="I49" s="99" t="s">
        <v>53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54</v>
      </c>
      <c r="AH49" s="97"/>
      <c r="AI49" s="97"/>
      <c r="AJ49" s="97"/>
      <c r="AK49" s="97"/>
      <c r="AL49" s="97"/>
      <c r="AM49" s="97"/>
      <c r="AN49" s="99" t="s">
        <v>55</v>
      </c>
      <c r="AO49" s="97"/>
      <c r="AP49" s="97"/>
      <c r="AQ49" s="101" t="s">
        <v>56</v>
      </c>
      <c r="AR49" s="72"/>
      <c r="AS49" s="102" t="s">
        <v>57</v>
      </c>
      <c r="AT49" s="103" t="s">
        <v>58</v>
      </c>
      <c r="AU49" s="103" t="s">
        <v>59</v>
      </c>
      <c r="AV49" s="103" t="s">
        <v>60</v>
      </c>
      <c r="AW49" s="103" t="s">
        <v>61</v>
      </c>
      <c r="AX49" s="103" t="s">
        <v>62</v>
      </c>
      <c r="AY49" s="103" t="s">
        <v>63</v>
      </c>
      <c r="AZ49" s="103" t="s">
        <v>64</v>
      </c>
      <c r="BA49" s="103" t="s">
        <v>65</v>
      </c>
      <c r="BB49" s="103" t="s">
        <v>66</v>
      </c>
      <c r="BC49" s="103" t="s">
        <v>67</v>
      </c>
      <c r="BD49" s="104" t="s">
        <v>68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69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ROUND(AS52,2)</f>
        <v>0</v>
      </c>
      <c r="AT51" s="114">
        <f>ROUND(SUM(AV51:AW51),2)</f>
        <v>0</v>
      </c>
      <c r="AU51" s="115">
        <f>ROUND(AU52,5)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ROUND(AZ52,2)</f>
        <v>0</v>
      </c>
      <c r="BA51" s="114">
        <f>ROUND(BA52,2)</f>
        <v>0</v>
      </c>
      <c r="BB51" s="114">
        <f>ROUND(BB52,2)</f>
        <v>0</v>
      </c>
      <c r="BC51" s="114">
        <f>ROUND(BC52,2)</f>
        <v>0</v>
      </c>
      <c r="BD51" s="116">
        <f>ROUND(BD52,2)</f>
        <v>0</v>
      </c>
      <c r="BS51" s="117" t="s">
        <v>70</v>
      </c>
      <c r="BT51" s="117" t="s">
        <v>71</v>
      </c>
      <c r="BU51" s="118" t="s">
        <v>72</v>
      </c>
      <c r="BV51" s="117" t="s">
        <v>73</v>
      </c>
      <c r="BW51" s="117" t="s">
        <v>7</v>
      </c>
      <c r="BX51" s="117" t="s">
        <v>74</v>
      </c>
      <c r="CL51" s="117" t="s">
        <v>21</v>
      </c>
    </row>
    <row r="52" spans="1:91" s="5" customFormat="1" ht="16.5" customHeight="1">
      <c r="A52" s="119" t="s">
        <v>75</v>
      </c>
      <c r="B52" s="120"/>
      <c r="C52" s="121"/>
      <c r="D52" s="122" t="s">
        <v>76</v>
      </c>
      <c r="E52" s="122"/>
      <c r="F52" s="122"/>
      <c r="G52" s="122"/>
      <c r="H52" s="122"/>
      <c r="I52" s="123"/>
      <c r="J52" s="122" t="s">
        <v>77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01 - Likvidace splaško...'!J27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78</v>
      </c>
      <c r="AR52" s="126"/>
      <c r="AS52" s="127">
        <v>0</v>
      </c>
      <c r="AT52" s="128">
        <f>ROUND(SUM(AV52:AW52),2)</f>
        <v>0</v>
      </c>
      <c r="AU52" s="129">
        <f>'SO 01 - Likvidace splaško...'!P90</f>
        <v>0</v>
      </c>
      <c r="AV52" s="128">
        <f>'SO 01 - Likvidace splaško...'!J30</f>
        <v>0</v>
      </c>
      <c r="AW52" s="128">
        <f>'SO 01 - Likvidace splaško...'!J31</f>
        <v>0</v>
      </c>
      <c r="AX52" s="128">
        <f>'SO 01 - Likvidace splaško...'!J32</f>
        <v>0</v>
      </c>
      <c r="AY52" s="128">
        <f>'SO 01 - Likvidace splaško...'!J33</f>
        <v>0</v>
      </c>
      <c r="AZ52" s="128">
        <f>'SO 01 - Likvidace splaško...'!F30</f>
        <v>0</v>
      </c>
      <c r="BA52" s="128">
        <f>'SO 01 - Likvidace splaško...'!F31</f>
        <v>0</v>
      </c>
      <c r="BB52" s="128">
        <f>'SO 01 - Likvidace splaško...'!F32</f>
        <v>0</v>
      </c>
      <c r="BC52" s="128">
        <f>'SO 01 - Likvidace splaško...'!F33</f>
        <v>0</v>
      </c>
      <c r="BD52" s="130">
        <f>'SO 01 - Likvidace splaško...'!F34</f>
        <v>0</v>
      </c>
      <c r="BT52" s="131" t="s">
        <v>79</v>
      </c>
      <c r="BV52" s="131" t="s">
        <v>73</v>
      </c>
      <c r="BW52" s="131" t="s">
        <v>80</v>
      </c>
      <c r="BX52" s="131" t="s">
        <v>7</v>
      </c>
      <c r="CL52" s="131" t="s">
        <v>21</v>
      </c>
      <c r="CM52" s="131" t="s">
        <v>81</v>
      </c>
    </row>
    <row r="53" spans="2:44" s="1" customFormat="1" ht="30" customHeight="1">
      <c r="B53" s="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2"/>
    </row>
    <row r="54" spans="2:44" s="1" customFormat="1" ht="6.95" customHeight="1">
      <c r="B54" s="6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72"/>
    </row>
  </sheetData>
  <sheetProtection password="CC35" sheet="1" objects="1" scenarios="1" formatColumns="0" formatRows="0"/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2:AP52"/>
    <mergeCell ref="W29:AE29"/>
    <mergeCell ref="AK29:AO29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</mergeCells>
  <hyperlinks>
    <hyperlink ref="K1:S1" location="C2" display="1) Rekapitulace stavby"/>
    <hyperlink ref="W1:AI1" location="C51" display="2) Rekapitulace objektů stavby a soupisů prací"/>
    <hyperlink ref="A52" location="'SO 01 - Likvidace splašk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3"/>
      <c r="C1" s="133"/>
      <c r="D1" s="134" t="s">
        <v>1</v>
      </c>
      <c r="E1" s="133"/>
      <c r="F1" s="135" t="s">
        <v>82</v>
      </c>
      <c r="G1" s="135" t="s">
        <v>83</v>
      </c>
      <c r="H1" s="135"/>
      <c r="I1" s="136"/>
      <c r="J1" s="135" t="s">
        <v>84</v>
      </c>
      <c r="K1" s="134" t="s">
        <v>85</v>
      </c>
      <c r="L1" s="135" t="s">
        <v>86</v>
      </c>
      <c r="M1" s="135"/>
      <c r="N1" s="135"/>
      <c r="O1" s="135"/>
      <c r="P1" s="135"/>
      <c r="Q1" s="135"/>
      <c r="R1" s="135"/>
      <c r="S1" s="135"/>
      <c r="T1" s="13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81</v>
      </c>
    </row>
    <row r="4" spans="2:46" ht="36.95" customHeight="1">
      <c r="B4" s="28"/>
      <c r="C4" s="29"/>
      <c r="D4" s="30" t="s">
        <v>87</v>
      </c>
      <c r="E4" s="29"/>
      <c r="F4" s="29"/>
      <c r="G4" s="29"/>
      <c r="H4" s="29"/>
      <c r="I4" s="138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Likvidace splaškových vod pro domov Pod Skalami Kurovodice p.s.s.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88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89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2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25. 10. 2018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2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2" t="s">
        <v>28</v>
      </c>
      <c r="J20" s="35" t="s">
        <v>21</v>
      </c>
      <c r="K20" s="51"/>
    </row>
    <row r="21" spans="2:1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42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40"/>
      <c r="J23" s="47"/>
      <c r="K23" s="51"/>
    </row>
    <row r="24" spans="2:11" s="6" customFormat="1" ht="16.5" customHeight="1">
      <c r="B24" s="144"/>
      <c r="C24" s="145"/>
      <c r="D24" s="145"/>
      <c r="E24" s="44" t="s">
        <v>21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48"/>
      <c r="J26" s="106"/>
      <c r="K26" s="149"/>
    </row>
    <row r="27" spans="2:11" s="1" customFormat="1" ht="25.4" customHeight="1">
      <c r="B27" s="46"/>
      <c r="C27" s="47"/>
      <c r="D27" s="150" t="s">
        <v>37</v>
      </c>
      <c r="E27" s="47"/>
      <c r="F27" s="47"/>
      <c r="G27" s="47"/>
      <c r="H27" s="47"/>
      <c r="I27" s="140"/>
      <c r="J27" s="151">
        <f>ROUND(J90,2)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48"/>
      <c r="J28" s="106"/>
      <c r="K28" s="149"/>
    </row>
    <row r="29" spans="2:11" s="1" customFormat="1" ht="14.4" customHeight="1">
      <c r="B29" s="46"/>
      <c r="C29" s="47"/>
      <c r="D29" s="47"/>
      <c r="E29" s="47"/>
      <c r="F29" s="52" t="s">
        <v>39</v>
      </c>
      <c r="G29" s="47"/>
      <c r="H29" s="47"/>
      <c r="I29" s="152" t="s">
        <v>38</v>
      </c>
      <c r="J29" s="52" t="s">
        <v>40</v>
      </c>
      <c r="K29" s="51"/>
    </row>
    <row r="30" spans="2:11" s="1" customFormat="1" ht="14.4" customHeight="1">
      <c r="B30" s="46"/>
      <c r="C30" s="47"/>
      <c r="D30" s="55" t="s">
        <v>41</v>
      </c>
      <c r="E30" s="55" t="s">
        <v>42</v>
      </c>
      <c r="F30" s="153">
        <f>ROUND(SUM(BE90:BE310),2)</f>
        <v>0</v>
      </c>
      <c r="G30" s="47"/>
      <c r="H30" s="47"/>
      <c r="I30" s="154">
        <v>0.21</v>
      </c>
      <c r="J30" s="153">
        <f>ROUND(ROUND((SUM(BE90:BE310)),2)*I30,2)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43</v>
      </c>
      <c r="F31" s="153">
        <f>ROUND(SUM(BF90:BF310),2)</f>
        <v>0</v>
      </c>
      <c r="G31" s="47"/>
      <c r="H31" s="47"/>
      <c r="I31" s="154">
        <v>0.15</v>
      </c>
      <c r="J31" s="153">
        <f>ROUND(ROUND((SUM(BF90:BF310)),2)*I31,2)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44</v>
      </c>
      <c r="F32" s="153">
        <f>ROUND(SUM(BG90:BG310),2)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45</v>
      </c>
      <c r="F33" s="153">
        <f>ROUND(SUM(BH90:BH310),2)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46</v>
      </c>
      <c r="F34" s="153">
        <f>ROUND(SUM(BI90:BI310),2)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47</v>
      </c>
      <c r="E36" s="98"/>
      <c r="F36" s="98"/>
      <c r="G36" s="157" t="s">
        <v>48</v>
      </c>
      <c r="H36" s="158" t="s">
        <v>49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6"/>
      <c r="C42" s="30" t="s">
        <v>90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Likvidace splaškových vod pro domov Pod Skalami Kurovodice p.s.s.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88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SO 01 - Likvidace splaškových vod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Olšina č.p. 1, Loukov u Mn. Hradiště</v>
      </c>
      <c r="G49" s="47"/>
      <c r="H49" s="47"/>
      <c r="I49" s="142" t="s">
        <v>25</v>
      </c>
      <c r="J49" s="143" t="str">
        <f>IF(J12="","",J12)</f>
        <v>25. 10. 2018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Domov Pod Skalami Kurovodice p.s.s.</v>
      </c>
      <c r="G51" s="47"/>
      <c r="H51" s="47"/>
      <c r="I51" s="142" t="s">
        <v>33</v>
      </c>
      <c r="J51" s="44" t="str">
        <f>E21</f>
        <v>Ing. Barbora Erlebachová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0"/>
      <c r="J52" s="167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8" t="s">
        <v>91</v>
      </c>
      <c r="D54" s="155"/>
      <c r="E54" s="155"/>
      <c r="F54" s="155"/>
      <c r="G54" s="155"/>
      <c r="H54" s="155"/>
      <c r="I54" s="169"/>
      <c r="J54" s="170" t="s">
        <v>92</v>
      </c>
      <c r="K54" s="171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2" t="s">
        <v>93</v>
      </c>
      <c r="D56" s="47"/>
      <c r="E56" s="47"/>
      <c r="F56" s="47"/>
      <c r="G56" s="47"/>
      <c r="H56" s="47"/>
      <c r="I56" s="140"/>
      <c r="J56" s="151">
        <f>J90</f>
        <v>0</v>
      </c>
      <c r="K56" s="51"/>
      <c r="AU56" s="24" t="s">
        <v>94</v>
      </c>
    </row>
    <row r="57" spans="2:11" s="7" customFormat="1" ht="24.95" customHeight="1">
      <c r="B57" s="173"/>
      <c r="C57" s="174"/>
      <c r="D57" s="175" t="s">
        <v>95</v>
      </c>
      <c r="E57" s="176"/>
      <c r="F57" s="176"/>
      <c r="G57" s="176"/>
      <c r="H57" s="176"/>
      <c r="I57" s="177"/>
      <c r="J57" s="178">
        <f>J91</f>
        <v>0</v>
      </c>
      <c r="K57" s="179"/>
    </row>
    <row r="58" spans="2:11" s="8" customFormat="1" ht="19.9" customHeight="1">
      <c r="B58" s="180"/>
      <c r="C58" s="181"/>
      <c r="D58" s="182" t="s">
        <v>96</v>
      </c>
      <c r="E58" s="183"/>
      <c r="F58" s="183"/>
      <c r="G58" s="183"/>
      <c r="H58" s="183"/>
      <c r="I58" s="184"/>
      <c r="J58" s="185">
        <f>J92</f>
        <v>0</v>
      </c>
      <c r="K58" s="186"/>
    </row>
    <row r="59" spans="2:11" s="8" customFormat="1" ht="19.9" customHeight="1">
      <c r="B59" s="180"/>
      <c r="C59" s="181"/>
      <c r="D59" s="182" t="s">
        <v>97</v>
      </c>
      <c r="E59" s="183"/>
      <c r="F59" s="183"/>
      <c r="G59" s="183"/>
      <c r="H59" s="183"/>
      <c r="I59" s="184"/>
      <c r="J59" s="185">
        <f>J215</f>
        <v>0</v>
      </c>
      <c r="K59" s="186"/>
    </row>
    <row r="60" spans="2:11" s="8" customFormat="1" ht="19.9" customHeight="1">
      <c r="B60" s="180"/>
      <c r="C60" s="181"/>
      <c r="D60" s="182" t="s">
        <v>98</v>
      </c>
      <c r="E60" s="183"/>
      <c r="F60" s="183"/>
      <c r="G60" s="183"/>
      <c r="H60" s="183"/>
      <c r="I60" s="184"/>
      <c r="J60" s="185">
        <f>J227</f>
        <v>0</v>
      </c>
      <c r="K60" s="186"/>
    </row>
    <row r="61" spans="2:11" s="8" customFormat="1" ht="19.9" customHeight="1">
      <c r="B61" s="180"/>
      <c r="C61" s="181"/>
      <c r="D61" s="182" t="s">
        <v>99</v>
      </c>
      <c r="E61" s="183"/>
      <c r="F61" s="183"/>
      <c r="G61" s="183"/>
      <c r="H61" s="183"/>
      <c r="I61" s="184"/>
      <c r="J61" s="185">
        <f>J234</f>
        <v>0</v>
      </c>
      <c r="K61" s="186"/>
    </row>
    <row r="62" spans="2:11" s="8" customFormat="1" ht="19.9" customHeight="1">
      <c r="B62" s="180"/>
      <c r="C62" s="181"/>
      <c r="D62" s="182" t="s">
        <v>100</v>
      </c>
      <c r="E62" s="183"/>
      <c r="F62" s="183"/>
      <c r="G62" s="183"/>
      <c r="H62" s="183"/>
      <c r="I62" s="184"/>
      <c r="J62" s="185">
        <f>J247</f>
        <v>0</v>
      </c>
      <c r="K62" s="186"/>
    </row>
    <row r="63" spans="2:11" s="8" customFormat="1" ht="19.9" customHeight="1">
      <c r="B63" s="180"/>
      <c r="C63" s="181"/>
      <c r="D63" s="182" t="s">
        <v>101</v>
      </c>
      <c r="E63" s="183"/>
      <c r="F63" s="183"/>
      <c r="G63" s="183"/>
      <c r="H63" s="183"/>
      <c r="I63" s="184"/>
      <c r="J63" s="185">
        <f>J266</f>
        <v>0</v>
      </c>
      <c r="K63" s="186"/>
    </row>
    <row r="64" spans="2:11" s="8" customFormat="1" ht="19.9" customHeight="1">
      <c r="B64" s="180"/>
      <c r="C64" s="181"/>
      <c r="D64" s="182" t="s">
        <v>102</v>
      </c>
      <c r="E64" s="183"/>
      <c r="F64" s="183"/>
      <c r="G64" s="183"/>
      <c r="H64" s="183"/>
      <c r="I64" s="184"/>
      <c r="J64" s="185">
        <f>J282</f>
        <v>0</v>
      </c>
      <c r="K64" s="186"/>
    </row>
    <row r="65" spans="2:11" s="8" customFormat="1" ht="19.9" customHeight="1">
      <c r="B65" s="180"/>
      <c r="C65" s="181"/>
      <c r="D65" s="182" t="s">
        <v>103</v>
      </c>
      <c r="E65" s="183"/>
      <c r="F65" s="183"/>
      <c r="G65" s="183"/>
      <c r="H65" s="183"/>
      <c r="I65" s="184"/>
      <c r="J65" s="185">
        <f>J291</f>
        <v>0</v>
      </c>
      <c r="K65" s="186"/>
    </row>
    <row r="66" spans="2:11" s="7" customFormat="1" ht="24.95" customHeight="1">
      <c r="B66" s="173"/>
      <c r="C66" s="174"/>
      <c r="D66" s="175" t="s">
        <v>104</v>
      </c>
      <c r="E66" s="176"/>
      <c r="F66" s="176"/>
      <c r="G66" s="176"/>
      <c r="H66" s="176"/>
      <c r="I66" s="177"/>
      <c r="J66" s="178">
        <f>J293</f>
        <v>0</v>
      </c>
      <c r="K66" s="179"/>
    </row>
    <row r="67" spans="2:11" s="8" customFormat="1" ht="19.9" customHeight="1">
      <c r="B67" s="180"/>
      <c r="C67" s="181"/>
      <c r="D67" s="182" t="s">
        <v>105</v>
      </c>
      <c r="E67" s="183"/>
      <c r="F67" s="183"/>
      <c r="G67" s="183"/>
      <c r="H67" s="183"/>
      <c r="I67" s="184"/>
      <c r="J67" s="185">
        <f>J294</f>
        <v>0</v>
      </c>
      <c r="K67" s="186"/>
    </row>
    <row r="68" spans="2:11" s="8" customFormat="1" ht="19.9" customHeight="1">
      <c r="B68" s="180"/>
      <c r="C68" s="181"/>
      <c r="D68" s="182" t="s">
        <v>106</v>
      </c>
      <c r="E68" s="183"/>
      <c r="F68" s="183"/>
      <c r="G68" s="183"/>
      <c r="H68" s="183"/>
      <c r="I68" s="184"/>
      <c r="J68" s="185">
        <f>J298</f>
        <v>0</v>
      </c>
      <c r="K68" s="186"/>
    </row>
    <row r="69" spans="2:11" s="8" customFormat="1" ht="19.9" customHeight="1">
      <c r="B69" s="180"/>
      <c r="C69" s="181"/>
      <c r="D69" s="182" t="s">
        <v>107</v>
      </c>
      <c r="E69" s="183"/>
      <c r="F69" s="183"/>
      <c r="G69" s="183"/>
      <c r="H69" s="183"/>
      <c r="I69" s="184"/>
      <c r="J69" s="185">
        <f>J302</f>
        <v>0</v>
      </c>
      <c r="K69" s="186"/>
    </row>
    <row r="70" spans="2:11" s="8" customFormat="1" ht="19.9" customHeight="1">
      <c r="B70" s="180"/>
      <c r="C70" s="181"/>
      <c r="D70" s="182" t="s">
        <v>108</v>
      </c>
      <c r="E70" s="183"/>
      <c r="F70" s="183"/>
      <c r="G70" s="183"/>
      <c r="H70" s="183"/>
      <c r="I70" s="184"/>
      <c r="J70" s="185">
        <f>J306</f>
        <v>0</v>
      </c>
      <c r="K70" s="186"/>
    </row>
    <row r="71" spans="2:11" s="1" customFormat="1" ht="21.8" customHeight="1">
      <c r="B71" s="46"/>
      <c r="C71" s="47"/>
      <c r="D71" s="47"/>
      <c r="E71" s="47"/>
      <c r="F71" s="47"/>
      <c r="G71" s="47"/>
      <c r="H71" s="47"/>
      <c r="I71" s="140"/>
      <c r="J71" s="47"/>
      <c r="K71" s="51"/>
    </row>
    <row r="72" spans="2:11" s="1" customFormat="1" ht="6.95" customHeight="1">
      <c r="B72" s="67"/>
      <c r="C72" s="68"/>
      <c r="D72" s="68"/>
      <c r="E72" s="68"/>
      <c r="F72" s="68"/>
      <c r="G72" s="68"/>
      <c r="H72" s="68"/>
      <c r="I72" s="162"/>
      <c r="J72" s="68"/>
      <c r="K72" s="69"/>
    </row>
    <row r="76" spans="2:12" s="1" customFormat="1" ht="6.95" customHeight="1">
      <c r="B76" s="70"/>
      <c r="C76" s="71"/>
      <c r="D76" s="71"/>
      <c r="E76" s="71"/>
      <c r="F76" s="71"/>
      <c r="G76" s="71"/>
      <c r="H76" s="71"/>
      <c r="I76" s="165"/>
      <c r="J76" s="71"/>
      <c r="K76" s="71"/>
      <c r="L76" s="72"/>
    </row>
    <row r="77" spans="2:12" s="1" customFormat="1" ht="36.95" customHeight="1">
      <c r="B77" s="46"/>
      <c r="C77" s="73" t="s">
        <v>109</v>
      </c>
      <c r="D77" s="74"/>
      <c r="E77" s="74"/>
      <c r="F77" s="74"/>
      <c r="G77" s="74"/>
      <c r="H77" s="74"/>
      <c r="I77" s="187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87"/>
      <c r="J78" s="74"/>
      <c r="K78" s="74"/>
      <c r="L78" s="72"/>
    </row>
    <row r="79" spans="2:12" s="1" customFormat="1" ht="14.4" customHeight="1">
      <c r="B79" s="46"/>
      <c r="C79" s="76" t="s">
        <v>18</v>
      </c>
      <c r="D79" s="74"/>
      <c r="E79" s="74"/>
      <c r="F79" s="74"/>
      <c r="G79" s="74"/>
      <c r="H79" s="74"/>
      <c r="I79" s="187"/>
      <c r="J79" s="74"/>
      <c r="K79" s="74"/>
      <c r="L79" s="72"/>
    </row>
    <row r="80" spans="2:12" s="1" customFormat="1" ht="16.5" customHeight="1">
      <c r="B80" s="46"/>
      <c r="C80" s="74"/>
      <c r="D80" s="74"/>
      <c r="E80" s="188" t="str">
        <f>E7</f>
        <v>Likvidace splaškových vod pro domov Pod Skalami Kurovodice p.s.s.</v>
      </c>
      <c r="F80" s="76"/>
      <c r="G80" s="76"/>
      <c r="H80" s="76"/>
      <c r="I80" s="187"/>
      <c r="J80" s="74"/>
      <c r="K80" s="74"/>
      <c r="L80" s="72"/>
    </row>
    <row r="81" spans="2:12" s="1" customFormat="1" ht="14.4" customHeight="1">
      <c r="B81" s="46"/>
      <c r="C81" s="76" t="s">
        <v>88</v>
      </c>
      <c r="D81" s="74"/>
      <c r="E81" s="74"/>
      <c r="F81" s="74"/>
      <c r="G81" s="74"/>
      <c r="H81" s="74"/>
      <c r="I81" s="187"/>
      <c r="J81" s="74"/>
      <c r="K81" s="74"/>
      <c r="L81" s="72"/>
    </row>
    <row r="82" spans="2:12" s="1" customFormat="1" ht="17.25" customHeight="1">
      <c r="B82" s="46"/>
      <c r="C82" s="74"/>
      <c r="D82" s="74"/>
      <c r="E82" s="82" t="str">
        <f>E9</f>
        <v>SO 01 - Likvidace splaškových vod</v>
      </c>
      <c r="F82" s="74"/>
      <c r="G82" s="74"/>
      <c r="H82" s="74"/>
      <c r="I82" s="187"/>
      <c r="J82" s="74"/>
      <c r="K82" s="74"/>
      <c r="L82" s="72"/>
    </row>
    <row r="83" spans="2:12" s="1" customFormat="1" ht="6.95" customHeight="1">
      <c r="B83" s="46"/>
      <c r="C83" s="74"/>
      <c r="D83" s="74"/>
      <c r="E83" s="74"/>
      <c r="F83" s="74"/>
      <c r="G83" s="74"/>
      <c r="H83" s="74"/>
      <c r="I83" s="187"/>
      <c r="J83" s="74"/>
      <c r="K83" s="74"/>
      <c r="L83" s="72"/>
    </row>
    <row r="84" spans="2:12" s="1" customFormat="1" ht="18" customHeight="1">
      <c r="B84" s="46"/>
      <c r="C84" s="76" t="s">
        <v>23</v>
      </c>
      <c r="D84" s="74"/>
      <c r="E84" s="74"/>
      <c r="F84" s="189" t="str">
        <f>F12</f>
        <v>Olšina č.p. 1, Loukov u Mn. Hradiště</v>
      </c>
      <c r="G84" s="74"/>
      <c r="H84" s="74"/>
      <c r="I84" s="190" t="s">
        <v>25</v>
      </c>
      <c r="J84" s="85" t="str">
        <f>IF(J12="","",J12)</f>
        <v>25. 10. 2018</v>
      </c>
      <c r="K84" s="74"/>
      <c r="L84" s="72"/>
    </row>
    <row r="85" spans="2:12" s="1" customFormat="1" ht="6.95" customHeight="1">
      <c r="B85" s="46"/>
      <c r="C85" s="74"/>
      <c r="D85" s="74"/>
      <c r="E85" s="74"/>
      <c r="F85" s="74"/>
      <c r="G85" s="74"/>
      <c r="H85" s="74"/>
      <c r="I85" s="187"/>
      <c r="J85" s="74"/>
      <c r="K85" s="74"/>
      <c r="L85" s="72"/>
    </row>
    <row r="86" spans="2:12" s="1" customFormat="1" ht="13.5">
      <c r="B86" s="46"/>
      <c r="C86" s="76" t="s">
        <v>27</v>
      </c>
      <c r="D86" s="74"/>
      <c r="E86" s="74"/>
      <c r="F86" s="189" t="str">
        <f>E15</f>
        <v>Domov Pod Skalami Kurovodice p.s.s.</v>
      </c>
      <c r="G86" s="74"/>
      <c r="H86" s="74"/>
      <c r="I86" s="190" t="s">
        <v>33</v>
      </c>
      <c r="J86" s="189" t="str">
        <f>E21</f>
        <v>Ing. Barbora Erlebachová</v>
      </c>
      <c r="K86" s="74"/>
      <c r="L86" s="72"/>
    </row>
    <row r="87" spans="2:12" s="1" customFormat="1" ht="14.4" customHeight="1">
      <c r="B87" s="46"/>
      <c r="C87" s="76" t="s">
        <v>31</v>
      </c>
      <c r="D87" s="74"/>
      <c r="E87" s="74"/>
      <c r="F87" s="189" t="str">
        <f>IF(E18="","",E18)</f>
        <v/>
      </c>
      <c r="G87" s="74"/>
      <c r="H87" s="74"/>
      <c r="I87" s="187"/>
      <c r="J87" s="74"/>
      <c r="K87" s="74"/>
      <c r="L87" s="72"/>
    </row>
    <row r="88" spans="2:12" s="1" customFormat="1" ht="10.3" customHeight="1">
      <c r="B88" s="46"/>
      <c r="C88" s="74"/>
      <c r="D88" s="74"/>
      <c r="E88" s="74"/>
      <c r="F88" s="74"/>
      <c r="G88" s="74"/>
      <c r="H88" s="74"/>
      <c r="I88" s="187"/>
      <c r="J88" s="74"/>
      <c r="K88" s="74"/>
      <c r="L88" s="72"/>
    </row>
    <row r="89" spans="2:20" s="9" customFormat="1" ht="29.25" customHeight="1">
      <c r="B89" s="191"/>
      <c r="C89" s="192" t="s">
        <v>110</v>
      </c>
      <c r="D89" s="193" t="s">
        <v>56</v>
      </c>
      <c r="E89" s="193" t="s">
        <v>52</v>
      </c>
      <c r="F89" s="193" t="s">
        <v>111</v>
      </c>
      <c r="G89" s="193" t="s">
        <v>112</v>
      </c>
      <c r="H89" s="193" t="s">
        <v>113</v>
      </c>
      <c r="I89" s="194" t="s">
        <v>114</v>
      </c>
      <c r="J89" s="193" t="s">
        <v>92</v>
      </c>
      <c r="K89" s="195" t="s">
        <v>115</v>
      </c>
      <c r="L89" s="196"/>
      <c r="M89" s="102" t="s">
        <v>116</v>
      </c>
      <c r="N89" s="103" t="s">
        <v>41</v>
      </c>
      <c r="O89" s="103" t="s">
        <v>117</v>
      </c>
      <c r="P89" s="103" t="s">
        <v>118</v>
      </c>
      <c r="Q89" s="103" t="s">
        <v>119</v>
      </c>
      <c r="R89" s="103" t="s">
        <v>120</v>
      </c>
      <c r="S89" s="103" t="s">
        <v>121</v>
      </c>
      <c r="T89" s="104" t="s">
        <v>122</v>
      </c>
    </row>
    <row r="90" spans="2:63" s="1" customFormat="1" ht="29.25" customHeight="1">
      <c r="B90" s="46"/>
      <c r="C90" s="108" t="s">
        <v>93</v>
      </c>
      <c r="D90" s="74"/>
      <c r="E90" s="74"/>
      <c r="F90" s="74"/>
      <c r="G90" s="74"/>
      <c r="H90" s="74"/>
      <c r="I90" s="187"/>
      <c r="J90" s="197">
        <f>BK90</f>
        <v>0</v>
      </c>
      <c r="K90" s="74"/>
      <c r="L90" s="72"/>
      <c r="M90" s="105"/>
      <c r="N90" s="106"/>
      <c r="O90" s="106"/>
      <c r="P90" s="198">
        <f>P91+P293</f>
        <v>0</v>
      </c>
      <c r="Q90" s="106"/>
      <c r="R90" s="198">
        <f>R91+R293</f>
        <v>59.92923884</v>
      </c>
      <c r="S90" s="106"/>
      <c r="T90" s="199">
        <f>T91+T293</f>
        <v>6.2739199999999995</v>
      </c>
      <c r="AT90" s="24" t="s">
        <v>70</v>
      </c>
      <c r="AU90" s="24" t="s">
        <v>94</v>
      </c>
      <c r="BK90" s="200">
        <f>BK91+BK293</f>
        <v>0</v>
      </c>
    </row>
    <row r="91" spans="2:63" s="10" customFormat="1" ht="37.4" customHeight="1">
      <c r="B91" s="201"/>
      <c r="C91" s="202"/>
      <c r="D91" s="203" t="s">
        <v>70</v>
      </c>
      <c r="E91" s="204" t="s">
        <v>123</v>
      </c>
      <c r="F91" s="204" t="s">
        <v>124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P92+P215+P227+P234+P247+P266+P282+P291</f>
        <v>0</v>
      </c>
      <c r="Q91" s="209"/>
      <c r="R91" s="210">
        <f>R92+R215+R227+R234+R247+R266+R282+R291</f>
        <v>59.92923884</v>
      </c>
      <c r="S91" s="209"/>
      <c r="T91" s="211">
        <f>T92+T215+T227+T234+T247+T266+T282+T291</f>
        <v>6.2739199999999995</v>
      </c>
      <c r="AR91" s="212" t="s">
        <v>79</v>
      </c>
      <c r="AT91" s="213" t="s">
        <v>70</v>
      </c>
      <c r="AU91" s="213" t="s">
        <v>71</v>
      </c>
      <c r="AY91" s="212" t="s">
        <v>125</v>
      </c>
      <c r="BK91" s="214">
        <f>BK92+BK215+BK227+BK234+BK247+BK266+BK282+BK291</f>
        <v>0</v>
      </c>
    </row>
    <row r="92" spans="2:63" s="10" customFormat="1" ht="19.9" customHeight="1">
      <c r="B92" s="201"/>
      <c r="C92" s="202"/>
      <c r="D92" s="203" t="s">
        <v>70</v>
      </c>
      <c r="E92" s="215" t="s">
        <v>79</v>
      </c>
      <c r="F92" s="215" t="s">
        <v>126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SUM(P93:P214)</f>
        <v>0</v>
      </c>
      <c r="Q92" s="209"/>
      <c r="R92" s="210">
        <f>SUM(R93:R214)</f>
        <v>0.33184284000000003</v>
      </c>
      <c r="S92" s="209"/>
      <c r="T92" s="211">
        <f>SUM(T93:T214)</f>
        <v>6.2516</v>
      </c>
      <c r="AR92" s="212" t="s">
        <v>79</v>
      </c>
      <c r="AT92" s="213" t="s">
        <v>70</v>
      </c>
      <c r="AU92" s="213" t="s">
        <v>79</v>
      </c>
      <c r="AY92" s="212" t="s">
        <v>125</v>
      </c>
      <c r="BK92" s="214">
        <f>SUM(BK93:BK214)</f>
        <v>0</v>
      </c>
    </row>
    <row r="93" spans="2:65" s="1" customFormat="1" ht="51" customHeight="1">
      <c r="B93" s="46"/>
      <c r="C93" s="217" t="s">
        <v>79</v>
      </c>
      <c r="D93" s="217" t="s">
        <v>127</v>
      </c>
      <c r="E93" s="218" t="s">
        <v>128</v>
      </c>
      <c r="F93" s="219" t="s">
        <v>129</v>
      </c>
      <c r="G93" s="220" t="s">
        <v>130</v>
      </c>
      <c r="H93" s="221">
        <v>14</v>
      </c>
      <c r="I93" s="222"/>
      <c r="J93" s="223">
        <f>ROUND(I93*H93,2)</f>
        <v>0</v>
      </c>
      <c r="K93" s="219" t="s">
        <v>131</v>
      </c>
      <c r="L93" s="72"/>
      <c r="M93" s="224" t="s">
        <v>21</v>
      </c>
      <c r="N93" s="225" t="s">
        <v>42</v>
      </c>
      <c r="O93" s="47"/>
      <c r="P93" s="226">
        <f>O93*H93</f>
        <v>0</v>
      </c>
      <c r="Q93" s="226">
        <v>0</v>
      </c>
      <c r="R93" s="226">
        <f>Q93*H93</f>
        <v>0</v>
      </c>
      <c r="S93" s="226">
        <v>0.01</v>
      </c>
      <c r="T93" s="227">
        <f>S93*H93</f>
        <v>0.14</v>
      </c>
      <c r="AR93" s="24" t="s">
        <v>132</v>
      </c>
      <c r="AT93" s="24" t="s">
        <v>127</v>
      </c>
      <c r="AU93" s="24" t="s">
        <v>81</v>
      </c>
      <c r="AY93" s="24" t="s">
        <v>125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4" t="s">
        <v>79</v>
      </c>
      <c r="BK93" s="228">
        <f>ROUND(I93*H93,2)</f>
        <v>0</v>
      </c>
      <c r="BL93" s="24" t="s">
        <v>132</v>
      </c>
      <c r="BM93" s="24" t="s">
        <v>133</v>
      </c>
    </row>
    <row r="94" spans="2:51" s="11" customFormat="1" ht="13.5">
      <c r="B94" s="229"/>
      <c r="C94" s="230"/>
      <c r="D94" s="231" t="s">
        <v>134</v>
      </c>
      <c r="E94" s="232" t="s">
        <v>21</v>
      </c>
      <c r="F94" s="233" t="s">
        <v>135</v>
      </c>
      <c r="G94" s="230"/>
      <c r="H94" s="234">
        <v>14</v>
      </c>
      <c r="I94" s="235"/>
      <c r="J94" s="230"/>
      <c r="K94" s="230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134</v>
      </c>
      <c r="AU94" s="240" t="s">
        <v>81</v>
      </c>
      <c r="AV94" s="11" t="s">
        <v>81</v>
      </c>
      <c r="AW94" s="11" t="s">
        <v>35</v>
      </c>
      <c r="AX94" s="11" t="s">
        <v>79</v>
      </c>
      <c r="AY94" s="240" t="s">
        <v>125</v>
      </c>
    </row>
    <row r="95" spans="2:65" s="1" customFormat="1" ht="51" customHeight="1">
      <c r="B95" s="46"/>
      <c r="C95" s="217" t="s">
        <v>81</v>
      </c>
      <c r="D95" s="217" t="s">
        <v>127</v>
      </c>
      <c r="E95" s="218" t="s">
        <v>136</v>
      </c>
      <c r="F95" s="219" t="s">
        <v>137</v>
      </c>
      <c r="G95" s="220" t="s">
        <v>130</v>
      </c>
      <c r="H95" s="221">
        <v>13</v>
      </c>
      <c r="I95" s="222"/>
      <c r="J95" s="223">
        <f>ROUND(I95*H95,2)</f>
        <v>0</v>
      </c>
      <c r="K95" s="219" t="s">
        <v>131</v>
      </c>
      <c r="L95" s="72"/>
      <c r="M95" s="224" t="s">
        <v>21</v>
      </c>
      <c r="N95" s="225" t="s">
        <v>42</v>
      </c>
      <c r="O95" s="47"/>
      <c r="P95" s="226">
        <f>O95*H95</f>
        <v>0</v>
      </c>
      <c r="Q95" s="226">
        <v>0</v>
      </c>
      <c r="R95" s="226">
        <f>Q95*H95</f>
        <v>0</v>
      </c>
      <c r="S95" s="226">
        <v>0.33</v>
      </c>
      <c r="T95" s="227">
        <f>S95*H95</f>
        <v>4.29</v>
      </c>
      <c r="AR95" s="24" t="s">
        <v>132</v>
      </c>
      <c r="AT95" s="24" t="s">
        <v>127</v>
      </c>
      <c r="AU95" s="24" t="s">
        <v>81</v>
      </c>
      <c r="AY95" s="24" t="s">
        <v>125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4" t="s">
        <v>79</v>
      </c>
      <c r="BK95" s="228">
        <f>ROUND(I95*H95,2)</f>
        <v>0</v>
      </c>
      <c r="BL95" s="24" t="s">
        <v>132</v>
      </c>
      <c r="BM95" s="24" t="s">
        <v>138</v>
      </c>
    </row>
    <row r="96" spans="2:51" s="11" customFormat="1" ht="13.5">
      <c r="B96" s="229"/>
      <c r="C96" s="230"/>
      <c r="D96" s="231" t="s">
        <v>134</v>
      </c>
      <c r="E96" s="232" t="s">
        <v>21</v>
      </c>
      <c r="F96" s="233" t="s">
        <v>139</v>
      </c>
      <c r="G96" s="230"/>
      <c r="H96" s="234">
        <v>13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134</v>
      </c>
      <c r="AU96" s="240" t="s">
        <v>81</v>
      </c>
      <c r="AV96" s="11" t="s">
        <v>81</v>
      </c>
      <c r="AW96" s="11" t="s">
        <v>35</v>
      </c>
      <c r="AX96" s="11" t="s">
        <v>79</v>
      </c>
      <c r="AY96" s="240" t="s">
        <v>125</v>
      </c>
    </row>
    <row r="97" spans="2:65" s="1" customFormat="1" ht="51" customHeight="1">
      <c r="B97" s="46"/>
      <c r="C97" s="217" t="s">
        <v>140</v>
      </c>
      <c r="D97" s="217" t="s">
        <v>127</v>
      </c>
      <c r="E97" s="218" t="s">
        <v>141</v>
      </c>
      <c r="F97" s="219" t="s">
        <v>142</v>
      </c>
      <c r="G97" s="220" t="s">
        <v>130</v>
      </c>
      <c r="H97" s="221">
        <v>4.4</v>
      </c>
      <c r="I97" s="222"/>
      <c r="J97" s="223">
        <f>ROUND(I97*H97,2)</f>
        <v>0</v>
      </c>
      <c r="K97" s="219" t="s">
        <v>131</v>
      </c>
      <c r="L97" s="72"/>
      <c r="M97" s="224" t="s">
        <v>21</v>
      </c>
      <c r="N97" s="225" t="s">
        <v>42</v>
      </c>
      <c r="O97" s="47"/>
      <c r="P97" s="226">
        <f>O97*H97</f>
        <v>0</v>
      </c>
      <c r="Q97" s="226">
        <v>0</v>
      </c>
      <c r="R97" s="226">
        <f>Q97*H97</f>
        <v>0</v>
      </c>
      <c r="S97" s="226">
        <v>0.098</v>
      </c>
      <c r="T97" s="227">
        <f>S97*H97</f>
        <v>0.4312</v>
      </c>
      <c r="AR97" s="24" t="s">
        <v>132</v>
      </c>
      <c r="AT97" s="24" t="s">
        <v>127</v>
      </c>
      <c r="AU97" s="24" t="s">
        <v>81</v>
      </c>
      <c r="AY97" s="24" t="s">
        <v>125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4" t="s">
        <v>79</v>
      </c>
      <c r="BK97" s="228">
        <f>ROUND(I97*H97,2)</f>
        <v>0</v>
      </c>
      <c r="BL97" s="24" t="s">
        <v>132</v>
      </c>
      <c r="BM97" s="24" t="s">
        <v>143</v>
      </c>
    </row>
    <row r="98" spans="2:51" s="11" customFormat="1" ht="13.5">
      <c r="B98" s="229"/>
      <c r="C98" s="230"/>
      <c r="D98" s="231" t="s">
        <v>134</v>
      </c>
      <c r="E98" s="232" t="s">
        <v>21</v>
      </c>
      <c r="F98" s="233" t="s">
        <v>144</v>
      </c>
      <c r="G98" s="230"/>
      <c r="H98" s="234">
        <v>4.4</v>
      </c>
      <c r="I98" s="235"/>
      <c r="J98" s="230"/>
      <c r="K98" s="230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134</v>
      </c>
      <c r="AU98" s="240" t="s">
        <v>81</v>
      </c>
      <c r="AV98" s="11" t="s">
        <v>81</v>
      </c>
      <c r="AW98" s="11" t="s">
        <v>35</v>
      </c>
      <c r="AX98" s="11" t="s">
        <v>79</v>
      </c>
      <c r="AY98" s="240" t="s">
        <v>125</v>
      </c>
    </row>
    <row r="99" spans="2:65" s="1" customFormat="1" ht="51" customHeight="1">
      <c r="B99" s="46"/>
      <c r="C99" s="217" t="s">
        <v>132</v>
      </c>
      <c r="D99" s="217" t="s">
        <v>127</v>
      </c>
      <c r="E99" s="218" t="s">
        <v>145</v>
      </c>
      <c r="F99" s="219" t="s">
        <v>146</v>
      </c>
      <c r="G99" s="220" t="s">
        <v>130</v>
      </c>
      <c r="H99" s="221">
        <v>4.4</v>
      </c>
      <c r="I99" s="222"/>
      <c r="J99" s="223">
        <f>ROUND(I99*H99,2)</f>
        <v>0</v>
      </c>
      <c r="K99" s="219" t="s">
        <v>131</v>
      </c>
      <c r="L99" s="72"/>
      <c r="M99" s="224" t="s">
        <v>21</v>
      </c>
      <c r="N99" s="225" t="s">
        <v>42</v>
      </c>
      <c r="O99" s="47"/>
      <c r="P99" s="226">
        <f>O99*H99</f>
        <v>0</v>
      </c>
      <c r="Q99" s="226">
        <v>0</v>
      </c>
      <c r="R99" s="226">
        <f>Q99*H99</f>
        <v>0</v>
      </c>
      <c r="S99" s="226">
        <v>0.316</v>
      </c>
      <c r="T99" s="227">
        <f>S99*H99</f>
        <v>1.3904</v>
      </c>
      <c r="AR99" s="24" t="s">
        <v>132</v>
      </c>
      <c r="AT99" s="24" t="s">
        <v>127</v>
      </c>
      <c r="AU99" s="24" t="s">
        <v>81</v>
      </c>
      <c r="AY99" s="24" t="s">
        <v>125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4" t="s">
        <v>79</v>
      </c>
      <c r="BK99" s="228">
        <f>ROUND(I99*H99,2)</f>
        <v>0</v>
      </c>
      <c r="BL99" s="24" t="s">
        <v>132</v>
      </c>
      <c r="BM99" s="24" t="s">
        <v>147</v>
      </c>
    </row>
    <row r="100" spans="2:51" s="11" customFormat="1" ht="13.5">
      <c r="B100" s="229"/>
      <c r="C100" s="230"/>
      <c r="D100" s="231" t="s">
        <v>134</v>
      </c>
      <c r="E100" s="232" t="s">
        <v>21</v>
      </c>
      <c r="F100" s="233" t="s">
        <v>148</v>
      </c>
      <c r="G100" s="230"/>
      <c r="H100" s="234">
        <v>4.4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134</v>
      </c>
      <c r="AU100" s="240" t="s">
        <v>81</v>
      </c>
      <c r="AV100" s="11" t="s">
        <v>81</v>
      </c>
      <c r="AW100" s="11" t="s">
        <v>35</v>
      </c>
      <c r="AX100" s="11" t="s">
        <v>79</v>
      </c>
      <c r="AY100" s="240" t="s">
        <v>125</v>
      </c>
    </row>
    <row r="101" spans="2:65" s="1" customFormat="1" ht="38.25" customHeight="1">
      <c r="B101" s="46"/>
      <c r="C101" s="217" t="s">
        <v>149</v>
      </c>
      <c r="D101" s="217" t="s">
        <v>127</v>
      </c>
      <c r="E101" s="218" t="s">
        <v>150</v>
      </c>
      <c r="F101" s="219" t="s">
        <v>151</v>
      </c>
      <c r="G101" s="220" t="s">
        <v>152</v>
      </c>
      <c r="H101" s="221">
        <v>36.12</v>
      </c>
      <c r="I101" s="222"/>
      <c r="J101" s="223">
        <f>ROUND(I101*H101,2)</f>
        <v>0</v>
      </c>
      <c r="K101" s="219" t="s">
        <v>131</v>
      </c>
      <c r="L101" s="72"/>
      <c r="M101" s="224" t="s">
        <v>21</v>
      </c>
      <c r="N101" s="225" t="s">
        <v>42</v>
      </c>
      <c r="O101" s="47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4" t="s">
        <v>132</v>
      </c>
      <c r="AT101" s="24" t="s">
        <v>127</v>
      </c>
      <c r="AU101" s="24" t="s">
        <v>81</v>
      </c>
      <c r="AY101" s="24" t="s">
        <v>125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4" t="s">
        <v>79</v>
      </c>
      <c r="BK101" s="228">
        <f>ROUND(I101*H101,2)</f>
        <v>0</v>
      </c>
      <c r="BL101" s="24" t="s">
        <v>132</v>
      </c>
      <c r="BM101" s="24" t="s">
        <v>153</v>
      </c>
    </row>
    <row r="102" spans="2:51" s="12" customFormat="1" ht="13.5">
      <c r="B102" s="241"/>
      <c r="C102" s="242"/>
      <c r="D102" s="231" t="s">
        <v>134</v>
      </c>
      <c r="E102" s="243" t="s">
        <v>21</v>
      </c>
      <c r="F102" s="244" t="s">
        <v>154</v>
      </c>
      <c r="G102" s="242"/>
      <c r="H102" s="243" t="s">
        <v>21</v>
      </c>
      <c r="I102" s="245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134</v>
      </c>
      <c r="AU102" s="250" t="s">
        <v>81</v>
      </c>
      <c r="AV102" s="12" t="s">
        <v>79</v>
      </c>
      <c r="AW102" s="12" t="s">
        <v>35</v>
      </c>
      <c r="AX102" s="12" t="s">
        <v>71</v>
      </c>
      <c r="AY102" s="250" t="s">
        <v>125</v>
      </c>
    </row>
    <row r="103" spans="2:51" s="12" customFormat="1" ht="13.5">
      <c r="B103" s="241"/>
      <c r="C103" s="242"/>
      <c r="D103" s="231" t="s">
        <v>134</v>
      </c>
      <c r="E103" s="243" t="s">
        <v>21</v>
      </c>
      <c r="F103" s="244" t="s">
        <v>155</v>
      </c>
      <c r="G103" s="242"/>
      <c r="H103" s="243" t="s">
        <v>21</v>
      </c>
      <c r="I103" s="245"/>
      <c r="J103" s="242"/>
      <c r="K103" s="242"/>
      <c r="L103" s="246"/>
      <c r="M103" s="247"/>
      <c r="N103" s="248"/>
      <c r="O103" s="248"/>
      <c r="P103" s="248"/>
      <c r="Q103" s="248"/>
      <c r="R103" s="248"/>
      <c r="S103" s="248"/>
      <c r="T103" s="249"/>
      <c r="AT103" s="250" t="s">
        <v>134</v>
      </c>
      <c r="AU103" s="250" t="s">
        <v>81</v>
      </c>
      <c r="AV103" s="12" t="s">
        <v>79</v>
      </c>
      <c r="AW103" s="12" t="s">
        <v>35</v>
      </c>
      <c r="AX103" s="12" t="s">
        <v>71</v>
      </c>
      <c r="AY103" s="250" t="s">
        <v>125</v>
      </c>
    </row>
    <row r="104" spans="2:51" s="11" customFormat="1" ht="13.5">
      <c r="B104" s="229"/>
      <c r="C104" s="230"/>
      <c r="D104" s="231" t="s">
        <v>134</v>
      </c>
      <c r="E104" s="232" t="s">
        <v>21</v>
      </c>
      <c r="F104" s="233" t="s">
        <v>156</v>
      </c>
      <c r="G104" s="230"/>
      <c r="H104" s="234">
        <v>36.12</v>
      </c>
      <c r="I104" s="235"/>
      <c r="J104" s="230"/>
      <c r="K104" s="230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134</v>
      </c>
      <c r="AU104" s="240" t="s">
        <v>81</v>
      </c>
      <c r="AV104" s="11" t="s">
        <v>81</v>
      </c>
      <c r="AW104" s="11" t="s">
        <v>35</v>
      </c>
      <c r="AX104" s="11" t="s">
        <v>79</v>
      </c>
      <c r="AY104" s="240" t="s">
        <v>125</v>
      </c>
    </row>
    <row r="105" spans="2:65" s="1" customFormat="1" ht="25.5" customHeight="1">
      <c r="B105" s="46"/>
      <c r="C105" s="217" t="s">
        <v>157</v>
      </c>
      <c r="D105" s="217" t="s">
        <v>127</v>
      </c>
      <c r="E105" s="218" t="s">
        <v>158</v>
      </c>
      <c r="F105" s="219" t="s">
        <v>159</v>
      </c>
      <c r="G105" s="220" t="s">
        <v>152</v>
      </c>
      <c r="H105" s="221">
        <v>6.642</v>
      </c>
      <c r="I105" s="222"/>
      <c r="J105" s="223">
        <f>ROUND(I105*H105,2)</f>
        <v>0</v>
      </c>
      <c r="K105" s="219" t="s">
        <v>131</v>
      </c>
      <c r="L105" s="72"/>
      <c r="M105" s="224" t="s">
        <v>21</v>
      </c>
      <c r="N105" s="225" t="s">
        <v>42</v>
      </c>
      <c r="O105" s="47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4" t="s">
        <v>132</v>
      </c>
      <c r="AT105" s="24" t="s">
        <v>127</v>
      </c>
      <c r="AU105" s="24" t="s">
        <v>81</v>
      </c>
      <c r="AY105" s="24" t="s">
        <v>125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4" t="s">
        <v>79</v>
      </c>
      <c r="BK105" s="228">
        <f>ROUND(I105*H105,2)</f>
        <v>0</v>
      </c>
      <c r="BL105" s="24" t="s">
        <v>132</v>
      </c>
      <c r="BM105" s="24" t="s">
        <v>160</v>
      </c>
    </row>
    <row r="106" spans="2:51" s="12" customFormat="1" ht="13.5">
      <c r="B106" s="241"/>
      <c r="C106" s="242"/>
      <c r="D106" s="231" t="s">
        <v>134</v>
      </c>
      <c r="E106" s="243" t="s">
        <v>21</v>
      </c>
      <c r="F106" s="244" t="s">
        <v>161</v>
      </c>
      <c r="G106" s="242"/>
      <c r="H106" s="243" t="s">
        <v>21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134</v>
      </c>
      <c r="AU106" s="250" t="s">
        <v>81</v>
      </c>
      <c r="AV106" s="12" t="s">
        <v>79</v>
      </c>
      <c r="AW106" s="12" t="s">
        <v>35</v>
      </c>
      <c r="AX106" s="12" t="s">
        <v>71</v>
      </c>
      <c r="AY106" s="250" t="s">
        <v>125</v>
      </c>
    </row>
    <row r="107" spans="2:51" s="11" customFormat="1" ht="13.5">
      <c r="B107" s="229"/>
      <c r="C107" s="230"/>
      <c r="D107" s="231" t="s">
        <v>134</v>
      </c>
      <c r="E107" s="232" t="s">
        <v>21</v>
      </c>
      <c r="F107" s="233" t="s">
        <v>162</v>
      </c>
      <c r="G107" s="230"/>
      <c r="H107" s="234">
        <v>2.952</v>
      </c>
      <c r="I107" s="235"/>
      <c r="J107" s="230"/>
      <c r="K107" s="230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134</v>
      </c>
      <c r="AU107" s="240" t="s">
        <v>81</v>
      </c>
      <c r="AV107" s="11" t="s">
        <v>81</v>
      </c>
      <c r="AW107" s="11" t="s">
        <v>35</v>
      </c>
      <c r="AX107" s="11" t="s">
        <v>71</v>
      </c>
      <c r="AY107" s="240" t="s">
        <v>125</v>
      </c>
    </row>
    <row r="108" spans="2:51" s="11" customFormat="1" ht="13.5">
      <c r="B108" s="229"/>
      <c r="C108" s="230"/>
      <c r="D108" s="231" t="s">
        <v>134</v>
      </c>
      <c r="E108" s="232" t="s">
        <v>21</v>
      </c>
      <c r="F108" s="233" t="s">
        <v>163</v>
      </c>
      <c r="G108" s="230"/>
      <c r="H108" s="234">
        <v>3.69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134</v>
      </c>
      <c r="AU108" s="240" t="s">
        <v>81</v>
      </c>
      <c r="AV108" s="11" t="s">
        <v>81</v>
      </c>
      <c r="AW108" s="11" t="s">
        <v>35</v>
      </c>
      <c r="AX108" s="11" t="s">
        <v>71</v>
      </c>
      <c r="AY108" s="240" t="s">
        <v>125</v>
      </c>
    </row>
    <row r="109" spans="2:51" s="13" customFormat="1" ht="13.5">
      <c r="B109" s="251"/>
      <c r="C109" s="252"/>
      <c r="D109" s="231" t="s">
        <v>134</v>
      </c>
      <c r="E109" s="253" t="s">
        <v>21</v>
      </c>
      <c r="F109" s="254" t="s">
        <v>164</v>
      </c>
      <c r="G109" s="252"/>
      <c r="H109" s="255">
        <v>6.642</v>
      </c>
      <c r="I109" s="256"/>
      <c r="J109" s="252"/>
      <c r="K109" s="252"/>
      <c r="L109" s="257"/>
      <c r="M109" s="258"/>
      <c r="N109" s="259"/>
      <c r="O109" s="259"/>
      <c r="P109" s="259"/>
      <c r="Q109" s="259"/>
      <c r="R109" s="259"/>
      <c r="S109" s="259"/>
      <c r="T109" s="260"/>
      <c r="AT109" s="261" t="s">
        <v>134</v>
      </c>
      <c r="AU109" s="261" t="s">
        <v>81</v>
      </c>
      <c r="AV109" s="13" t="s">
        <v>132</v>
      </c>
      <c r="AW109" s="13" t="s">
        <v>35</v>
      </c>
      <c r="AX109" s="13" t="s">
        <v>79</v>
      </c>
      <c r="AY109" s="261" t="s">
        <v>125</v>
      </c>
    </row>
    <row r="110" spans="2:65" s="1" customFormat="1" ht="25.5" customHeight="1">
      <c r="B110" s="46"/>
      <c r="C110" s="217" t="s">
        <v>165</v>
      </c>
      <c r="D110" s="217" t="s">
        <v>127</v>
      </c>
      <c r="E110" s="218" t="s">
        <v>166</v>
      </c>
      <c r="F110" s="219" t="s">
        <v>167</v>
      </c>
      <c r="G110" s="220" t="s">
        <v>152</v>
      </c>
      <c r="H110" s="221">
        <v>123.817</v>
      </c>
      <c r="I110" s="222"/>
      <c r="J110" s="223">
        <f>ROUND(I110*H110,2)</f>
        <v>0</v>
      </c>
      <c r="K110" s="219" t="s">
        <v>131</v>
      </c>
      <c r="L110" s="72"/>
      <c r="M110" s="224" t="s">
        <v>21</v>
      </c>
      <c r="N110" s="225" t="s">
        <v>42</v>
      </c>
      <c r="O110" s="47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24" t="s">
        <v>132</v>
      </c>
      <c r="AT110" s="24" t="s">
        <v>127</v>
      </c>
      <c r="AU110" s="24" t="s">
        <v>81</v>
      </c>
      <c r="AY110" s="24" t="s">
        <v>125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4" t="s">
        <v>79</v>
      </c>
      <c r="BK110" s="228">
        <f>ROUND(I110*H110,2)</f>
        <v>0</v>
      </c>
      <c r="BL110" s="24" t="s">
        <v>132</v>
      </c>
      <c r="BM110" s="24" t="s">
        <v>168</v>
      </c>
    </row>
    <row r="111" spans="2:51" s="11" customFormat="1" ht="13.5">
      <c r="B111" s="229"/>
      <c r="C111" s="230"/>
      <c r="D111" s="231" t="s">
        <v>134</v>
      </c>
      <c r="E111" s="232" t="s">
        <v>21</v>
      </c>
      <c r="F111" s="233" t="s">
        <v>169</v>
      </c>
      <c r="G111" s="230"/>
      <c r="H111" s="234">
        <v>42.405</v>
      </c>
      <c r="I111" s="235"/>
      <c r="J111" s="230"/>
      <c r="K111" s="230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134</v>
      </c>
      <c r="AU111" s="240" t="s">
        <v>81</v>
      </c>
      <c r="AV111" s="11" t="s">
        <v>81</v>
      </c>
      <c r="AW111" s="11" t="s">
        <v>35</v>
      </c>
      <c r="AX111" s="11" t="s">
        <v>71</v>
      </c>
      <c r="AY111" s="240" t="s">
        <v>125</v>
      </c>
    </row>
    <row r="112" spans="2:51" s="11" customFormat="1" ht="13.5">
      <c r="B112" s="229"/>
      <c r="C112" s="230"/>
      <c r="D112" s="231" t="s">
        <v>134</v>
      </c>
      <c r="E112" s="232" t="s">
        <v>21</v>
      </c>
      <c r="F112" s="233" t="s">
        <v>170</v>
      </c>
      <c r="G112" s="230"/>
      <c r="H112" s="234">
        <v>19.44</v>
      </c>
      <c r="I112" s="235"/>
      <c r="J112" s="230"/>
      <c r="K112" s="230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134</v>
      </c>
      <c r="AU112" s="240" t="s">
        <v>81</v>
      </c>
      <c r="AV112" s="11" t="s">
        <v>81</v>
      </c>
      <c r="AW112" s="11" t="s">
        <v>35</v>
      </c>
      <c r="AX112" s="11" t="s">
        <v>71</v>
      </c>
      <c r="AY112" s="240" t="s">
        <v>125</v>
      </c>
    </row>
    <row r="113" spans="2:51" s="11" customFormat="1" ht="13.5">
      <c r="B113" s="229"/>
      <c r="C113" s="230"/>
      <c r="D113" s="231" t="s">
        <v>134</v>
      </c>
      <c r="E113" s="232" t="s">
        <v>21</v>
      </c>
      <c r="F113" s="233" t="s">
        <v>171</v>
      </c>
      <c r="G113" s="230"/>
      <c r="H113" s="234">
        <v>29.16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134</v>
      </c>
      <c r="AU113" s="240" t="s">
        <v>81</v>
      </c>
      <c r="AV113" s="11" t="s">
        <v>81</v>
      </c>
      <c r="AW113" s="11" t="s">
        <v>35</v>
      </c>
      <c r="AX113" s="11" t="s">
        <v>71</v>
      </c>
      <c r="AY113" s="240" t="s">
        <v>125</v>
      </c>
    </row>
    <row r="114" spans="2:51" s="11" customFormat="1" ht="13.5">
      <c r="B114" s="229"/>
      <c r="C114" s="230"/>
      <c r="D114" s="231" t="s">
        <v>134</v>
      </c>
      <c r="E114" s="232" t="s">
        <v>21</v>
      </c>
      <c r="F114" s="233" t="s">
        <v>172</v>
      </c>
      <c r="G114" s="230"/>
      <c r="H114" s="234">
        <v>6.594</v>
      </c>
      <c r="I114" s="235"/>
      <c r="J114" s="230"/>
      <c r="K114" s="230"/>
      <c r="L114" s="236"/>
      <c r="M114" s="237"/>
      <c r="N114" s="238"/>
      <c r="O114" s="238"/>
      <c r="P114" s="238"/>
      <c r="Q114" s="238"/>
      <c r="R114" s="238"/>
      <c r="S114" s="238"/>
      <c r="T114" s="239"/>
      <c r="AT114" s="240" t="s">
        <v>134</v>
      </c>
      <c r="AU114" s="240" t="s">
        <v>81</v>
      </c>
      <c r="AV114" s="11" t="s">
        <v>81</v>
      </c>
      <c r="AW114" s="11" t="s">
        <v>35</v>
      </c>
      <c r="AX114" s="11" t="s">
        <v>71</v>
      </c>
      <c r="AY114" s="240" t="s">
        <v>125</v>
      </c>
    </row>
    <row r="115" spans="2:51" s="11" customFormat="1" ht="13.5">
      <c r="B115" s="229"/>
      <c r="C115" s="230"/>
      <c r="D115" s="231" t="s">
        <v>134</v>
      </c>
      <c r="E115" s="232" t="s">
        <v>21</v>
      </c>
      <c r="F115" s="233" t="s">
        <v>173</v>
      </c>
      <c r="G115" s="230"/>
      <c r="H115" s="234">
        <v>11.715</v>
      </c>
      <c r="I115" s="235"/>
      <c r="J115" s="230"/>
      <c r="K115" s="230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134</v>
      </c>
      <c r="AU115" s="240" t="s">
        <v>81</v>
      </c>
      <c r="AV115" s="11" t="s">
        <v>81</v>
      </c>
      <c r="AW115" s="11" t="s">
        <v>35</v>
      </c>
      <c r="AX115" s="11" t="s">
        <v>71</v>
      </c>
      <c r="AY115" s="240" t="s">
        <v>125</v>
      </c>
    </row>
    <row r="116" spans="2:51" s="11" customFormat="1" ht="13.5">
      <c r="B116" s="229"/>
      <c r="C116" s="230"/>
      <c r="D116" s="231" t="s">
        <v>134</v>
      </c>
      <c r="E116" s="232" t="s">
        <v>21</v>
      </c>
      <c r="F116" s="233" t="s">
        <v>174</v>
      </c>
      <c r="G116" s="230"/>
      <c r="H116" s="234">
        <v>37.665</v>
      </c>
      <c r="I116" s="235"/>
      <c r="J116" s="230"/>
      <c r="K116" s="230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134</v>
      </c>
      <c r="AU116" s="240" t="s">
        <v>81</v>
      </c>
      <c r="AV116" s="11" t="s">
        <v>81</v>
      </c>
      <c r="AW116" s="11" t="s">
        <v>35</v>
      </c>
      <c r="AX116" s="11" t="s">
        <v>71</v>
      </c>
      <c r="AY116" s="240" t="s">
        <v>125</v>
      </c>
    </row>
    <row r="117" spans="2:51" s="11" customFormat="1" ht="13.5">
      <c r="B117" s="229"/>
      <c r="C117" s="230"/>
      <c r="D117" s="231" t="s">
        <v>134</v>
      </c>
      <c r="E117" s="232" t="s">
        <v>21</v>
      </c>
      <c r="F117" s="233" t="s">
        <v>175</v>
      </c>
      <c r="G117" s="230"/>
      <c r="H117" s="234">
        <v>31.815</v>
      </c>
      <c r="I117" s="235"/>
      <c r="J117" s="230"/>
      <c r="K117" s="230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134</v>
      </c>
      <c r="AU117" s="240" t="s">
        <v>81</v>
      </c>
      <c r="AV117" s="11" t="s">
        <v>81</v>
      </c>
      <c r="AW117" s="11" t="s">
        <v>35</v>
      </c>
      <c r="AX117" s="11" t="s">
        <v>71</v>
      </c>
      <c r="AY117" s="240" t="s">
        <v>125</v>
      </c>
    </row>
    <row r="118" spans="2:51" s="11" customFormat="1" ht="13.5">
      <c r="B118" s="229"/>
      <c r="C118" s="230"/>
      <c r="D118" s="231" t="s">
        <v>134</v>
      </c>
      <c r="E118" s="232" t="s">
        <v>21</v>
      </c>
      <c r="F118" s="233" t="s">
        <v>176</v>
      </c>
      <c r="G118" s="230"/>
      <c r="H118" s="234">
        <v>4.578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134</v>
      </c>
      <c r="AU118" s="240" t="s">
        <v>81</v>
      </c>
      <c r="AV118" s="11" t="s">
        <v>81</v>
      </c>
      <c r="AW118" s="11" t="s">
        <v>35</v>
      </c>
      <c r="AX118" s="11" t="s">
        <v>71</v>
      </c>
      <c r="AY118" s="240" t="s">
        <v>125</v>
      </c>
    </row>
    <row r="119" spans="2:51" s="11" customFormat="1" ht="13.5">
      <c r="B119" s="229"/>
      <c r="C119" s="230"/>
      <c r="D119" s="231" t="s">
        <v>134</v>
      </c>
      <c r="E119" s="232" t="s">
        <v>21</v>
      </c>
      <c r="F119" s="233" t="s">
        <v>177</v>
      </c>
      <c r="G119" s="230"/>
      <c r="H119" s="234">
        <v>4.23</v>
      </c>
      <c r="I119" s="235"/>
      <c r="J119" s="230"/>
      <c r="K119" s="230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134</v>
      </c>
      <c r="AU119" s="240" t="s">
        <v>81</v>
      </c>
      <c r="AV119" s="11" t="s">
        <v>81</v>
      </c>
      <c r="AW119" s="11" t="s">
        <v>35</v>
      </c>
      <c r="AX119" s="11" t="s">
        <v>71</v>
      </c>
      <c r="AY119" s="240" t="s">
        <v>125</v>
      </c>
    </row>
    <row r="120" spans="2:51" s="12" customFormat="1" ht="13.5">
      <c r="B120" s="241"/>
      <c r="C120" s="242"/>
      <c r="D120" s="231" t="s">
        <v>134</v>
      </c>
      <c r="E120" s="243" t="s">
        <v>21</v>
      </c>
      <c r="F120" s="244" t="s">
        <v>178</v>
      </c>
      <c r="G120" s="242"/>
      <c r="H120" s="243" t="s">
        <v>21</v>
      </c>
      <c r="I120" s="245"/>
      <c r="J120" s="242"/>
      <c r="K120" s="242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134</v>
      </c>
      <c r="AU120" s="250" t="s">
        <v>81</v>
      </c>
      <c r="AV120" s="12" t="s">
        <v>79</v>
      </c>
      <c r="AW120" s="12" t="s">
        <v>35</v>
      </c>
      <c r="AX120" s="12" t="s">
        <v>71</v>
      </c>
      <c r="AY120" s="250" t="s">
        <v>125</v>
      </c>
    </row>
    <row r="121" spans="2:51" s="11" customFormat="1" ht="13.5">
      <c r="B121" s="229"/>
      <c r="C121" s="230"/>
      <c r="D121" s="231" t="s">
        <v>134</v>
      </c>
      <c r="E121" s="232" t="s">
        <v>21</v>
      </c>
      <c r="F121" s="233" t="s">
        <v>179</v>
      </c>
      <c r="G121" s="230"/>
      <c r="H121" s="234">
        <v>18.76</v>
      </c>
      <c r="I121" s="235"/>
      <c r="J121" s="230"/>
      <c r="K121" s="230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134</v>
      </c>
      <c r="AU121" s="240" t="s">
        <v>81</v>
      </c>
      <c r="AV121" s="11" t="s">
        <v>81</v>
      </c>
      <c r="AW121" s="11" t="s">
        <v>35</v>
      </c>
      <c r="AX121" s="11" t="s">
        <v>71</v>
      </c>
      <c r="AY121" s="240" t="s">
        <v>125</v>
      </c>
    </row>
    <row r="122" spans="2:51" s="14" customFormat="1" ht="13.5">
      <c r="B122" s="262"/>
      <c r="C122" s="263"/>
      <c r="D122" s="231" t="s">
        <v>134</v>
      </c>
      <c r="E122" s="264" t="s">
        <v>21</v>
      </c>
      <c r="F122" s="265" t="s">
        <v>180</v>
      </c>
      <c r="G122" s="263"/>
      <c r="H122" s="266">
        <v>206.362</v>
      </c>
      <c r="I122" s="267"/>
      <c r="J122" s="263"/>
      <c r="K122" s="263"/>
      <c r="L122" s="268"/>
      <c r="M122" s="269"/>
      <c r="N122" s="270"/>
      <c r="O122" s="270"/>
      <c r="P122" s="270"/>
      <c r="Q122" s="270"/>
      <c r="R122" s="270"/>
      <c r="S122" s="270"/>
      <c r="T122" s="271"/>
      <c r="AT122" s="272" t="s">
        <v>134</v>
      </c>
      <c r="AU122" s="272" t="s">
        <v>81</v>
      </c>
      <c r="AV122" s="14" t="s">
        <v>140</v>
      </c>
      <c r="AW122" s="14" t="s">
        <v>35</v>
      </c>
      <c r="AX122" s="14" t="s">
        <v>71</v>
      </c>
      <c r="AY122" s="272" t="s">
        <v>125</v>
      </c>
    </row>
    <row r="123" spans="2:51" s="12" customFormat="1" ht="13.5">
      <c r="B123" s="241"/>
      <c r="C123" s="242"/>
      <c r="D123" s="231" t="s">
        <v>134</v>
      </c>
      <c r="E123" s="243" t="s">
        <v>21</v>
      </c>
      <c r="F123" s="244" t="s">
        <v>181</v>
      </c>
      <c r="G123" s="242"/>
      <c r="H123" s="243" t="s">
        <v>21</v>
      </c>
      <c r="I123" s="245"/>
      <c r="J123" s="242"/>
      <c r="K123" s="242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134</v>
      </c>
      <c r="AU123" s="250" t="s">
        <v>81</v>
      </c>
      <c r="AV123" s="12" t="s">
        <v>79</v>
      </c>
      <c r="AW123" s="12" t="s">
        <v>35</v>
      </c>
      <c r="AX123" s="12" t="s">
        <v>71</v>
      </c>
      <c r="AY123" s="250" t="s">
        <v>125</v>
      </c>
    </row>
    <row r="124" spans="2:51" s="11" customFormat="1" ht="13.5">
      <c r="B124" s="229"/>
      <c r="C124" s="230"/>
      <c r="D124" s="231" t="s">
        <v>134</v>
      </c>
      <c r="E124" s="232" t="s">
        <v>21</v>
      </c>
      <c r="F124" s="233" t="s">
        <v>182</v>
      </c>
      <c r="G124" s="230"/>
      <c r="H124" s="234">
        <v>123.817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134</v>
      </c>
      <c r="AU124" s="240" t="s">
        <v>81</v>
      </c>
      <c r="AV124" s="11" t="s">
        <v>81</v>
      </c>
      <c r="AW124" s="11" t="s">
        <v>35</v>
      </c>
      <c r="AX124" s="11" t="s">
        <v>79</v>
      </c>
      <c r="AY124" s="240" t="s">
        <v>125</v>
      </c>
    </row>
    <row r="125" spans="2:65" s="1" customFormat="1" ht="38.25" customHeight="1">
      <c r="B125" s="46"/>
      <c r="C125" s="217" t="s">
        <v>183</v>
      </c>
      <c r="D125" s="217" t="s">
        <v>127</v>
      </c>
      <c r="E125" s="218" t="s">
        <v>184</v>
      </c>
      <c r="F125" s="219" t="s">
        <v>185</v>
      </c>
      <c r="G125" s="220" t="s">
        <v>152</v>
      </c>
      <c r="H125" s="221">
        <v>61.909</v>
      </c>
      <c r="I125" s="222"/>
      <c r="J125" s="223">
        <f>ROUND(I125*H125,2)</f>
        <v>0</v>
      </c>
      <c r="K125" s="219" t="s">
        <v>131</v>
      </c>
      <c r="L125" s="72"/>
      <c r="M125" s="224" t="s">
        <v>21</v>
      </c>
      <c r="N125" s="225" t="s">
        <v>42</v>
      </c>
      <c r="O125" s="47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24" t="s">
        <v>132</v>
      </c>
      <c r="AT125" s="24" t="s">
        <v>127</v>
      </c>
      <c r="AU125" s="24" t="s">
        <v>81</v>
      </c>
      <c r="AY125" s="24" t="s">
        <v>125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4" t="s">
        <v>79</v>
      </c>
      <c r="BK125" s="228">
        <f>ROUND(I125*H125,2)</f>
        <v>0</v>
      </c>
      <c r="BL125" s="24" t="s">
        <v>132</v>
      </c>
      <c r="BM125" s="24" t="s">
        <v>186</v>
      </c>
    </row>
    <row r="126" spans="2:51" s="12" customFormat="1" ht="13.5">
      <c r="B126" s="241"/>
      <c r="C126" s="242"/>
      <c r="D126" s="231" t="s">
        <v>134</v>
      </c>
      <c r="E126" s="243" t="s">
        <v>21</v>
      </c>
      <c r="F126" s="244" t="s">
        <v>187</v>
      </c>
      <c r="G126" s="242"/>
      <c r="H126" s="243" t="s">
        <v>21</v>
      </c>
      <c r="I126" s="245"/>
      <c r="J126" s="242"/>
      <c r="K126" s="242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134</v>
      </c>
      <c r="AU126" s="250" t="s">
        <v>81</v>
      </c>
      <c r="AV126" s="12" t="s">
        <v>79</v>
      </c>
      <c r="AW126" s="12" t="s">
        <v>35</v>
      </c>
      <c r="AX126" s="12" t="s">
        <v>71</v>
      </c>
      <c r="AY126" s="250" t="s">
        <v>125</v>
      </c>
    </row>
    <row r="127" spans="2:51" s="11" customFormat="1" ht="13.5">
      <c r="B127" s="229"/>
      <c r="C127" s="230"/>
      <c r="D127" s="231" t="s">
        <v>134</v>
      </c>
      <c r="E127" s="232" t="s">
        <v>21</v>
      </c>
      <c r="F127" s="233" t="s">
        <v>188</v>
      </c>
      <c r="G127" s="230"/>
      <c r="H127" s="234">
        <v>61.909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134</v>
      </c>
      <c r="AU127" s="240" t="s">
        <v>81</v>
      </c>
      <c r="AV127" s="11" t="s">
        <v>81</v>
      </c>
      <c r="AW127" s="11" t="s">
        <v>35</v>
      </c>
      <c r="AX127" s="11" t="s">
        <v>79</v>
      </c>
      <c r="AY127" s="240" t="s">
        <v>125</v>
      </c>
    </row>
    <row r="128" spans="2:65" s="1" customFormat="1" ht="25.5" customHeight="1">
      <c r="B128" s="46"/>
      <c r="C128" s="217" t="s">
        <v>189</v>
      </c>
      <c r="D128" s="217" t="s">
        <v>127</v>
      </c>
      <c r="E128" s="218" t="s">
        <v>190</v>
      </c>
      <c r="F128" s="219" t="s">
        <v>191</v>
      </c>
      <c r="G128" s="220" t="s">
        <v>152</v>
      </c>
      <c r="H128" s="221">
        <v>82.545</v>
      </c>
      <c r="I128" s="222"/>
      <c r="J128" s="223">
        <f>ROUND(I128*H128,2)</f>
        <v>0</v>
      </c>
      <c r="K128" s="219" t="s">
        <v>131</v>
      </c>
      <c r="L128" s="72"/>
      <c r="M128" s="224" t="s">
        <v>21</v>
      </c>
      <c r="N128" s="225" t="s">
        <v>42</v>
      </c>
      <c r="O128" s="47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24" t="s">
        <v>132</v>
      </c>
      <c r="AT128" s="24" t="s">
        <v>127</v>
      </c>
      <c r="AU128" s="24" t="s">
        <v>81</v>
      </c>
      <c r="AY128" s="24" t="s">
        <v>125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24" t="s">
        <v>79</v>
      </c>
      <c r="BK128" s="228">
        <f>ROUND(I128*H128,2)</f>
        <v>0</v>
      </c>
      <c r="BL128" s="24" t="s">
        <v>132</v>
      </c>
      <c r="BM128" s="24" t="s">
        <v>192</v>
      </c>
    </row>
    <row r="129" spans="2:51" s="11" customFormat="1" ht="13.5">
      <c r="B129" s="229"/>
      <c r="C129" s="230"/>
      <c r="D129" s="231" t="s">
        <v>134</v>
      </c>
      <c r="E129" s="232" t="s">
        <v>21</v>
      </c>
      <c r="F129" s="233" t="s">
        <v>169</v>
      </c>
      <c r="G129" s="230"/>
      <c r="H129" s="234">
        <v>42.405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134</v>
      </c>
      <c r="AU129" s="240" t="s">
        <v>81</v>
      </c>
      <c r="AV129" s="11" t="s">
        <v>81</v>
      </c>
      <c r="AW129" s="11" t="s">
        <v>35</v>
      </c>
      <c r="AX129" s="11" t="s">
        <v>71</v>
      </c>
      <c r="AY129" s="240" t="s">
        <v>125</v>
      </c>
    </row>
    <row r="130" spans="2:51" s="11" customFormat="1" ht="13.5">
      <c r="B130" s="229"/>
      <c r="C130" s="230"/>
      <c r="D130" s="231" t="s">
        <v>134</v>
      </c>
      <c r="E130" s="232" t="s">
        <v>21</v>
      </c>
      <c r="F130" s="233" t="s">
        <v>170</v>
      </c>
      <c r="G130" s="230"/>
      <c r="H130" s="234">
        <v>19.44</v>
      </c>
      <c r="I130" s="235"/>
      <c r="J130" s="230"/>
      <c r="K130" s="230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134</v>
      </c>
      <c r="AU130" s="240" t="s">
        <v>81</v>
      </c>
      <c r="AV130" s="11" t="s">
        <v>81</v>
      </c>
      <c r="AW130" s="11" t="s">
        <v>35</v>
      </c>
      <c r="AX130" s="11" t="s">
        <v>71</v>
      </c>
      <c r="AY130" s="240" t="s">
        <v>125</v>
      </c>
    </row>
    <row r="131" spans="2:51" s="11" customFormat="1" ht="13.5">
      <c r="B131" s="229"/>
      <c r="C131" s="230"/>
      <c r="D131" s="231" t="s">
        <v>134</v>
      </c>
      <c r="E131" s="232" t="s">
        <v>21</v>
      </c>
      <c r="F131" s="233" t="s">
        <v>171</v>
      </c>
      <c r="G131" s="230"/>
      <c r="H131" s="234">
        <v>29.16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134</v>
      </c>
      <c r="AU131" s="240" t="s">
        <v>81</v>
      </c>
      <c r="AV131" s="11" t="s">
        <v>81</v>
      </c>
      <c r="AW131" s="11" t="s">
        <v>35</v>
      </c>
      <c r="AX131" s="11" t="s">
        <v>71</v>
      </c>
      <c r="AY131" s="240" t="s">
        <v>125</v>
      </c>
    </row>
    <row r="132" spans="2:51" s="11" customFormat="1" ht="13.5">
      <c r="B132" s="229"/>
      <c r="C132" s="230"/>
      <c r="D132" s="231" t="s">
        <v>134</v>
      </c>
      <c r="E132" s="232" t="s">
        <v>21</v>
      </c>
      <c r="F132" s="233" t="s">
        <v>172</v>
      </c>
      <c r="G132" s="230"/>
      <c r="H132" s="234">
        <v>6.594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134</v>
      </c>
      <c r="AU132" s="240" t="s">
        <v>81</v>
      </c>
      <c r="AV132" s="11" t="s">
        <v>81</v>
      </c>
      <c r="AW132" s="11" t="s">
        <v>35</v>
      </c>
      <c r="AX132" s="11" t="s">
        <v>71</v>
      </c>
      <c r="AY132" s="240" t="s">
        <v>125</v>
      </c>
    </row>
    <row r="133" spans="2:51" s="11" customFormat="1" ht="13.5">
      <c r="B133" s="229"/>
      <c r="C133" s="230"/>
      <c r="D133" s="231" t="s">
        <v>134</v>
      </c>
      <c r="E133" s="232" t="s">
        <v>21</v>
      </c>
      <c r="F133" s="233" t="s">
        <v>173</v>
      </c>
      <c r="G133" s="230"/>
      <c r="H133" s="234">
        <v>11.715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134</v>
      </c>
      <c r="AU133" s="240" t="s">
        <v>81</v>
      </c>
      <c r="AV133" s="11" t="s">
        <v>81</v>
      </c>
      <c r="AW133" s="11" t="s">
        <v>35</v>
      </c>
      <c r="AX133" s="11" t="s">
        <v>71</v>
      </c>
      <c r="AY133" s="240" t="s">
        <v>125</v>
      </c>
    </row>
    <row r="134" spans="2:51" s="11" customFormat="1" ht="13.5">
      <c r="B134" s="229"/>
      <c r="C134" s="230"/>
      <c r="D134" s="231" t="s">
        <v>134</v>
      </c>
      <c r="E134" s="232" t="s">
        <v>21</v>
      </c>
      <c r="F134" s="233" t="s">
        <v>174</v>
      </c>
      <c r="G134" s="230"/>
      <c r="H134" s="234">
        <v>37.665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134</v>
      </c>
      <c r="AU134" s="240" t="s">
        <v>81</v>
      </c>
      <c r="AV134" s="11" t="s">
        <v>81</v>
      </c>
      <c r="AW134" s="11" t="s">
        <v>35</v>
      </c>
      <c r="AX134" s="11" t="s">
        <v>71</v>
      </c>
      <c r="AY134" s="240" t="s">
        <v>125</v>
      </c>
    </row>
    <row r="135" spans="2:51" s="11" customFormat="1" ht="13.5">
      <c r="B135" s="229"/>
      <c r="C135" s="230"/>
      <c r="D135" s="231" t="s">
        <v>134</v>
      </c>
      <c r="E135" s="232" t="s">
        <v>21</v>
      </c>
      <c r="F135" s="233" t="s">
        <v>175</v>
      </c>
      <c r="G135" s="230"/>
      <c r="H135" s="234">
        <v>31.815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134</v>
      </c>
      <c r="AU135" s="240" t="s">
        <v>81</v>
      </c>
      <c r="AV135" s="11" t="s">
        <v>81</v>
      </c>
      <c r="AW135" s="11" t="s">
        <v>35</v>
      </c>
      <c r="AX135" s="11" t="s">
        <v>71</v>
      </c>
      <c r="AY135" s="240" t="s">
        <v>125</v>
      </c>
    </row>
    <row r="136" spans="2:51" s="11" customFormat="1" ht="13.5">
      <c r="B136" s="229"/>
      <c r="C136" s="230"/>
      <c r="D136" s="231" t="s">
        <v>134</v>
      </c>
      <c r="E136" s="232" t="s">
        <v>21</v>
      </c>
      <c r="F136" s="233" t="s">
        <v>176</v>
      </c>
      <c r="G136" s="230"/>
      <c r="H136" s="234">
        <v>4.578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134</v>
      </c>
      <c r="AU136" s="240" t="s">
        <v>81</v>
      </c>
      <c r="AV136" s="11" t="s">
        <v>81</v>
      </c>
      <c r="AW136" s="11" t="s">
        <v>35</v>
      </c>
      <c r="AX136" s="11" t="s">
        <v>71</v>
      </c>
      <c r="AY136" s="240" t="s">
        <v>125</v>
      </c>
    </row>
    <row r="137" spans="2:51" s="11" customFormat="1" ht="13.5">
      <c r="B137" s="229"/>
      <c r="C137" s="230"/>
      <c r="D137" s="231" t="s">
        <v>134</v>
      </c>
      <c r="E137" s="232" t="s">
        <v>21</v>
      </c>
      <c r="F137" s="233" t="s">
        <v>177</v>
      </c>
      <c r="G137" s="230"/>
      <c r="H137" s="234">
        <v>4.23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134</v>
      </c>
      <c r="AU137" s="240" t="s">
        <v>81</v>
      </c>
      <c r="AV137" s="11" t="s">
        <v>81</v>
      </c>
      <c r="AW137" s="11" t="s">
        <v>35</v>
      </c>
      <c r="AX137" s="11" t="s">
        <v>71</v>
      </c>
      <c r="AY137" s="240" t="s">
        <v>125</v>
      </c>
    </row>
    <row r="138" spans="2:51" s="12" customFormat="1" ht="13.5">
      <c r="B138" s="241"/>
      <c r="C138" s="242"/>
      <c r="D138" s="231" t="s">
        <v>134</v>
      </c>
      <c r="E138" s="243" t="s">
        <v>21</v>
      </c>
      <c r="F138" s="244" t="s">
        <v>178</v>
      </c>
      <c r="G138" s="242"/>
      <c r="H138" s="243" t="s">
        <v>21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134</v>
      </c>
      <c r="AU138" s="250" t="s">
        <v>81</v>
      </c>
      <c r="AV138" s="12" t="s">
        <v>79</v>
      </c>
      <c r="AW138" s="12" t="s">
        <v>35</v>
      </c>
      <c r="AX138" s="12" t="s">
        <v>71</v>
      </c>
      <c r="AY138" s="250" t="s">
        <v>125</v>
      </c>
    </row>
    <row r="139" spans="2:51" s="11" customFormat="1" ht="13.5">
      <c r="B139" s="229"/>
      <c r="C139" s="230"/>
      <c r="D139" s="231" t="s">
        <v>134</v>
      </c>
      <c r="E139" s="232" t="s">
        <v>21</v>
      </c>
      <c r="F139" s="233" t="s">
        <v>179</v>
      </c>
      <c r="G139" s="230"/>
      <c r="H139" s="234">
        <v>18.76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134</v>
      </c>
      <c r="AU139" s="240" t="s">
        <v>81</v>
      </c>
      <c r="AV139" s="11" t="s">
        <v>81</v>
      </c>
      <c r="AW139" s="11" t="s">
        <v>35</v>
      </c>
      <c r="AX139" s="11" t="s">
        <v>71</v>
      </c>
      <c r="AY139" s="240" t="s">
        <v>125</v>
      </c>
    </row>
    <row r="140" spans="2:51" s="14" customFormat="1" ht="13.5">
      <c r="B140" s="262"/>
      <c r="C140" s="263"/>
      <c r="D140" s="231" t="s">
        <v>134</v>
      </c>
      <c r="E140" s="264" t="s">
        <v>21</v>
      </c>
      <c r="F140" s="265" t="s">
        <v>180</v>
      </c>
      <c r="G140" s="263"/>
      <c r="H140" s="266">
        <v>206.362</v>
      </c>
      <c r="I140" s="267"/>
      <c r="J140" s="263"/>
      <c r="K140" s="263"/>
      <c r="L140" s="268"/>
      <c r="M140" s="269"/>
      <c r="N140" s="270"/>
      <c r="O140" s="270"/>
      <c r="P140" s="270"/>
      <c r="Q140" s="270"/>
      <c r="R140" s="270"/>
      <c r="S140" s="270"/>
      <c r="T140" s="271"/>
      <c r="AT140" s="272" t="s">
        <v>134</v>
      </c>
      <c r="AU140" s="272" t="s">
        <v>81</v>
      </c>
      <c r="AV140" s="14" t="s">
        <v>140</v>
      </c>
      <c r="AW140" s="14" t="s">
        <v>35</v>
      </c>
      <c r="AX140" s="14" t="s">
        <v>71</v>
      </c>
      <c r="AY140" s="272" t="s">
        <v>125</v>
      </c>
    </row>
    <row r="141" spans="2:51" s="12" customFormat="1" ht="13.5">
      <c r="B141" s="241"/>
      <c r="C141" s="242"/>
      <c r="D141" s="231" t="s">
        <v>134</v>
      </c>
      <c r="E141" s="243" t="s">
        <v>21</v>
      </c>
      <c r="F141" s="244" t="s">
        <v>193</v>
      </c>
      <c r="G141" s="242"/>
      <c r="H141" s="243" t="s">
        <v>21</v>
      </c>
      <c r="I141" s="245"/>
      <c r="J141" s="242"/>
      <c r="K141" s="242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134</v>
      </c>
      <c r="AU141" s="250" t="s">
        <v>81</v>
      </c>
      <c r="AV141" s="12" t="s">
        <v>79</v>
      </c>
      <c r="AW141" s="12" t="s">
        <v>35</v>
      </c>
      <c r="AX141" s="12" t="s">
        <v>71</v>
      </c>
      <c r="AY141" s="250" t="s">
        <v>125</v>
      </c>
    </row>
    <row r="142" spans="2:51" s="11" customFormat="1" ht="13.5">
      <c r="B142" s="229"/>
      <c r="C142" s="230"/>
      <c r="D142" s="231" t="s">
        <v>134</v>
      </c>
      <c r="E142" s="232" t="s">
        <v>21</v>
      </c>
      <c r="F142" s="233" t="s">
        <v>194</v>
      </c>
      <c r="G142" s="230"/>
      <c r="H142" s="234">
        <v>82.545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134</v>
      </c>
      <c r="AU142" s="240" t="s">
        <v>81</v>
      </c>
      <c r="AV142" s="11" t="s">
        <v>81</v>
      </c>
      <c r="AW142" s="11" t="s">
        <v>35</v>
      </c>
      <c r="AX142" s="11" t="s">
        <v>79</v>
      </c>
      <c r="AY142" s="240" t="s">
        <v>125</v>
      </c>
    </row>
    <row r="143" spans="2:65" s="1" customFormat="1" ht="25.5" customHeight="1">
      <c r="B143" s="46"/>
      <c r="C143" s="217" t="s">
        <v>195</v>
      </c>
      <c r="D143" s="217" t="s">
        <v>127</v>
      </c>
      <c r="E143" s="218" t="s">
        <v>196</v>
      </c>
      <c r="F143" s="219" t="s">
        <v>197</v>
      </c>
      <c r="G143" s="220" t="s">
        <v>130</v>
      </c>
      <c r="H143" s="221">
        <v>382.151</v>
      </c>
      <c r="I143" s="222"/>
      <c r="J143" s="223">
        <f>ROUND(I143*H143,2)</f>
        <v>0</v>
      </c>
      <c r="K143" s="219" t="s">
        <v>131</v>
      </c>
      <c r="L143" s="72"/>
      <c r="M143" s="224" t="s">
        <v>21</v>
      </c>
      <c r="N143" s="225" t="s">
        <v>42</v>
      </c>
      <c r="O143" s="47"/>
      <c r="P143" s="226">
        <f>O143*H143</f>
        <v>0</v>
      </c>
      <c r="Q143" s="226">
        <v>0.00084</v>
      </c>
      <c r="R143" s="226">
        <f>Q143*H143</f>
        <v>0.32100684</v>
      </c>
      <c r="S143" s="226">
        <v>0</v>
      </c>
      <c r="T143" s="227">
        <f>S143*H143</f>
        <v>0</v>
      </c>
      <c r="AR143" s="24" t="s">
        <v>132</v>
      </c>
      <c r="AT143" s="24" t="s">
        <v>127</v>
      </c>
      <c r="AU143" s="24" t="s">
        <v>81</v>
      </c>
      <c r="AY143" s="24" t="s">
        <v>125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24" t="s">
        <v>79</v>
      </c>
      <c r="BK143" s="228">
        <f>ROUND(I143*H143,2)</f>
        <v>0</v>
      </c>
      <c r="BL143" s="24" t="s">
        <v>132</v>
      </c>
      <c r="BM143" s="24" t="s">
        <v>198</v>
      </c>
    </row>
    <row r="144" spans="2:51" s="12" customFormat="1" ht="13.5">
      <c r="B144" s="241"/>
      <c r="C144" s="242"/>
      <c r="D144" s="231" t="s">
        <v>134</v>
      </c>
      <c r="E144" s="243" t="s">
        <v>21</v>
      </c>
      <c r="F144" s="244" t="s">
        <v>199</v>
      </c>
      <c r="G144" s="242"/>
      <c r="H144" s="243" t="s">
        <v>21</v>
      </c>
      <c r="I144" s="245"/>
      <c r="J144" s="242"/>
      <c r="K144" s="242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134</v>
      </c>
      <c r="AU144" s="250" t="s">
        <v>81</v>
      </c>
      <c r="AV144" s="12" t="s">
        <v>79</v>
      </c>
      <c r="AW144" s="12" t="s">
        <v>35</v>
      </c>
      <c r="AX144" s="12" t="s">
        <v>71</v>
      </c>
      <c r="AY144" s="250" t="s">
        <v>125</v>
      </c>
    </row>
    <row r="145" spans="2:51" s="11" customFormat="1" ht="13.5">
      <c r="B145" s="229"/>
      <c r="C145" s="230"/>
      <c r="D145" s="231" t="s">
        <v>134</v>
      </c>
      <c r="E145" s="232" t="s">
        <v>21</v>
      </c>
      <c r="F145" s="233" t="s">
        <v>200</v>
      </c>
      <c r="G145" s="230"/>
      <c r="H145" s="234">
        <v>97.2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134</v>
      </c>
      <c r="AU145" s="240" t="s">
        <v>81</v>
      </c>
      <c r="AV145" s="11" t="s">
        <v>81</v>
      </c>
      <c r="AW145" s="11" t="s">
        <v>35</v>
      </c>
      <c r="AX145" s="11" t="s">
        <v>71</v>
      </c>
      <c r="AY145" s="240" t="s">
        <v>125</v>
      </c>
    </row>
    <row r="146" spans="2:51" s="11" customFormat="1" ht="13.5">
      <c r="B146" s="229"/>
      <c r="C146" s="230"/>
      <c r="D146" s="231" t="s">
        <v>134</v>
      </c>
      <c r="E146" s="232" t="s">
        <v>21</v>
      </c>
      <c r="F146" s="233" t="s">
        <v>201</v>
      </c>
      <c r="G146" s="230"/>
      <c r="H146" s="234">
        <v>21.98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134</v>
      </c>
      <c r="AU146" s="240" t="s">
        <v>81</v>
      </c>
      <c r="AV146" s="11" t="s">
        <v>81</v>
      </c>
      <c r="AW146" s="11" t="s">
        <v>35</v>
      </c>
      <c r="AX146" s="11" t="s">
        <v>71</v>
      </c>
      <c r="AY146" s="240" t="s">
        <v>125</v>
      </c>
    </row>
    <row r="147" spans="2:51" s="11" customFormat="1" ht="13.5">
      <c r="B147" s="229"/>
      <c r="C147" s="230"/>
      <c r="D147" s="231" t="s">
        <v>134</v>
      </c>
      <c r="E147" s="232" t="s">
        <v>21</v>
      </c>
      <c r="F147" s="233" t="s">
        <v>202</v>
      </c>
      <c r="G147" s="230"/>
      <c r="H147" s="234">
        <v>39.05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134</v>
      </c>
      <c r="AU147" s="240" t="s">
        <v>81</v>
      </c>
      <c r="AV147" s="11" t="s">
        <v>81</v>
      </c>
      <c r="AW147" s="11" t="s">
        <v>35</v>
      </c>
      <c r="AX147" s="11" t="s">
        <v>71</v>
      </c>
      <c r="AY147" s="240" t="s">
        <v>125</v>
      </c>
    </row>
    <row r="148" spans="2:51" s="11" customFormat="1" ht="13.5">
      <c r="B148" s="229"/>
      <c r="C148" s="230"/>
      <c r="D148" s="231" t="s">
        <v>134</v>
      </c>
      <c r="E148" s="232" t="s">
        <v>21</v>
      </c>
      <c r="F148" s="233" t="s">
        <v>203</v>
      </c>
      <c r="G148" s="230"/>
      <c r="H148" s="234">
        <v>125.55</v>
      </c>
      <c r="I148" s="235"/>
      <c r="J148" s="230"/>
      <c r="K148" s="230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134</v>
      </c>
      <c r="AU148" s="240" t="s">
        <v>81</v>
      </c>
      <c r="AV148" s="11" t="s">
        <v>81</v>
      </c>
      <c r="AW148" s="11" t="s">
        <v>35</v>
      </c>
      <c r="AX148" s="11" t="s">
        <v>71</v>
      </c>
      <c r="AY148" s="240" t="s">
        <v>125</v>
      </c>
    </row>
    <row r="149" spans="2:51" s="11" customFormat="1" ht="13.5">
      <c r="B149" s="229"/>
      <c r="C149" s="230"/>
      <c r="D149" s="231" t="s">
        <v>134</v>
      </c>
      <c r="E149" s="232" t="s">
        <v>21</v>
      </c>
      <c r="F149" s="233" t="s">
        <v>204</v>
      </c>
      <c r="G149" s="230"/>
      <c r="H149" s="234">
        <v>63.63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134</v>
      </c>
      <c r="AU149" s="240" t="s">
        <v>81</v>
      </c>
      <c r="AV149" s="11" t="s">
        <v>81</v>
      </c>
      <c r="AW149" s="11" t="s">
        <v>35</v>
      </c>
      <c r="AX149" s="11" t="s">
        <v>71</v>
      </c>
      <c r="AY149" s="240" t="s">
        <v>125</v>
      </c>
    </row>
    <row r="150" spans="2:51" s="14" customFormat="1" ht="13.5">
      <c r="B150" s="262"/>
      <c r="C150" s="263"/>
      <c r="D150" s="231" t="s">
        <v>134</v>
      </c>
      <c r="E150" s="264" t="s">
        <v>21</v>
      </c>
      <c r="F150" s="265" t="s">
        <v>180</v>
      </c>
      <c r="G150" s="263"/>
      <c r="H150" s="266">
        <v>347.41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AT150" s="272" t="s">
        <v>134</v>
      </c>
      <c r="AU150" s="272" t="s">
        <v>81</v>
      </c>
      <c r="AV150" s="14" t="s">
        <v>140</v>
      </c>
      <c r="AW150" s="14" t="s">
        <v>35</v>
      </c>
      <c r="AX150" s="14" t="s">
        <v>71</v>
      </c>
      <c r="AY150" s="272" t="s">
        <v>125</v>
      </c>
    </row>
    <row r="151" spans="2:51" s="12" customFormat="1" ht="13.5">
      <c r="B151" s="241"/>
      <c r="C151" s="242"/>
      <c r="D151" s="231" t="s">
        <v>134</v>
      </c>
      <c r="E151" s="243" t="s">
        <v>21</v>
      </c>
      <c r="F151" s="244" t="s">
        <v>178</v>
      </c>
      <c r="G151" s="242"/>
      <c r="H151" s="243" t="s">
        <v>21</v>
      </c>
      <c r="I151" s="245"/>
      <c r="J151" s="242"/>
      <c r="K151" s="242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134</v>
      </c>
      <c r="AU151" s="250" t="s">
        <v>81</v>
      </c>
      <c r="AV151" s="12" t="s">
        <v>79</v>
      </c>
      <c r="AW151" s="12" t="s">
        <v>35</v>
      </c>
      <c r="AX151" s="12" t="s">
        <v>71</v>
      </c>
      <c r="AY151" s="250" t="s">
        <v>125</v>
      </c>
    </row>
    <row r="152" spans="2:51" s="11" customFormat="1" ht="13.5">
      <c r="B152" s="229"/>
      <c r="C152" s="230"/>
      <c r="D152" s="231" t="s">
        <v>134</v>
      </c>
      <c r="E152" s="232" t="s">
        <v>21</v>
      </c>
      <c r="F152" s="233" t="s">
        <v>205</v>
      </c>
      <c r="G152" s="230"/>
      <c r="H152" s="234">
        <v>34.741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134</v>
      </c>
      <c r="AU152" s="240" t="s">
        <v>81</v>
      </c>
      <c r="AV152" s="11" t="s">
        <v>81</v>
      </c>
      <c r="AW152" s="11" t="s">
        <v>35</v>
      </c>
      <c r="AX152" s="11" t="s">
        <v>71</v>
      </c>
      <c r="AY152" s="240" t="s">
        <v>125</v>
      </c>
    </row>
    <row r="153" spans="2:51" s="14" customFormat="1" ht="13.5">
      <c r="B153" s="262"/>
      <c r="C153" s="263"/>
      <c r="D153" s="231" t="s">
        <v>134</v>
      </c>
      <c r="E153" s="264" t="s">
        <v>21</v>
      </c>
      <c r="F153" s="265" t="s">
        <v>180</v>
      </c>
      <c r="G153" s="263"/>
      <c r="H153" s="266">
        <v>34.741</v>
      </c>
      <c r="I153" s="267"/>
      <c r="J153" s="263"/>
      <c r="K153" s="263"/>
      <c r="L153" s="268"/>
      <c r="M153" s="269"/>
      <c r="N153" s="270"/>
      <c r="O153" s="270"/>
      <c r="P153" s="270"/>
      <c r="Q153" s="270"/>
      <c r="R153" s="270"/>
      <c r="S153" s="270"/>
      <c r="T153" s="271"/>
      <c r="AT153" s="272" t="s">
        <v>134</v>
      </c>
      <c r="AU153" s="272" t="s">
        <v>81</v>
      </c>
      <c r="AV153" s="14" t="s">
        <v>140</v>
      </c>
      <c r="AW153" s="14" t="s">
        <v>35</v>
      </c>
      <c r="AX153" s="14" t="s">
        <v>71</v>
      </c>
      <c r="AY153" s="272" t="s">
        <v>125</v>
      </c>
    </row>
    <row r="154" spans="2:51" s="13" customFormat="1" ht="13.5">
      <c r="B154" s="251"/>
      <c r="C154" s="252"/>
      <c r="D154" s="231" t="s">
        <v>134</v>
      </c>
      <c r="E154" s="253" t="s">
        <v>21</v>
      </c>
      <c r="F154" s="254" t="s">
        <v>164</v>
      </c>
      <c r="G154" s="252"/>
      <c r="H154" s="255">
        <v>382.151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AT154" s="261" t="s">
        <v>134</v>
      </c>
      <c r="AU154" s="261" t="s">
        <v>81</v>
      </c>
      <c r="AV154" s="13" t="s">
        <v>132</v>
      </c>
      <c r="AW154" s="13" t="s">
        <v>35</v>
      </c>
      <c r="AX154" s="13" t="s">
        <v>79</v>
      </c>
      <c r="AY154" s="261" t="s">
        <v>125</v>
      </c>
    </row>
    <row r="155" spans="2:65" s="1" customFormat="1" ht="25.5" customHeight="1">
      <c r="B155" s="46"/>
      <c r="C155" s="217" t="s">
        <v>206</v>
      </c>
      <c r="D155" s="217" t="s">
        <v>127</v>
      </c>
      <c r="E155" s="218" t="s">
        <v>207</v>
      </c>
      <c r="F155" s="219" t="s">
        <v>208</v>
      </c>
      <c r="G155" s="220" t="s">
        <v>130</v>
      </c>
      <c r="H155" s="221">
        <v>382.151</v>
      </c>
      <c r="I155" s="222"/>
      <c r="J155" s="223">
        <f>ROUND(I155*H155,2)</f>
        <v>0</v>
      </c>
      <c r="K155" s="219" t="s">
        <v>131</v>
      </c>
      <c r="L155" s="72"/>
      <c r="M155" s="224" t="s">
        <v>21</v>
      </c>
      <c r="N155" s="225" t="s">
        <v>42</v>
      </c>
      <c r="O155" s="47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24" t="s">
        <v>132</v>
      </c>
      <c r="AT155" s="24" t="s">
        <v>127</v>
      </c>
      <c r="AU155" s="24" t="s">
        <v>81</v>
      </c>
      <c r="AY155" s="24" t="s">
        <v>125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24" t="s">
        <v>79</v>
      </c>
      <c r="BK155" s="228">
        <f>ROUND(I155*H155,2)</f>
        <v>0</v>
      </c>
      <c r="BL155" s="24" t="s">
        <v>132</v>
      </c>
      <c r="BM155" s="24" t="s">
        <v>209</v>
      </c>
    </row>
    <row r="156" spans="2:65" s="1" customFormat="1" ht="38.25" customHeight="1">
      <c r="B156" s="46"/>
      <c r="C156" s="217" t="s">
        <v>210</v>
      </c>
      <c r="D156" s="217" t="s">
        <v>127</v>
      </c>
      <c r="E156" s="218" t="s">
        <v>211</v>
      </c>
      <c r="F156" s="219" t="s">
        <v>212</v>
      </c>
      <c r="G156" s="220" t="s">
        <v>152</v>
      </c>
      <c r="H156" s="221">
        <v>206.362</v>
      </c>
      <c r="I156" s="222"/>
      <c r="J156" s="223">
        <f>ROUND(I156*H156,2)</f>
        <v>0</v>
      </c>
      <c r="K156" s="219" t="s">
        <v>131</v>
      </c>
      <c r="L156" s="72"/>
      <c r="M156" s="224" t="s">
        <v>21</v>
      </c>
      <c r="N156" s="225" t="s">
        <v>42</v>
      </c>
      <c r="O156" s="47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24" t="s">
        <v>132</v>
      </c>
      <c r="AT156" s="24" t="s">
        <v>127</v>
      </c>
      <c r="AU156" s="24" t="s">
        <v>81</v>
      </c>
      <c r="AY156" s="24" t="s">
        <v>125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24" t="s">
        <v>79</v>
      </c>
      <c r="BK156" s="228">
        <f>ROUND(I156*H156,2)</f>
        <v>0</v>
      </c>
      <c r="BL156" s="24" t="s">
        <v>132</v>
      </c>
      <c r="BM156" s="24" t="s">
        <v>213</v>
      </c>
    </row>
    <row r="157" spans="2:65" s="1" customFormat="1" ht="38.25" customHeight="1">
      <c r="B157" s="46"/>
      <c r="C157" s="217" t="s">
        <v>214</v>
      </c>
      <c r="D157" s="217" t="s">
        <v>127</v>
      </c>
      <c r="E157" s="218" t="s">
        <v>215</v>
      </c>
      <c r="F157" s="219" t="s">
        <v>216</v>
      </c>
      <c r="G157" s="220" t="s">
        <v>152</v>
      </c>
      <c r="H157" s="221">
        <v>152.602</v>
      </c>
      <c r="I157" s="222"/>
      <c r="J157" s="223">
        <f>ROUND(I157*H157,2)</f>
        <v>0</v>
      </c>
      <c r="K157" s="219" t="s">
        <v>131</v>
      </c>
      <c r="L157" s="72"/>
      <c r="M157" s="224" t="s">
        <v>21</v>
      </c>
      <c r="N157" s="225" t="s">
        <v>42</v>
      </c>
      <c r="O157" s="47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24" t="s">
        <v>132</v>
      </c>
      <c r="AT157" s="24" t="s">
        <v>127</v>
      </c>
      <c r="AU157" s="24" t="s">
        <v>81</v>
      </c>
      <c r="AY157" s="24" t="s">
        <v>125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24" t="s">
        <v>79</v>
      </c>
      <c r="BK157" s="228">
        <f>ROUND(I157*H157,2)</f>
        <v>0</v>
      </c>
      <c r="BL157" s="24" t="s">
        <v>132</v>
      </c>
      <c r="BM157" s="24" t="s">
        <v>217</v>
      </c>
    </row>
    <row r="158" spans="2:51" s="12" customFormat="1" ht="13.5">
      <c r="B158" s="241"/>
      <c r="C158" s="242"/>
      <c r="D158" s="231" t="s">
        <v>134</v>
      </c>
      <c r="E158" s="243" t="s">
        <v>21</v>
      </c>
      <c r="F158" s="244" t="s">
        <v>218</v>
      </c>
      <c r="G158" s="242"/>
      <c r="H158" s="243" t="s">
        <v>21</v>
      </c>
      <c r="I158" s="245"/>
      <c r="J158" s="242"/>
      <c r="K158" s="242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134</v>
      </c>
      <c r="AU158" s="250" t="s">
        <v>81</v>
      </c>
      <c r="AV158" s="12" t="s">
        <v>79</v>
      </c>
      <c r="AW158" s="12" t="s">
        <v>35</v>
      </c>
      <c r="AX158" s="12" t="s">
        <v>71</v>
      </c>
      <c r="AY158" s="250" t="s">
        <v>125</v>
      </c>
    </row>
    <row r="159" spans="2:51" s="12" customFormat="1" ht="13.5">
      <c r="B159" s="241"/>
      <c r="C159" s="242"/>
      <c r="D159" s="231" t="s">
        <v>134</v>
      </c>
      <c r="E159" s="243" t="s">
        <v>21</v>
      </c>
      <c r="F159" s="244" t="s">
        <v>219</v>
      </c>
      <c r="G159" s="242"/>
      <c r="H159" s="243" t="s">
        <v>21</v>
      </c>
      <c r="I159" s="245"/>
      <c r="J159" s="242"/>
      <c r="K159" s="242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134</v>
      </c>
      <c r="AU159" s="250" t="s">
        <v>81</v>
      </c>
      <c r="AV159" s="12" t="s">
        <v>79</v>
      </c>
      <c r="AW159" s="12" t="s">
        <v>35</v>
      </c>
      <c r="AX159" s="12" t="s">
        <v>71</v>
      </c>
      <c r="AY159" s="250" t="s">
        <v>125</v>
      </c>
    </row>
    <row r="160" spans="2:51" s="11" customFormat="1" ht="13.5">
      <c r="B160" s="229"/>
      <c r="C160" s="230"/>
      <c r="D160" s="231" t="s">
        <v>134</v>
      </c>
      <c r="E160" s="232" t="s">
        <v>21</v>
      </c>
      <c r="F160" s="233" t="s">
        <v>220</v>
      </c>
      <c r="G160" s="230"/>
      <c r="H160" s="234">
        <v>110.102</v>
      </c>
      <c r="I160" s="235"/>
      <c r="J160" s="230"/>
      <c r="K160" s="230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134</v>
      </c>
      <c r="AU160" s="240" t="s">
        <v>81</v>
      </c>
      <c r="AV160" s="11" t="s">
        <v>81</v>
      </c>
      <c r="AW160" s="11" t="s">
        <v>35</v>
      </c>
      <c r="AX160" s="11" t="s">
        <v>71</v>
      </c>
      <c r="AY160" s="240" t="s">
        <v>125</v>
      </c>
    </row>
    <row r="161" spans="2:51" s="12" customFormat="1" ht="13.5">
      <c r="B161" s="241"/>
      <c r="C161" s="242"/>
      <c r="D161" s="231" t="s">
        <v>134</v>
      </c>
      <c r="E161" s="243" t="s">
        <v>21</v>
      </c>
      <c r="F161" s="244" t="s">
        <v>221</v>
      </c>
      <c r="G161" s="242"/>
      <c r="H161" s="243" t="s">
        <v>21</v>
      </c>
      <c r="I161" s="245"/>
      <c r="J161" s="242"/>
      <c r="K161" s="242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134</v>
      </c>
      <c r="AU161" s="250" t="s">
        <v>81</v>
      </c>
      <c r="AV161" s="12" t="s">
        <v>79</v>
      </c>
      <c r="AW161" s="12" t="s">
        <v>35</v>
      </c>
      <c r="AX161" s="12" t="s">
        <v>71</v>
      </c>
      <c r="AY161" s="250" t="s">
        <v>125</v>
      </c>
    </row>
    <row r="162" spans="2:51" s="11" customFormat="1" ht="13.5">
      <c r="B162" s="229"/>
      <c r="C162" s="230"/>
      <c r="D162" s="231" t="s">
        <v>134</v>
      </c>
      <c r="E162" s="232" t="s">
        <v>21</v>
      </c>
      <c r="F162" s="233" t="s">
        <v>222</v>
      </c>
      <c r="G162" s="230"/>
      <c r="H162" s="234">
        <v>42.5</v>
      </c>
      <c r="I162" s="235"/>
      <c r="J162" s="230"/>
      <c r="K162" s="230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134</v>
      </c>
      <c r="AU162" s="240" t="s">
        <v>81</v>
      </c>
      <c r="AV162" s="11" t="s">
        <v>81</v>
      </c>
      <c r="AW162" s="11" t="s">
        <v>35</v>
      </c>
      <c r="AX162" s="11" t="s">
        <v>71</v>
      </c>
      <c r="AY162" s="240" t="s">
        <v>125</v>
      </c>
    </row>
    <row r="163" spans="2:51" s="13" customFormat="1" ht="13.5">
      <c r="B163" s="251"/>
      <c r="C163" s="252"/>
      <c r="D163" s="231" t="s">
        <v>134</v>
      </c>
      <c r="E163" s="253" t="s">
        <v>21</v>
      </c>
      <c r="F163" s="254" t="s">
        <v>164</v>
      </c>
      <c r="G163" s="252"/>
      <c r="H163" s="255">
        <v>152.602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AT163" s="261" t="s">
        <v>134</v>
      </c>
      <c r="AU163" s="261" t="s">
        <v>81</v>
      </c>
      <c r="AV163" s="13" t="s">
        <v>132</v>
      </c>
      <c r="AW163" s="13" t="s">
        <v>35</v>
      </c>
      <c r="AX163" s="13" t="s">
        <v>79</v>
      </c>
      <c r="AY163" s="261" t="s">
        <v>125</v>
      </c>
    </row>
    <row r="164" spans="2:65" s="1" customFormat="1" ht="38.25" customHeight="1">
      <c r="B164" s="46"/>
      <c r="C164" s="217" t="s">
        <v>223</v>
      </c>
      <c r="D164" s="217" t="s">
        <v>127</v>
      </c>
      <c r="E164" s="218" t="s">
        <v>224</v>
      </c>
      <c r="F164" s="219" t="s">
        <v>225</v>
      </c>
      <c r="G164" s="220" t="s">
        <v>152</v>
      </c>
      <c r="H164" s="221">
        <v>107.196</v>
      </c>
      <c r="I164" s="222"/>
      <c r="J164" s="223">
        <f>ROUND(I164*H164,2)</f>
        <v>0</v>
      </c>
      <c r="K164" s="219" t="s">
        <v>131</v>
      </c>
      <c r="L164" s="72"/>
      <c r="M164" s="224" t="s">
        <v>21</v>
      </c>
      <c r="N164" s="225" t="s">
        <v>42</v>
      </c>
      <c r="O164" s="47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24" t="s">
        <v>132</v>
      </c>
      <c r="AT164" s="24" t="s">
        <v>127</v>
      </c>
      <c r="AU164" s="24" t="s">
        <v>81</v>
      </c>
      <c r="AY164" s="24" t="s">
        <v>125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24" t="s">
        <v>79</v>
      </c>
      <c r="BK164" s="228">
        <f>ROUND(I164*H164,2)</f>
        <v>0</v>
      </c>
      <c r="BL164" s="24" t="s">
        <v>132</v>
      </c>
      <c r="BM164" s="24" t="s">
        <v>226</v>
      </c>
    </row>
    <row r="165" spans="2:51" s="12" customFormat="1" ht="13.5">
      <c r="B165" s="241"/>
      <c r="C165" s="242"/>
      <c r="D165" s="231" t="s">
        <v>134</v>
      </c>
      <c r="E165" s="243" t="s">
        <v>21</v>
      </c>
      <c r="F165" s="244" t="s">
        <v>227</v>
      </c>
      <c r="G165" s="242"/>
      <c r="H165" s="243" t="s">
        <v>21</v>
      </c>
      <c r="I165" s="245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134</v>
      </c>
      <c r="AU165" s="250" t="s">
        <v>81</v>
      </c>
      <c r="AV165" s="12" t="s">
        <v>79</v>
      </c>
      <c r="AW165" s="12" t="s">
        <v>35</v>
      </c>
      <c r="AX165" s="12" t="s">
        <v>71</v>
      </c>
      <c r="AY165" s="250" t="s">
        <v>125</v>
      </c>
    </row>
    <row r="166" spans="2:51" s="12" customFormat="1" ht="13.5">
      <c r="B166" s="241"/>
      <c r="C166" s="242"/>
      <c r="D166" s="231" t="s">
        <v>134</v>
      </c>
      <c r="E166" s="243" t="s">
        <v>21</v>
      </c>
      <c r="F166" s="244" t="s">
        <v>228</v>
      </c>
      <c r="G166" s="242"/>
      <c r="H166" s="243" t="s">
        <v>21</v>
      </c>
      <c r="I166" s="245"/>
      <c r="J166" s="242"/>
      <c r="K166" s="242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134</v>
      </c>
      <c r="AU166" s="250" t="s">
        <v>81</v>
      </c>
      <c r="AV166" s="12" t="s">
        <v>79</v>
      </c>
      <c r="AW166" s="12" t="s">
        <v>35</v>
      </c>
      <c r="AX166" s="12" t="s">
        <v>71</v>
      </c>
      <c r="AY166" s="250" t="s">
        <v>125</v>
      </c>
    </row>
    <row r="167" spans="2:51" s="11" customFormat="1" ht="13.5">
      <c r="B167" s="229"/>
      <c r="C167" s="230"/>
      <c r="D167" s="231" t="s">
        <v>134</v>
      </c>
      <c r="E167" s="232" t="s">
        <v>21</v>
      </c>
      <c r="F167" s="233" t="s">
        <v>229</v>
      </c>
      <c r="G167" s="230"/>
      <c r="H167" s="234">
        <v>64.696</v>
      </c>
      <c r="I167" s="235"/>
      <c r="J167" s="230"/>
      <c r="K167" s="230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134</v>
      </c>
      <c r="AU167" s="240" t="s">
        <v>81</v>
      </c>
      <c r="AV167" s="11" t="s">
        <v>81</v>
      </c>
      <c r="AW167" s="11" t="s">
        <v>35</v>
      </c>
      <c r="AX167" s="11" t="s">
        <v>71</v>
      </c>
      <c r="AY167" s="240" t="s">
        <v>125</v>
      </c>
    </row>
    <row r="168" spans="2:51" s="12" customFormat="1" ht="13.5">
      <c r="B168" s="241"/>
      <c r="C168" s="242"/>
      <c r="D168" s="231" t="s">
        <v>134</v>
      </c>
      <c r="E168" s="243" t="s">
        <v>21</v>
      </c>
      <c r="F168" s="244" t="s">
        <v>230</v>
      </c>
      <c r="G168" s="242"/>
      <c r="H168" s="243" t="s">
        <v>21</v>
      </c>
      <c r="I168" s="245"/>
      <c r="J168" s="242"/>
      <c r="K168" s="242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134</v>
      </c>
      <c r="AU168" s="250" t="s">
        <v>81</v>
      </c>
      <c r="AV168" s="12" t="s">
        <v>79</v>
      </c>
      <c r="AW168" s="12" t="s">
        <v>35</v>
      </c>
      <c r="AX168" s="12" t="s">
        <v>71</v>
      </c>
      <c r="AY168" s="250" t="s">
        <v>125</v>
      </c>
    </row>
    <row r="169" spans="2:51" s="11" customFormat="1" ht="13.5">
      <c r="B169" s="229"/>
      <c r="C169" s="230"/>
      <c r="D169" s="231" t="s">
        <v>134</v>
      </c>
      <c r="E169" s="232" t="s">
        <v>21</v>
      </c>
      <c r="F169" s="233" t="s">
        <v>222</v>
      </c>
      <c r="G169" s="230"/>
      <c r="H169" s="234">
        <v>42.5</v>
      </c>
      <c r="I169" s="235"/>
      <c r="J169" s="230"/>
      <c r="K169" s="230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134</v>
      </c>
      <c r="AU169" s="240" t="s">
        <v>81</v>
      </c>
      <c r="AV169" s="11" t="s">
        <v>81</v>
      </c>
      <c r="AW169" s="11" t="s">
        <v>35</v>
      </c>
      <c r="AX169" s="11" t="s">
        <v>71</v>
      </c>
      <c r="AY169" s="240" t="s">
        <v>125</v>
      </c>
    </row>
    <row r="170" spans="2:51" s="13" customFormat="1" ht="13.5">
      <c r="B170" s="251"/>
      <c r="C170" s="252"/>
      <c r="D170" s="231" t="s">
        <v>134</v>
      </c>
      <c r="E170" s="253" t="s">
        <v>21</v>
      </c>
      <c r="F170" s="254" t="s">
        <v>164</v>
      </c>
      <c r="G170" s="252"/>
      <c r="H170" s="255">
        <v>107.196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AT170" s="261" t="s">
        <v>134</v>
      </c>
      <c r="AU170" s="261" t="s">
        <v>81</v>
      </c>
      <c r="AV170" s="13" t="s">
        <v>132</v>
      </c>
      <c r="AW170" s="13" t="s">
        <v>35</v>
      </c>
      <c r="AX170" s="13" t="s">
        <v>79</v>
      </c>
      <c r="AY170" s="261" t="s">
        <v>125</v>
      </c>
    </row>
    <row r="171" spans="2:65" s="1" customFormat="1" ht="51" customHeight="1">
      <c r="B171" s="46"/>
      <c r="C171" s="217" t="s">
        <v>10</v>
      </c>
      <c r="D171" s="217" t="s">
        <v>127</v>
      </c>
      <c r="E171" s="218" t="s">
        <v>231</v>
      </c>
      <c r="F171" s="219" t="s">
        <v>232</v>
      </c>
      <c r="G171" s="220" t="s">
        <v>152</v>
      </c>
      <c r="H171" s="221">
        <v>1607.94</v>
      </c>
      <c r="I171" s="222"/>
      <c r="J171" s="223">
        <f>ROUND(I171*H171,2)</f>
        <v>0</v>
      </c>
      <c r="K171" s="219" t="s">
        <v>131</v>
      </c>
      <c r="L171" s="72"/>
      <c r="M171" s="224" t="s">
        <v>21</v>
      </c>
      <c r="N171" s="225" t="s">
        <v>42</v>
      </c>
      <c r="O171" s="47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24" t="s">
        <v>132</v>
      </c>
      <c r="AT171" s="24" t="s">
        <v>127</v>
      </c>
      <c r="AU171" s="24" t="s">
        <v>81</v>
      </c>
      <c r="AY171" s="24" t="s">
        <v>125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24" t="s">
        <v>79</v>
      </c>
      <c r="BK171" s="228">
        <f>ROUND(I171*H171,2)</f>
        <v>0</v>
      </c>
      <c r="BL171" s="24" t="s">
        <v>132</v>
      </c>
      <c r="BM171" s="24" t="s">
        <v>233</v>
      </c>
    </row>
    <row r="172" spans="2:51" s="12" customFormat="1" ht="13.5">
      <c r="B172" s="241"/>
      <c r="C172" s="242"/>
      <c r="D172" s="231" t="s">
        <v>134</v>
      </c>
      <c r="E172" s="243" t="s">
        <v>21</v>
      </c>
      <c r="F172" s="244" t="s">
        <v>234</v>
      </c>
      <c r="G172" s="242"/>
      <c r="H172" s="243" t="s">
        <v>21</v>
      </c>
      <c r="I172" s="245"/>
      <c r="J172" s="242"/>
      <c r="K172" s="242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134</v>
      </c>
      <c r="AU172" s="250" t="s">
        <v>81</v>
      </c>
      <c r="AV172" s="12" t="s">
        <v>79</v>
      </c>
      <c r="AW172" s="12" t="s">
        <v>35</v>
      </c>
      <c r="AX172" s="12" t="s">
        <v>71</v>
      </c>
      <c r="AY172" s="250" t="s">
        <v>125</v>
      </c>
    </row>
    <row r="173" spans="2:51" s="11" customFormat="1" ht="13.5">
      <c r="B173" s="229"/>
      <c r="C173" s="230"/>
      <c r="D173" s="231" t="s">
        <v>134</v>
      </c>
      <c r="E173" s="232" t="s">
        <v>21</v>
      </c>
      <c r="F173" s="233" t="s">
        <v>235</v>
      </c>
      <c r="G173" s="230"/>
      <c r="H173" s="234">
        <v>1607.94</v>
      </c>
      <c r="I173" s="235"/>
      <c r="J173" s="230"/>
      <c r="K173" s="230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134</v>
      </c>
      <c r="AU173" s="240" t="s">
        <v>81</v>
      </c>
      <c r="AV173" s="11" t="s">
        <v>81</v>
      </c>
      <c r="AW173" s="11" t="s">
        <v>35</v>
      </c>
      <c r="AX173" s="11" t="s">
        <v>79</v>
      </c>
      <c r="AY173" s="240" t="s">
        <v>125</v>
      </c>
    </row>
    <row r="174" spans="2:65" s="1" customFormat="1" ht="25.5" customHeight="1">
      <c r="B174" s="46"/>
      <c r="C174" s="217" t="s">
        <v>236</v>
      </c>
      <c r="D174" s="217" t="s">
        <v>127</v>
      </c>
      <c r="E174" s="218" t="s">
        <v>237</v>
      </c>
      <c r="F174" s="219" t="s">
        <v>238</v>
      </c>
      <c r="G174" s="220" t="s">
        <v>152</v>
      </c>
      <c r="H174" s="221">
        <v>217.298</v>
      </c>
      <c r="I174" s="222"/>
      <c r="J174" s="223">
        <f>ROUND(I174*H174,2)</f>
        <v>0</v>
      </c>
      <c r="K174" s="219" t="s">
        <v>131</v>
      </c>
      <c r="L174" s="72"/>
      <c r="M174" s="224" t="s">
        <v>21</v>
      </c>
      <c r="N174" s="225" t="s">
        <v>42</v>
      </c>
      <c r="O174" s="47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24" t="s">
        <v>132</v>
      </c>
      <c r="AT174" s="24" t="s">
        <v>127</v>
      </c>
      <c r="AU174" s="24" t="s">
        <v>81</v>
      </c>
      <c r="AY174" s="24" t="s">
        <v>125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24" t="s">
        <v>79</v>
      </c>
      <c r="BK174" s="228">
        <f>ROUND(I174*H174,2)</f>
        <v>0</v>
      </c>
      <c r="BL174" s="24" t="s">
        <v>132</v>
      </c>
      <c r="BM174" s="24" t="s">
        <v>239</v>
      </c>
    </row>
    <row r="175" spans="2:51" s="12" customFormat="1" ht="13.5">
      <c r="B175" s="241"/>
      <c r="C175" s="242"/>
      <c r="D175" s="231" t="s">
        <v>134</v>
      </c>
      <c r="E175" s="243" t="s">
        <v>21</v>
      </c>
      <c r="F175" s="244" t="s">
        <v>228</v>
      </c>
      <c r="G175" s="242"/>
      <c r="H175" s="243" t="s">
        <v>21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134</v>
      </c>
      <c r="AU175" s="250" t="s">
        <v>81</v>
      </c>
      <c r="AV175" s="12" t="s">
        <v>79</v>
      </c>
      <c r="AW175" s="12" t="s">
        <v>35</v>
      </c>
      <c r="AX175" s="12" t="s">
        <v>71</v>
      </c>
      <c r="AY175" s="250" t="s">
        <v>125</v>
      </c>
    </row>
    <row r="176" spans="2:51" s="11" customFormat="1" ht="13.5">
      <c r="B176" s="229"/>
      <c r="C176" s="230"/>
      <c r="D176" s="231" t="s">
        <v>134</v>
      </c>
      <c r="E176" s="232" t="s">
        <v>21</v>
      </c>
      <c r="F176" s="233" t="s">
        <v>229</v>
      </c>
      <c r="G176" s="230"/>
      <c r="H176" s="234">
        <v>64.696</v>
      </c>
      <c r="I176" s="235"/>
      <c r="J176" s="230"/>
      <c r="K176" s="230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134</v>
      </c>
      <c r="AU176" s="240" t="s">
        <v>81</v>
      </c>
      <c r="AV176" s="11" t="s">
        <v>81</v>
      </c>
      <c r="AW176" s="11" t="s">
        <v>35</v>
      </c>
      <c r="AX176" s="11" t="s">
        <v>71</v>
      </c>
      <c r="AY176" s="240" t="s">
        <v>125</v>
      </c>
    </row>
    <row r="177" spans="2:51" s="12" customFormat="1" ht="13.5">
      <c r="B177" s="241"/>
      <c r="C177" s="242"/>
      <c r="D177" s="231" t="s">
        <v>134</v>
      </c>
      <c r="E177" s="243" t="s">
        <v>21</v>
      </c>
      <c r="F177" s="244" t="s">
        <v>219</v>
      </c>
      <c r="G177" s="242"/>
      <c r="H177" s="243" t="s">
        <v>21</v>
      </c>
      <c r="I177" s="245"/>
      <c r="J177" s="242"/>
      <c r="K177" s="242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134</v>
      </c>
      <c r="AU177" s="250" t="s">
        <v>81</v>
      </c>
      <c r="AV177" s="12" t="s">
        <v>79</v>
      </c>
      <c r="AW177" s="12" t="s">
        <v>35</v>
      </c>
      <c r="AX177" s="12" t="s">
        <v>71</v>
      </c>
      <c r="AY177" s="250" t="s">
        <v>125</v>
      </c>
    </row>
    <row r="178" spans="2:51" s="11" customFormat="1" ht="13.5">
      <c r="B178" s="229"/>
      <c r="C178" s="230"/>
      <c r="D178" s="231" t="s">
        <v>134</v>
      </c>
      <c r="E178" s="232" t="s">
        <v>21</v>
      </c>
      <c r="F178" s="233" t="s">
        <v>220</v>
      </c>
      <c r="G178" s="230"/>
      <c r="H178" s="234">
        <v>110.102</v>
      </c>
      <c r="I178" s="235"/>
      <c r="J178" s="230"/>
      <c r="K178" s="230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134</v>
      </c>
      <c r="AU178" s="240" t="s">
        <v>81</v>
      </c>
      <c r="AV178" s="11" t="s">
        <v>81</v>
      </c>
      <c r="AW178" s="11" t="s">
        <v>35</v>
      </c>
      <c r="AX178" s="11" t="s">
        <v>71</v>
      </c>
      <c r="AY178" s="240" t="s">
        <v>125</v>
      </c>
    </row>
    <row r="179" spans="2:51" s="12" customFormat="1" ht="13.5">
      <c r="B179" s="241"/>
      <c r="C179" s="242"/>
      <c r="D179" s="231" t="s">
        <v>134</v>
      </c>
      <c r="E179" s="243" t="s">
        <v>21</v>
      </c>
      <c r="F179" s="244" t="s">
        <v>221</v>
      </c>
      <c r="G179" s="242"/>
      <c r="H179" s="243" t="s">
        <v>21</v>
      </c>
      <c r="I179" s="245"/>
      <c r="J179" s="242"/>
      <c r="K179" s="242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134</v>
      </c>
      <c r="AU179" s="250" t="s">
        <v>81</v>
      </c>
      <c r="AV179" s="12" t="s">
        <v>79</v>
      </c>
      <c r="AW179" s="12" t="s">
        <v>35</v>
      </c>
      <c r="AX179" s="12" t="s">
        <v>71</v>
      </c>
      <c r="AY179" s="250" t="s">
        <v>125</v>
      </c>
    </row>
    <row r="180" spans="2:51" s="11" customFormat="1" ht="13.5">
      <c r="B180" s="229"/>
      <c r="C180" s="230"/>
      <c r="D180" s="231" t="s">
        <v>134</v>
      </c>
      <c r="E180" s="232" t="s">
        <v>21</v>
      </c>
      <c r="F180" s="233" t="s">
        <v>222</v>
      </c>
      <c r="G180" s="230"/>
      <c r="H180" s="234">
        <v>42.5</v>
      </c>
      <c r="I180" s="235"/>
      <c r="J180" s="230"/>
      <c r="K180" s="230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134</v>
      </c>
      <c r="AU180" s="240" t="s">
        <v>81</v>
      </c>
      <c r="AV180" s="11" t="s">
        <v>81</v>
      </c>
      <c r="AW180" s="11" t="s">
        <v>35</v>
      </c>
      <c r="AX180" s="11" t="s">
        <v>71</v>
      </c>
      <c r="AY180" s="240" t="s">
        <v>125</v>
      </c>
    </row>
    <row r="181" spans="2:51" s="13" customFormat="1" ht="13.5">
      <c r="B181" s="251"/>
      <c r="C181" s="252"/>
      <c r="D181" s="231" t="s">
        <v>134</v>
      </c>
      <c r="E181" s="253" t="s">
        <v>21</v>
      </c>
      <c r="F181" s="254" t="s">
        <v>164</v>
      </c>
      <c r="G181" s="252"/>
      <c r="H181" s="255">
        <v>217.298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134</v>
      </c>
      <c r="AU181" s="261" t="s">
        <v>81</v>
      </c>
      <c r="AV181" s="13" t="s">
        <v>132</v>
      </c>
      <c r="AW181" s="13" t="s">
        <v>35</v>
      </c>
      <c r="AX181" s="13" t="s">
        <v>79</v>
      </c>
      <c r="AY181" s="261" t="s">
        <v>125</v>
      </c>
    </row>
    <row r="182" spans="2:65" s="1" customFormat="1" ht="16.5" customHeight="1">
      <c r="B182" s="46"/>
      <c r="C182" s="217" t="s">
        <v>240</v>
      </c>
      <c r="D182" s="217" t="s">
        <v>127</v>
      </c>
      <c r="E182" s="218" t="s">
        <v>241</v>
      </c>
      <c r="F182" s="219" t="s">
        <v>242</v>
      </c>
      <c r="G182" s="220" t="s">
        <v>152</v>
      </c>
      <c r="H182" s="221">
        <v>107.196</v>
      </c>
      <c r="I182" s="222"/>
      <c r="J182" s="223">
        <f>ROUND(I182*H182,2)</f>
        <v>0</v>
      </c>
      <c r="K182" s="219" t="s">
        <v>131</v>
      </c>
      <c r="L182" s="72"/>
      <c r="M182" s="224" t="s">
        <v>21</v>
      </c>
      <c r="N182" s="225" t="s">
        <v>42</v>
      </c>
      <c r="O182" s="47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24" t="s">
        <v>132</v>
      </c>
      <c r="AT182" s="24" t="s">
        <v>127</v>
      </c>
      <c r="AU182" s="24" t="s">
        <v>81</v>
      </c>
      <c r="AY182" s="24" t="s">
        <v>125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24" t="s">
        <v>79</v>
      </c>
      <c r="BK182" s="228">
        <f>ROUND(I182*H182,2)</f>
        <v>0</v>
      </c>
      <c r="BL182" s="24" t="s">
        <v>132</v>
      </c>
      <c r="BM182" s="24" t="s">
        <v>243</v>
      </c>
    </row>
    <row r="183" spans="2:65" s="1" customFormat="1" ht="25.5" customHeight="1">
      <c r="B183" s="46"/>
      <c r="C183" s="217" t="s">
        <v>244</v>
      </c>
      <c r="D183" s="217" t="s">
        <v>127</v>
      </c>
      <c r="E183" s="218" t="s">
        <v>245</v>
      </c>
      <c r="F183" s="219" t="s">
        <v>246</v>
      </c>
      <c r="G183" s="220" t="s">
        <v>247</v>
      </c>
      <c r="H183" s="221">
        <v>198.313</v>
      </c>
      <c r="I183" s="222"/>
      <c r="J183" s="223">
        <f>ROUND(I183*H183,2)</f>
        <v>0</v>
      </c>
      <c r="K183" s="219" t="s">
        <v>131</v>
      </c>
      <c r="L183" s="72"/>
      <c r="M183" s="224" t="s">
        <v>21</v>
      </c>
      <c r="N183" s="225" t="s">
        <v>42</v>
      </c>
      <c r="O183" s="47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24" t="s">
        <v>132</v>
      </c>
      <c r="AT183" s="24" t="s">
        <v>127</v>
      </c>
      <c r="AU183" s="24" t="s">
        <v>81</v>
      </c>
      <c r="AY183" s="24" t="s">
        <v>125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24" t="s">
        <v>79</v>
      </c>
      <c r="BK183" s="228">
        <f>ROUND(I183*H183,2)</f>
        <v>0</v>
      </c>
      <c r="BL183" s="24" t="s">
        <v>132</v>
      </c>
      <c r="BM183" s="24" t="s">
        <v>248</v>
      </c>
    </row>
    <row r="184" spans="2:51" s="11" customFormat="1" ht="13.5">
      <c r="B184" s="229"/>
      <c r="C184" s="230"/>
      <c r="D184" s="231" t="s">
        <v>134</v>
      </c>
      <c r="E184" s="232" t="s">
        <v>21</v>
      </c>
      <c r="F184" s="233" t="s">
        <v>249</v>
      </c>
      <c r="G184" s="230"/>
      <c r="H184" s="234">
        <v>198.313</v>
      </c>
      <c r="I184" s="235"/>
      <c r="J184" s="230"/>
      <c r="K184" s="230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134</v>
      </c>
      <c r="AU184" s="240" t="s">
        <v>81</v>
      </c>
      <c r="AV184" s="11" t="s">
        <v>81</v>
      </c>
      <c r="AW184" s="11" t="s">
        <v>35</v>
      </c>
      <c r="AX184" s="11" t="s">
        <v>79</v>
      </c>
      <c r="AY184" s="240" t="s">
        <v>125</v>
      </c>
    </row>
    <row r="185" spans="2:65" s="1" customFormat="1" ht="25.5" customHeight="1">
      <c r="B185" s="46"/>
      <c r="C185" s="217" t="s">
        <v>250</v>
      </c>
      <c r="D185" s="217" t="s">
        <v>127</v>
      </c>
      <c r="E185" s="218" t="s">
        <v>251</v>
      </c>
      <c r="F185" s="219" t="s">
        <v>252</v>
      </c>
      <c r="G185" s="220" t="s">
        <v>152</v>
      </c>
      <c r="H185" s="221">
        <v>141.666</v>
      </c>
      <c r="I185" s="222"/>
      <c r="J185" s="223">
        <f>ROUND(I185*H185,2)</f>
        <v>0</v>
      </c>
      <c r="K185" s="219" t="s">
        <v>131</v>
      </c>
      <c r="L185" s="72"/>
      <c r="M185" s="224" t="s">
        <v>21</v>
      </c>
      <c r="N185" s="225" t="s">
        <v>42</v>
      </c>
      <c r="O185" s="47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24" t="s">
        <v>132</v>
      </c>
      <c r="AT185" s="24" t="s">
        <v>127</v>
      </c>
      <c r="AU185" s="24" t="s">
        <v>81</v>
      </c>
      <c r="AY185" s="24" t="s">
        <v>125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24" t="s">
        <v>79</v>
      </c>
      <c r="BK185" s="228">
        <f>ROUND(I185*H185,2)</f>
        <v>0</v>
      </c>
      <c r="BL185" s="24" t="s">
        <v>132</v>
      </c>
      <c r="BM185" s="24" t="s">
        <v>253</v>
      </c>
    </row>
    <row r="186" spans="2:51" s="12" customFormat="1" ht="13.5">
      <c r="B186" s="241"/>
      <c r="C186" s="242"/>
      <c r="D186" s="231" t="s">
        <v>134</v>
      </c>
      <c r="E186" s="243" t="s">
        <v>21</v>
      </c>
      <c r="F186" s="244" t="s">
        <v>254</v>
      </c>
      <c r="G186" s="242"/>
      <c r="H186" s="243" t="s">
        <v>21</v>
      </c>
      <c r="I186" s="245"/>
      <c r="J186" s="242"/>
      <c r="K186" s="242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134</v>
      </c>
      <c r="AU186" s="250" t="s">
        <v>81</v>
      </c>
      <c r="AV186" s="12" t="s">
        <v>79</v>
      </c>
      <c r="AW186" s="12" t="s">
        <v>35</v>
      </c>
      <c r="AX186" s="12" t="s">
        <v>71</v>
      </c>
      <c r="AY186" s="250" t="s">
        <v>125</v>
      </c>
    </row>
    <row r="187" spans="2:51" s="12" customFormat="1" ht="13.5">
      <c r="B187" s="241"/>
      <c r="C187" s="242"/>
      <c r="D187" s="231" t="s">
        <v>134</v>
      </c>
      <c r="E187" s="243" t="s">
        <v>21</v>
      </c>
      <c r="F187" s="244" t="s">
        <v>255</v>
      </c>
      <c r="G187" s="242"/>
      <c r="H187" s="243" t="s">
        <v>21</v>
      </c>
      <c r="I187" s="245"/>
      <c r="J187" s="242"/>
      <c r="K187" s="242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134</v>
      </c>
      <c r="AU187" s="250" t="s">
        <v>81</v>
      </c>
      <c r="AV187" s="12" t="s">
        <v>79</v>
      </c>
      <c r="AW187" s="12" t="s">
        <v>35</v>
      </c>
      <c r="AX187" s="12" t="s">
        <v>71</v>
      </c>
      <c r="AY187" s="250" t="s">
        <v>125</v>
      </c>
    </row>
    <row r="188" spans="2:51" s="11" customFormat="1" ht="13.5">
      <c r="B188" s="229"/>
      <c r="C188" s="230"/>
      <c r="D188" s="231" t="s">
        <v>134</v>
      </c>
      <c r="E188" s="232" t="s">
        <v>21</v>
      </c>
      <c r="F188" s="233" t="s">
        <v>256</v>
      </c>
      <c r="G188" s="230"/>
      <c r="H188" s="234">
        <v>206.362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134</v>
      </c>
      <c r="AU188" s="240" t="s">
        <v>81</v>
      </c>
      <c r="AV188" s="11" t="s">
        <v>81</v>
      </c>
      <c r="AW188" s="11" t="s">
        <v>35</v>
      </c>
      <c r="AX188" s="11" t="s">
        <v>71</v>
      </c>
      <c r="AY188" s="240" t="s">
        <v>125</v>
      </c>
    </row>
    <row r="189" spans="2:51" s="11" customFormat="1" ht="13.5">
      <c r="B189" s="229"/>
      <c r="C189" s="230"/>
      <c r="D189" s="231" t="s">
        <v>134</v>
      </c>
      <c r="E189" s="232" t="s">
        <v>21</v>
      </c>
      <c r="F189" s="233" t="s">
        <v>257</v>
      </c>
      <c r="G189" s="230"/>
      <c r="H189" s="234">
        <v>-54.696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134</v>
      </c>
      <c r="AU189" s="240" t="s">
        <v>81</v>
      </c>
      <c r="AV189" s="11" t="s">
        <v>81</v>
      </c>
      <c r="AW189" s="11" t="s">
        <v>35</v>
      </c>
      <c r="AX189" s="11" t="s">
        <v>71</v>
      </c>
      <c r="AY189" s="240" t="s">
        <v>125</v>
      </c>
    </row>
    <row r="190" spans="2:51" s="12" customFormat="1" ht="13.5">
      <c r="B190" s="241"/>
      <c r="C190" s="242"/>
      <c r="D190" s="231" t="s">
        <v>134</v>
      </c>
      <c r="E190" s="243" t="s">
        <v>21</v>
      </c>
      <c r="F190" s="244" t="s">
        <v>258</v>
      </c>
      <c r="G190" s="242"/>
      <c r="H190" s="243" t="s">
        <v>21</v>
      </c>
      <c r="I190" s="245"/>
      <c r="J190" s="242"/>
      <c r="K190" s="242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134</v>
      </c>
      <c r="AU190" s="250" t="s">
        <v>81</v>
      </c>
      <c r="AV190" s="12" t="s">
        <v>79</v>
      </c>
      <c r="AW190" s="12" t="s">
        <v>35</v>
      </c>
      <c r="AX190" s="12" t="s">
        <v>71</v>
      </c>
      <c r="AY190" s="250" t="s">
        <v>125</v>
      </c>
    </row>
    <row r="191" spans="2:51" s="11" customFormat="1" ht="13.5">
      <c r="B191" s="229"/>
      <c r="C191" s="230"/>
      <c r="D191" s="231" t="s">
        <v>134</v>
      </c>
      <c r="E191" s="232" t="s">
        <v>21</v>
      </c>
      <c r="F191" s="233" t="s">
        <v>259</v>
      </c>
      <c r="G191" s="230"/>
      <c r="H191" s="234">
        <v>-10</v>
      </c>
      <c r="I191" s="235"/>
      <c r="J191" s="230"/>
      <c r="K191" s="230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134</v>
      </c>
      <c r="AU191" s="240" t="s">
        <v>81</v>
      </c>
      <c r="AV191" s="11" t="s">
        <v>81</v>
      </c>
      <c r="AW191" s="11" t="s">
        <v>35</v>
      </c>
      <c r="AX191" s="11" t="s">
        <v>71</v>
      </c>
      <c r="AY191" s="240" t="s">
        <v>125</v>
      </c>
    </row>
    <row r="192" spans="2:51" s="13" customFormat="1" ht="13.5">
      <c r="B192" s="251"/>
      <c r="C192" s="252"/>
      <c r="D192" s="231" t="s">
        <v>134</v>
      </c>
      <c r="E192" s="253" t="s">
        <v>21</v>
      </c>
      <c r="F192" s="254" t="s">
        <v>164</v>
      </c>
      <c r="G192" s="252"/>
      <c r="H192" s="255">
        <v>141.666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134</v>
      </c>
      <c r="AU192" s="261" t="s">
        <v>81</v>
      </c>
      <c r="AV192" s="13" t="s">
        <v>132</v>
      </c>
      <c r="AW192" s="13" t="s">
        <v>35</v>
      </c>
      <c r="AX192" s="13" t="s">
        <v>79</v>
      </c>
      <c r="AY192" s="261" t="s">
        <v>125</v>
      </c>
    </row>
    <row r="193" spans="2:65" s="1" customFormat="1" ht="16.5" customHeight="1">
      <c r="B193" s="46"/>
      <c r="C193" s="273" t="s">
        <v>260</v>
      </c>
      <c r="D193" s="273" t="s">
        <v>261</v>
      </c>
      <c r="E193" s="274" t="s">
        <v>262</v>
      </c>
      <c r="F193" s="275" t="s">
        <v>263</v>
      </c>
      <c r="G193" s="276" t="s">
        <v>247</v>
      </c>
      <c r="H193" s="277">
        <v>78.625</v>
      </c>
      <c r="I193" s="278"/>
      <c r="J193" s="279">
        <f>ROUND(I193*H193,2)</f>
        <v>0</v>
      </c>
      <c r="K193" s="275" t="s">
        <v>131</v>
      </c>
      <c r="L193" s="280"/>
      <c r="M193" s="281" t="s">
        <v>21</v>
      </c>
      <c r="N193" s="282" t="s">
        <v>42</v>
      </c>
      <c r="O193" s="47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24" t="s">
        <v>183</v>
      </c>
      <c r="AT193" s="24" t="s">
        <v>261</v>
      </c>
      <c r="AU193" s="24" t="s">
        <v>81</v>
      </c>
      <c r="AY193" s="24" t="s">
        <v>125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24" t="s">
        <v>79</v>
      </c>
      <c r="BK193" s="228">
        <f>ROUND(I193*H193,2)</f>
        <v>0</v>
      </c>
      <c r="BL193" s="24" t="s">
        <v>132</v>
      </c>
      <c r="BM193" s="24" t="s">
        <v>264</v>
      </c>
    </row>
    <row r="194" spans="2:51" s="12" customFormat="1" ht="13.5">
      <c r="B194" s="241"/>
      <c r="C194" s="242"/>
      <c r="D194" s="231" t="s">
        <v>134</v>
      </c>
      <c r="E194" s="243" t="s">
        <v>21</v>
      </c>
      <c r="F194" s="244" t="s">
        <v>265</v>
      </c>
      <c r="G194" s="242"/>
      <c r="H194" s="243" t="s">
        <v>21</v>
      </c>
      <c r="I194" s="245"/>
      <c r="J194" s="242"/>
      <c r="K194" s="242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134</v>
      </c>
      <c r="AU194" s="250" t="s">
        <v>81</v>
      </c>
      <c r="AV194" s="12" t="s">
        <v>79</v>
      </c>
      <c r="AW194" s="12" t="s">
        <v>35</v>
      </c>
      <c r="AX194" s="12" t="s">
        <v>71</v>
      </c>
      <c r="AY194" s="250" t="s">
        <v>125</v>
      </c>
    </row>
    <row r="195" spans="2:51" s="11" customFormat="1" ht="13.5">
      <c r="B195" s="229"/>
      <c r="C195" s="230"/>
      <c r="D195" s="231" t="s">
        <v>134</v>
      </c>
      <c r="E195" s="232" t="s">
        <v>21</v>
      </c>
      <c r="F195" s="233" t="s">
        <v>266</v>
      </c>
      <c r="G195" s="230"/>
      <c r="H195" s="234">
        <v>78.625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134</v>
      </c>
      <c r="AU195" s="240" t="s">
        <v>81</v>
      </c>
      <c r="AV195" s="11" t="s">
        <v>81</v>
      </c>
      <c r="AW195" s="11" t="s">
        <v>35</v>
      </c>
      <c r="AX195" s="11" t="s">
        <v>79</v>
      </c>
      <c r="AY195" s="240" t="s">
        <v>125</v>
      </c>
    </row>
    <row r="196" spans="2:65" s="1" customFormat="1" ht="38.25" customHeight="1">
      <c r="B196" s="46"/>
      <c r="C196" s="217" t="s">
        <v>9</v>
      </c>
      <c r="D196" s="217" t="s">
        <v>127</v>
      </c>
      <c r="E196" s="218" t="s">
        <v>267</v>
      </c>
      <c r="F196" s="219" t="s">
        <v>268</v>
      </c>
      <c r="G196" s="220" t="s">
        <v>152</v>
      </c>
      <c r="H196" s="221">
        <v>51.066</v>
      </c>
      <c r="I196" s="222"/>
      <c r="J196" s="223">
        <f>ROUND(I196*H196,2)</f>
        <v>0</v>
      </c>
      <c r="K196" s="219" t="s">
        <v>131</v>
      </c>
      <c r="L196" s="72"/>
      <c r="M196" s="224" t="s">
        <v>21</v>
      </c>
      <c r="N196" s="225" t="s">
        <v>42</v>
      </c>
      <c r="O196" s="47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24" t="s">
        <v>132</v>
      </c>
      <c r="AT196" s="24" t="s">
        <v>127</v>
      </c>
      <c r="AU196" s="24" t="s">
        <v>81</v>
      </c>
      <c r="AY196" s="24" t="s">
        <v>125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24" t="s">
        <v>79</v>
      </c>
      <c r="BK196" s="228">
        <f>ROUND(I196*H196,2)</f>
        <v>0</v>
      </c>
      <c r="BL196" s="24" t="s">
        <v>132</v>
      </c>
      <c r="BM196" s="24" t="s">
        <v>269</v>
      </c>
    </row>
    <row r="197" spans="2:51" s="11" customFormat="1" ht="13.5">
      <c r="B197" s="229"/>
      <c r="C197" s="230"/>
      <c r="D197" s="231" t="s">
        <v>134</v>
      </c>
      <c r="E197" s="232" t="s">
        <v>21</v>
      </c>
      <c r="F197" s="233" t="s">
        <v>270</v>
      </c>
      <c r="G197" s="230"/>
      <c r="H197" s="234">
        <v>54.81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134</v>
      </c>
      <c r="AU197" s="240" t="s">
        <v>81</v>
      </c>
      <c r="AV197" s="11" t="s">
        <v>81</v>
      </c>
      <c r="AW197" s="11" t="s">
        <v>35</v>
      </c>
      <c r="AX197" s="11" t="s">
        <v>71</v>
      </c>
      <c r="AY197" s="240" t="s">
        <v>125</v>
      </c>
    </row>
    <row r="198" spans="2:51" s="11" customFormat="1" ht="13.5">
      <c r="B198" s="229"/>
      <c r="C198" s="230"/>
      <c r="D198" s="231" t="s">
        <v>134</v>
      </c>
      <c r="E198" s="232" t="s">
        <v>21</v>
      </c>
      <c r="F198" s="233" t="s">
        <v>271</v>
      </c>
      <c r="G198" s="230"/>
      <c r="H198" s="234">
        <v>-3.744</v>
      </c>
      <c r="I198" s="235"/>
      <c r="J198" s="230"/>
      <c r="K198" s="230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134</v>
      </c>
      <c r="AU198" s="240" t="s">
        <v>81</v>
      </c>
      <c r="AV198" s="11" t="s">
        <v>81</v>
      </c>
      <c r="AW198" s="11" t="s">
        <v>35</v>
      </c>
      <c r="AX198" s="11" t="s">
        <v>71</v>
      </c>
      <c r="AY198" s="240" t="s">
        <v>125</v>
      </c>
    </row>
    <row r="199" spans="2:51" s="13" customFormat="1" ht="13.5">
      <c r="B199" s="251"/>
      <c r="C199" s="252"/>
      <c r="D199" s="231" t="s">
        <v>134</v>
      </c>
      <c r="E199" s="253" t="s">
        <v>21</v>
      </c>
      <c r="F199" s="254" t="s">
        <v>164</v>
      </c>
      <c r="G199" s="252"/>
      <c r="H199" s="255">
        <v>51.066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AT199" s="261" t="s">
        <v>134</v>
      </c>
      <c r="AU199" s="261" t="s">
        <v>81</v>
      </c>
      <c r="AV199" s="13" t="s">
        <v>132</v>
      </c>
      <c r="AW199" s="13" t="s">
        <v>35</v>
      </c>
      <c r="AX199" s="13" t="s">
        <v>79</v>
      </c>
      <c r="AY199" s="261" t="s">
        <v>125</v>
      </c>
    </row>
    <row r="200" spans="2:65" s="1" customFormat="1" ht="16.5" customHeight="1">
      <c r="B200" s="46"/>
      <c r="C200" s="273" t="s">
        <v>272</v>
      </c>
      <c r="D200" s="273" t="s">
        <v>261</v>
      </c>
      <c r="E200" s="274" t="s">
        <v>273</v>
      </c>
      <c r="F200" s="275" t="s">
        <v>274</v>
      </c>
      <c r="G200" s="276" t="s">
        <v>247</v>
      </c>
      <c r="H200" s="277">
        <v>102.132</v>
      </c>
      <c r="I200" s="278"/>
      <c r="J200" s="279">
        <f>ROUND(I200*H200,2)</f>
        <v>0</v>
      </c>
      <c r="K200" s="275" t="s">
        <v>131</v>
      </c>
      <c r="L200" s="280"/>
      <c r="M200" s="281" t="s">
        <v>21</v>
      </c>
      <c r="N200" s="282" t="s">
        <v>42</v>
      </c>
      <c r="O200" s="47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AR200" s="24" t="s">
        <v>183</v>
      </c>
      <c r="AT200" s="24" t="s">
        <v>261</v>
      </c>
      <c r="AU200" s="24" t="s">
        <v>81</v>
      </c>
      <c r="AY200" s="24" t="s">
        <v>125</v>
      </c>
      <c r="BE200" s="228">
        <f>IF(N200="základní",J200,0)</f>
        <v>0</v>
      </c>
      <c r="BF200" s="228">
        <f>IF(N200="snížená",J200,0)</f>
        <v>0</v>
      </c>
      <c r="BG200" s="228">
        <f>IF(N200="zákl. přenesená",J200,0)</f>
        <v>0</v>
      </c>
      <c r="BH200" s="228">
        <f>IF(N200="sníž. přenesená",J200,0)</f>
        <v>0</v>
      </c>
      <c r="BI200" s="228">
        <f>IF(N200="nulová",J200,0)</f>
        <v>0</v>
      </c>
      <c r="BJ200" s="24" t="s">
        <v>79</v>
      </c>
      <c r="BK200" s="228">
        <f>ROUND(I200*H200,2)</f>
        <v>0</v>
      </c>
      <c r="BL200" s="24" t="s">
        <v>132</v>
      </c>
      <c r="BM200" s="24" t="s">
        <v>275</v>
      </c>
    </row>
    <row r="201" spans="2:51" s="11" customFormat="1" ht="13.5">
      <c r="B201" s="229"/>
      <c r="C201" s="230"/>
      <c r="D201" s="231" t="s">
        <v>134</v>
      </c>
      <c r="E201" s="230"/>
      <c r="F201" s="233" t="s">
        <v>276</v>
      </c>
      <c r="G201" s="230"/>
      <c r="H201" s="234">
        <v>102.132</v>
      </c>
      <c r="I201" s="235"/>
      <c r="J201" s="230"/>
      <c r="K201" s="230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134</v>
      </c>
      <c r="AU201" s="240" t="s">
        <v>81</v>
      </c>
      <c r="AV201" s="11" t="s">
        <v>81</v>
      </c>
      <c r="AW201" s="11" t="s">
        <v>6</v>
      </c>
      <c r="AX201" s="11" t="s">
        <v>79</v>
      </c>
      <c r="AY201" s="240" t="s">
        <v>125</v>
      </c>
    </row>
    <row r="202" spans="2:65" s="1" customFormat="1" ht="38.25" customHeight="1">
      <c r="B202" s="46"/>
      <c r="C202" s="217" t="s">
        <v>277</v>
      </c>
      <c r="D202" s="217" t="s">
        <v>127</v>
      </c>
      <c r="E202" s="218" t="s">
        <v>278</v>
      </c>
      <c r="F202" s="219" t="s">
        <v>279</v>
      </c>
      <c r="G202" s="220" t="s">
        <v>130</v>
      </c>
      <c r="H202" s="221">
        <v>361.2</v>
      </c>
      <c r="I202" s="222"/>
      <c r="J202" s="223">
        <f>ROUND(I202*H202,2)</f>
        <v>0</v>
      </c>
      <c r="K202" s="219" t="s">
        <v>131</v>
      </c>
      <c r="L202" s="72"/>
      <c r="M202" s="224" t="s">
        <v>21</v>
      </c>
      <c r="N202" s="225" t="s">
        <v>42</v>
      </c>
      <c r="O202" s="47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24" t="s">
        <v>132</v>
      </c>
      <c r="AT202" s="24" t="s">
        <v>127</v>
      </c>
      <c r="AU202" s="24" t="s">
        <v>81</v>
      </c>
      <c r="AY202" s="24" t="s">
        <v>125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24" t="s">
        <v>79</v>
      </c>
      <c r="BK202" s="228">
        <f>ROUND(I202*H202,2)</f>
        <v>0</v>
      </c>
      <c r="BL202" s="24" t="s">
        <v>132</v>
      </c>
      <c r="BM202" s="24" t="s">
        <v>280</v>
      </c>
    </row>
    <row r="203" spans="2:51" s="12" customFormat="1" ht="13.5">
      <c r="B203" s="241"/>
      <c r="C203" s="242"/>
      <c r="D203" s="231" t="s">
        <v>134</v>
      </c>
      <c r="E203" s="243" t="s">
        <v>21</v>
      </c>
      <c r="F203" s="244" t="s">
        <v>281</v>
      </c>
      <c r="G203" s="242"/>
      <c r="H203" s="243" t="s">
        <v>21</v>
      </c>
      <c r="I203" s="245"/>
      <c r="J203" s="242"/>
      <c r="K203" s="242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134</v>
      </c>
      <c r="AU203" s="250" t="s">
        <v>81</v>
      </c>
      <c r="AV203" s="12" t="s">
        <v>79</v>
      </c>
      <c r="AW203" s="12" t="s">
        <v>35</v>
      </c>
      <c r="AX203" s="12" t="s">
        <v>71</v>
      </c>
      <c r="AY203" s="250" t="s">
        <v>125</v>
      </c>
    </row>
    <row r="204" spans="2:51" s="11" customFormat="1" ht="13.5">
      <c r="B204" s="229"/>
      <c r="C204" s="230"/>
      <c r="D204" s="231" t="s">
        <v>134</v>
      </c>
      <c r="E204" s="232" t="s">
        <v>21</v>
      </c>
      <c r="F204" s="233" t="s">
        <v>282</v>
      </c>
      <c r="G204" s="230"/>
      <c r="H204" s="234">
        <v>361.2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134</v>
      </c>
      <c r="AU204" s="240" t="s">
        <v>81</v>
      </c>
      <c r="AV204" s="11" t="s">
        <v>81</v>
      </c>
      <c r="AW204" s="11" t="s">
        <v>35</v>
      </c>
      <c r="AX204" s="11" t="s">
        <v>79</v>
      </c>
      <c r="AY204" s="240" t="s">
        <v>125</v>
      </c>
    </row>
    <row r="205" spans="2:65" s="1" customFormat="1" ht="25.5" customHeight="1">
      <c r="B205" s="46"/>
      <c r="C205" s="217" t="s">
        <v>283</v>
      </c>
      <c r="D205" s="217" t="s">
        <v>127</v>
      </c>
      <c r="E205" s="218" t="s">
        <v>284</v>
      </c>
      <c r="F205" s="219" t="s">
        <v>285</v>
      </c>
      <c r="G205" s="220" t="s">
        <v>130</v>
      </c>
      <c r="H205" s="221">
        <v>361.2</v>
      </c>
      <c r="I205" s="222"/>
      <c r="J205" s="223">
        <f>ROUND(I205*H205,2)</f>
        <v>0</v>
      </c>
      <c r="K205" s="219" t="s">
        <v>131</v>
      </c>
      <c r="L205" s="72"/>
      <c r="M205" s="224" t="s">
        <v>21</v>
      </c>
      <c r="N205" s="225" t="s">
        <v>42</v>
      </c>
      <c r="O205" s="47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24" t="s">
        <v>132</v>
      </c>
      <c r="AT205" s="24" t="s">
        <v>127</v>
      </c>
      <c r="AU205" s="24" t="s">
        <v>81</v>
      </c>
      <c r="AY205" s="24" t="s">
        <v>125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24" t="s">
        <v>79</v>
      </c>
      <c r="BK205" s="228">
        <f>ROUND(I205*H205,2)</f>
        <v>0</v>
      </c>
      <c r="BL205" s="24" t="s">
        <v>132</v>
      </c>
      <c r="BM205" s="24" t="s">
        <v>286</v>
      </c>
    </row>
    <row r="206" spans="2:51" s="12" customFormat="1" ht="13.5">
      <c r="B206" s="241"/>
      <c r="C206" s="242"/>
      <c r="D206" s="231" t="s">
        <v>134</v>
      </c>
      <c r="E206" s="243" t="s">
        <v>21</v>
      </c>
      <c r="F206" s="244" t="s">
        <v>287</v>
      </c>
      <c r="G206" s="242"/>
      <c r="H206" s="243" t="s">
        <v>21</v>
      </c>
      <c r="I206" s="245"/>
      <c r="J206" s="242"/>
      <c r="K206" s="242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134</v>
      </c>
      <c r="AU206" s="250" t="s">
        <v>81</v>
      </c>
      <c r="AV206" s="12" t="s">
        <v>79</v>
      </c>
      <c r="AW206" s="12" t="s">
        <v>35</v>
      </c>
      <c r="AX206" s="12" t="s">
        <v>71</v>
      </c>
      <c r="AY206" s="250" t="s">
        <v>125</v>
      </c>
    </row>
    <row r="207" spans="2:51" s="12" customFormat="1" ht="13.5">
      <c r="B207" s="241"/>
      <c r="C207" s="242"/>
      <c r="D207" s="231" t="s">
        <v>134</v>
      </c>
      <c r="E207" s="243" t="s">
        <v>21</v>
      </c>
      <c r="F207" s="244" t="s">
        <v>155</v>
      </c>
      <c r="G207" s="242"/>
      <c r="H207" s="243" t="s">
        <v>21</v>
      </c>
      <c r="I207" s="245"/>
      <c r="J207" s="242"/>
      <c r="K207" s="242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134</v>
      </c>
      <c r="AU207" s="250" t="s">
        <v>81</v>
      </c>
      <c r="AV207" s="12" t="s">
        <v>79</v>
      </c>
      <c r="AW207" s="12" t="s">
        <v>35</v>
      </c>
      <c r="AX207" s="12" t="s">
        <v>71</v>
      </c>
      <c r="AY207" s="250" t="s">
        <v>125</v>
      </c>
    </row>
    <row r="208" spans="2:51" s="11" customFormat="1" ht="13.5">
      <c r="B208" s="229"/>
      <c r="C208" s="230"/>
      <c r="D208" s="231" t="s">
        <v>134</v>
      </c>
      <c r="E208" s="232" t="s">
        <v>21</v>
      </c>
      <c r="F208" s="233" t="s">
        <v>282</v>
      </c>
      <c r="G208" s="230"/>
      <c r="H208" s="234">
        <v>361.2</v>
      </c>
      <c r="I208" s="235"/>
      <c r="J208" s="230"/>
      <c r="K208" s="230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134</v>
      </c>
      <c r="AU208" s="240" t="s">
        <v>81</v>
      </c>
      <c r="AV208" s="11" t="s">
        <v>81</v>
      </c>
      <c r="AW208" s="11" t="s">
        <v>35</v>
      </c>
      <c r="AX208" s="11" t="s">
        <v>79</v>
      </c>
      <c r="AY208" s="240" t="s">
        <v>125</v>
      </c>
    </row>
    <row r="209" spans="2:65" s="1" customFormat="1" ht="25.5" customHeight="1">
      <c r="B209" s="46"/>
      <c r="C209" s="217" t="s">
        <v>288</v>
      </c>
      <c r="D209" s="217" t="s">
        <v>127</v>
      </c>
      <c r="E209" s="218" t="s">
        <v>289</v>
      </c>
      <c r="F209" s="219" t="s">
        <v>290</v>
      </c>
      <c r="G209" s="220" t="s">
        <v>130</v>
      </c>
      <c r="H209" s="221">
        <v>361.2</v>
      </c>
      <c r="I209" s="222"/>
      <c r="J209" s="223">
        <f>ROUND(I209*H209,2)</f>
        <v>0</v>
      </c>
      <c r="K209" s="219" t="s">
        <v>131</v>
      </c>
      <c r="L209" s="72"/>
      <c r="M209" s="224" t="s">
        <v>21</v>
      </c>
      <c r="N209" s="225" t="s">
        <v>42</v>
      </c>
      <c r="O209" s="47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24" t="s">
        <v>132</v>
      </c>
      <c r="AT209" s="24" t="s">
        <v>127</v>
      </c>
      <c r="AU209" s="24" t="s">
        <v>81</v>
      </c>
      <c r="AY209" s="24" t="s">
        <v>125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24" t="s">
        <v>79</v>
      </c>
      <c r="BK209" s="228">
        <f>ROUND(I209*H209,2)</f>
        <v>0</v>
      </c>
      <c r="BL209" s="24" t="s">
        <v>132</v>
      </c>
      <c r="BM209" s="24" t="s">
        <v>291</v>
      </c>
    </row>
    <row r="210" spans="2:65" s="1" customFormat="1" ht="16.5" customHeight="1">
      <c r="B210" s="46"/>
      <c r="C210" s="273" t="s">
        <v>292</v>
      </c>
      <c r="D210" s="273" t="s">
        <v>261</v>
      </c>
      <c r="E210" s="274" t="s">
        <v>293</v>
      </c>
      <c r="F210" s="275" t="s">
        <v>294</v>
      </c>
      <c r="G210" s="276" t="s">
        <v>295</v>
      </c>
      <c r="H210" s="277">
        <v>10.836</v>
      </c>
      <c r="I210" s="278"/>
      <c r="J210" s="279">
        <f>ROUND(I210*H210,2)</f>
        <v>0</v>
      </c>
      <c r="K210" s="275" t="s">
        <v>131</v>
      </c>
      <c r="L210" s="280"/>
      <c r="M210" s="281" t="s">
        <v>21</v>
      </c>
      <c r="N210" s="282" t="s">
        <v>42</v>
      </c>
      <c r="O210" s="47"/>
      <c r="P210" s="226">
        <f>O210*H210</f>
        <v>0</v>
      </c>
      <c r="Q210" s="226">
        <v>0.001</v>
      </c>
      <c r="R210" s="226">
        <f>Q210*H210</f>
        <v>0.010836</v>
      </c>
      <c r="S210" s="226">
        <v>0</v>
      </c>
      <c r="T210" s="227">
        <f>S210*H210</f>
        <v>0</v>
      </c>
      <c r="AR210" s="24" t="s">
        <v>183</v>
      </c>
      <c r="AT210" s="24" t="s">
        <v>261</v>
      </c>
      <c r="AU210" s="24" t="s">
        <v>81</v>
      </c>
      <c r="AY210" s="24" t="s">
        <v>125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24" t="s">
        <v>79</v>
      </c>
      <c r="BK210" s="228">
        <f>ROUND(I210*H210,2)</f>
        <v>0</v>
      </c>
      <c r="BL210" s="24" t="s">
        <v>132</v>
      </c>
      <c r="BM210" s="24" t="s">
        <v>296</v>
      </c>
    </row>
    <row r="211" spans="2:51" s="11" customFormat="1" ht="13.5">
      <c r="B211" s="229"/>
      <c r="C211" s="230"/>
      <c r="D211" s="231" t="s">
        <v>134</v>
      </c>
      <c r="E211" s="230"/>
      <c r="F211" s="233" t="s">
        <v>297</v>
      </c>
      <c r="G211" s="230"/>
      <c r="H211" s="234">
        <v>10.836</v>
      </c>
      <c r="I211" s="235"/>
      <c r="J211" s="230"/>
      <c r="K211" s="230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134</v>
      </c>
      <c r="AU211" s="240" t="s">
        <v>81</v>
      </c>
      <c r="AV211" s="11" t="s">
        <v>81</v>
      </c>
      <c r="AW211" s="11" t="s">
        <v>6</v>
      </c>
      <c r="AX211" s="11" t="s">
        <v>79</v>
      </c>
      <c r="AY211" s="240" t="s">
        <v>125</v>
      </c>
    </row>
    <row r="212" spans="2:65" s="1" customFormat="1" ht="25.5" customHeight="1">
      <c r="B212" s="46"/>
      <c r="C212" s="217" t="s">
        <v>298</v>
      </c>
      <c r="D212" s="217" t="s">
        <v>127</v>
      </c>
      <c r="E212" s="218" t="s">
        <v>299</v>
      </c>
      <c r="F212" s="219" t="s">
        <v>300</v>
      </c>
      <c r="G212" s="220" t="s">
        <v>130</v>
      </c>
      <c r="H212" s="221">
        <v>500</v>
      </c>
      <c r="I212" s="222"/>
      <c r="J212" s="223">
        <f>ROUND(I212*H212,2)</f>
        <v>0</v>
      </c>
      <c r="K212" s="219" t="s">
        <v>131</v>
      </c>
      <c r="L212" s="72"/>
      <c r="M212" s="224" t="s">
        <v>21</v>
      </c>
      <c r="N212" s="225" t="s">
        <v>42</v>
      </c>
      <c r="O212" s="47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24" t="s">
        <v>132</v>
      </c>
      <c r="AT212" s="24" t="s">
        <v>127</v>
      </c>
      <c r="AU212" s="24" t="s">
        <v>81</v>
      </c>
      <c r="AY212" s="24" t="s">
        <v>125</v>
      </c>
      <c r="BE212" s="228">
        <f>IF(N212="základní",J212,0)</f>
        <v>0</v>
      </c>
      <c r="BF212" s="228">
        <f>IF(N212="snížená",J212,0)</f>
        <v>0</v>
      </c>
      <c r="BG212" s="228">
        <f>IF(N212="zákl. přenesená",J212,0)</f>
        <v>0</v>
      </c>
      <c r="BH212" s="228">
        <f>IF(N212="sníž. přenesená",J212,0)</f>
        <v>0</v>
      </c>
      <c r="BI212" s="228">
        <f>IF(N212="nulová",J212,0)</f>
        <v>0</v>
      </c>
      <c r="BJ212" s="24" t="s">
        <v>79</v>
      </c>
      <c r="BK212" s="228">
        <f>ROUND(I212*H212,2)</f>
        <v>0</v>
      </c>
      <c r="BL212" s="24" t="s">
        <v>132</v>
      </c>
      <c r="BM212" s="24" t="s">
        <v>301</v>
      </c>
    </row>
    <row r="213" spans="2:51" s="12" customFormat="1" ht="13.5">
      <c r="B213" s="241"/>
      <c r="C213" s="242"/>
      <c r="D213" s="231" t="s">
        <v>134</v>
      </c>
      <c r="E213" s="243" t="s">
        <v>21</v>
      </c>
      <c r="F213" s="244" t="s">
        <v>302</v>
      </c>
      <c r="G213" s="242"/>
      <c r="H213" s="243" t="s">
        <v>21</v>
      </c>
      <c r="I213" s="245"/>
      <c r="J213" s="242"/>
      <c r="K213" s="242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134</v>
      </c>
      <c r="AU213" s="250" t="s">
        <v>81</v>
      </c>
      <c r="AV213" s="12" t="s">
        <v>79</v>
      </c>
      <c r="AW213" s="12" t="s">
        <v>35</v>
      </c>
      <c r="AX213" s="12" t="s">
        <v>71</v>
      </c>
      <c r="AY213" s="250" t="s">
        <v>125</v>
      </c>
    </row>
    <row r="214" spans="2:51" s="11" customFormat="1" ht="13.5">
      <c r="B214" s="229"/>
      <c r="C214" s="230"/>
      <c r="D214" s="231" t="s">
        <v>134</v>
      </c>
      <c r="E214" s="232" t="s">
        <v>21</v>
      </c>
      <c r="F214" s="233" t="s">
        <v>303</v>
      </c>
      <c r="G214" s="230"/>
      <c r="H214" s="234">
        <v>500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134</v>
      </c>
      <c r="AU214" s="240" t="s">
        <v>81</v>
      </c>
      <c r="AV214" s="11" t="s">
        <v>81</v>
      </c>
      <c r="AW214" s="11" t="s">
        <v>35</v>
      </c>
      <c r="AX214" s="11" t="s">
        <v>79</v>
      </c>
      <c r="AY214" s="240" t="s">
        <v>125</v>
      </c>
    </row>
    <row r="215" spans="2:63" s="10" customFormat="1" ht="29.85" customHeight="1">
      <c r="B215" s="201"/>
      <c r="C215" s="202"/>
      <c r="D215" s="203" t="s">
        <v>70</v>
      </c>
      <c r="E215" s="215" t="s">
        <v>140</v>
      </c>
      <c r="F215" s="215" t="s">
        <v>304</v>
      </c>
      <c r="G215" s="202"/>
      <c r="H215" s="202"/>
      <c r="I215" s="205"/>
      <c r="J215" s="216">
        <f>BK215</f>
        <v>0</v>
      </c>
      <c r="K215" s="202"/>
      <c r="L215" s="207"/>
      <c r="M215" s="208"/>
      <c r="N215" s="209"/>
      <c r="O215" s="209"/>
      <c r="P215" s="210">
        <f>SUM(P216:P226)</f>
        <v>0</v>
      </c>
      <c r="Q215" s="209"/>
      <c r="R215" s="210">
        <f>SUM(R216:R226)</f>
        <v>5E-05</v>
      </c>
      <c r="S215" s="209"/>
      <c r="T215" s="211">
        <f>SUM(T216:T226)</f>
        <v>0</v>
      </c>
      <c r="AR215" s="212" t="s">
        <v>79</v>
      </c>
      <c r="AT215" s="213" t="s">
        <v>70</v>
      </c>
      <c r="AU215" s="213" t="s">
        <v>79</v>
      </c>
      <c r="AY215" s="212" t="s">
        <v>125</v>
      </c>
      <c r="BK215" s="214">
        <f>SUM(BK216:BK226)</f>
        <v>0</v>
      </c>
    </row>
    <row r="216" spans="2:65" s="1" customFormat="1" ht="25.5" customHeight="1">
      <c r="B216" s="46"/>
      <c r="C216" s="217" t="s">
        <v>305</v>
      </c>
      <c r="D216" s="217" t="s">
        <v>127</v>
      </c>
      <c r="E216" s="218" t="s">
        <v>306</v>
      </c>
      <c r="F216" s="219" t="s">
        <v>307</v>
      </c>
      <c r="G216" s="220" t="s">
        <v>308</v>
      </c>
      <c r="H216" s="221">
        <v>9</v>
      </c>
      <c r="I216" s="222"/>
      <c r="J216" s="223">
        <f>ROUND(I216*H216,2)</f>
        <v>0</v>
      </c>
      <c r="K216" s="219" t="s">
        <v>131</v>
      </c>
      <c r="L216" s="72"/>
      <c r="M216" s="224" t="s">
        <v>21</v>
      </c>
      <c r="N216" s="225" t="s">
        <v>42</v>
      </c>
      <c r="O216" s="47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24" t="s">
        <v>132</v>
      </c>
      <c r="AT216" s="24" t="s">
        <v>127</v>
      </c>
      <c r="AU216" s="24" t="s">
        <v>81</v>
      </c>
      <c r="AY216" s="24" t="s">
        <v>125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24" t="s">
        <v>79</v>
      </c>
      <c r="BK216" s="228">
        <f>ROUND(I216*H216,2)</f>
        <v>0</v>
      </c>
      <c r="BL216" s="24" t="s">
        <v>132</v>
      </c>
      <c r="BM216" s="24" t="s">
        <v>309</v>
      </c>
    </row>
    <row r="217" spans="2:51" s="12" customFormat="1" ht="13.5">
      <c r="B217" s="241"/>
      <c r="C217" s="242"/>
      <c r="D217" s="231" t="s">
        <v>134</v>
      </c>
      <c r="E217" s="243" t="s">
        <v>21</v>
      </c>
      <c r="F217" s="244" t="s">
        <v>310</v>
      </c>
      <c r="G217" s="242"/>
      <c r="H217" s="243" t="s">
        <v>21</v>
      </c>
      <c r="I217" s="245"/>
      <c r="J217" s="242"/>
      <c r="K217" s="242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134</v>
      </c>
      <c r="AU217" s="250" t="s">
        <v>81</v>
      </c>
      <c r="AV217" s="12" t="s">
        <v>79</v>
      </c>
      <c r="AW217" s="12" t="s">
        <v>35</v>
      </c>
      <c r="AX217" s="12" t="s">
        <v>71</v>
      </c>
      <c r="AY217" s="250" t="s">
        <v>125</v>
      </c>
    </row>
    <row r="218" spans="2:51" s="11" customFormat="1" ht="13.5">
      <c r="B218" s="229"/>
      <c r="C218" s="230"/>
      <c r="D218" s="231" t="s">
        <v>134</v>
      </c>
      <c r="E218" s="232" t="s">
        <v>21</v>
      </c>
      <c r="F218" s="233" t="s">
        <v>311</v>
      </c>
      <c r="G218" s="230"/>
      <c r="H218" s="234">
        <v>9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134</v>
      </c>
      <c r="AU218" s="240" t="s">
        <v>81</v>
      </c>
      <c r="AV218" s="11" t="s">
        <v>81</v>
      </c>
      <c r="AW218" s="11" t="s">
        <v>35</v>
      </c>
      <c r="AX218" s="11" t="s">
        <v>79</v>
      </c>
      <c r="AY218" s="240" t="s">
        <v>125</v>
      </c>
    </row>
    <row r="219" spans="2:65" s="1" customFormat="1" ht="25.5" customHeight="1">
      <c r="B219" s="46"/>
      <c r="C219" s="217" t="s">
        <v>312</v>
      </c>
      <c r="D219" s="217" t="s">
        <v>127</v>
      </c>
      <c r="E219" s="218" t="s">
        <v>313</v>
      </c>
      <c r="F219" s="219" t="s">
        <v>314</v>
      </c>
      <c r="G219" s="220" t="s">
        <v>308</v>
      </c>
      <c r="H219" s="221">
        <v>27</v>
      </c>
      <c r="I219" s="222"/>
      <c r="J219" s="223">
        <f>ROUND(I219*H219,2)</f>
        <v>0</v>
      </c>
      <c r="K219" s="219" t="s">
        <v>131</v>
      </c>
      <c r="L219" s="72"/>
      <c r="M219" s="224" t="s">
        <v>21</v>
      </c>
      <c r="N219" s="225" t="s">
        <v>42</v>
      </c>
      <c r="O219" s="47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24" t="s">
        <v>132</v>
      </c>
      <c r="AT219" s="24" t="s">
        <v>127</v>
      </c>
      <c r="AU219" s="24" t="s">
        <v>81</v>
      </c>
      <c r="AY219" s="24" t="s">
        <v>125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24" t="s">
        <v>79</v>
      </c>
      <c r="BK219" s="228">
        <f>ROUND(I219*H219,2)</f>
        <v>0</v>
      </c>
      <c r="BL219" s="24" t="s">
        <v>132</v>
      </c>
      <c r="BM219" s="24" t="s">
        <v>315</v>
      </c>
    </row>
    <row r="220" spans="2:51" s="11" customFormat="1" ht="13.5">
      <c r="B220" s="229"/>
      <c r="C220" s="230"/>
      <c r="D220" s="231" t="s">
        <v>134</v>
      </c>
      <c r="E220" s="232" t="s">
        <v>21</v>
      </c>
      <c r="F220" s="233" t="s">
        <v>316</v>
      </c>
      <c r="G220" s="230"/>
      <c r="H220" s="234">
        <v>27</v>
      </c>
      <c r="I220" s="235"/>
      <c r="J220" s="230"/>
      <c r="K220" s="230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134</v>
      </c>
      <c r="AU220" s="240" t="s">
        <v>81</v>
      </c>
      <c r="AV220" s="11" t="s">
        <v>81</v>
      </c>
      <c r="AW220" s="11" t="s">
        <v>35</v>
      </c>
      <c r="AX220" s="11" t="s">
        <v>79</v>
      </c>
      <c r="AY220" s="240" t="s">
        <v>125</v>
      </c>
    </row>
    <row r="221" spans="2:65" s="1" customFormat="1" ht="25.5" customHeight="1">
      <c r="B221" s="46"/>
      <c r="C221" s="217" t="s">
        <v>317</v>
      </c>
      <c r="D221" s="217" t="s">
        <v>127</v>
      </c>
      <c r="E221" s="218" t="s">
        <v>318</v>
      </c>
      <c r="F221" s="219" t="s">
        <v>319</v>
      </c>
      <c r="G221" s="220" t="s">
        <v>308</v>
      </c>
      <c r="H221" s="221">
        <v>18</v>
      </c>
      <c r="I221" s="222"/>
      <c r="J221" s="223">
        <f>ROUND(I221*H221,2)</f>
        <v>0</v>
      </c>
      <c r="K221" s="219" t="s">
        <v>131</v>
      </c>
      <c r="L221" s="72"/>
      <c r="M221" s="224" t="s">
        <v>21</v>
      </c>
      <c r="N221" s="225" t="s">
        <v>42</v>
      </c>
      <c r="O221" s="47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AR221" s="24" t="s">
        <v>132</v>
      </c>
      <c r="AT221" s="24" t="s">
        <v>127</v>
      </c>
      <c r="AU221" s="24" t="s">
        <v>81</v>
      </c>
      <c r="AY221" s="24" t="s">
        <v>125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24" t="s">
        <v>79</v>
      </c>
      <c r="BK221" s="228">
        <f>ROUND(I221*H221,2)</f>
        <v>0</v>
      </c>
      <c r="BL221" s="24" t="s">
        <v>132</v>
      </c>
      <c r="BM221" s="24" t="s">
        <v>320</v>
      </c>
    </row>
    <row r="222" spans="2:51" s="11" customFormat="1" ht="13.5">
      <c r="B222" s="229"/>
      <c r="C222" s="230"/>
      <c r="D222" s="231" t="s">
        <v>134</v>
      </c>
      <c r="E222" s="232" t="s">
        <v>21</v>
      </c>
      <c r="F222" s="233" t="s">
        <v>321</v>
      </c>
      <c r="G222" s="230"/>
      <c r="H222" s="234">
        <v>18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134</v>
      </c>
      <c r="AU222" s="240" t="s">
        <v>81</v>
      </c>
      <c r="AV222" s="11" t="s">
        <v>81</v>
      </c>
      <c r="AW222" s="11" t="s">
        <v>35</v>
      </c>
      <c r="AX222" s="11" t="s">
        <v>79</v>
      </c>
      <c r="AY222" s="240" t="s">
        <v>125</v>
      </c>
    </row>
    <row r="223" spans="2:65" s="1" customFormat="1" ht="16.5" customHeight="1">
      <c r="B223" s="46"/>
      <c r="C223" s="273" t="s">
        <v>322</v>
      </c>
      <c r="D223" s="273" t="s">
        <v>261</v>
      </c>
      <c r="E223" s="274" t="s">
        <v>323</v>
      </c>
      <c r="F223" s="275" t="s">
        <v>324</v>
      </c>
      <c r="G223" s="276" t="s">
        <v>325</v>
      </c>
      <c r="H223" s="277">
        <v>1</v>
      </c>
      <c r="I223" s="278"/>
      <c r="J223" s="279">
        <f>ROUND(I223*H223,2)</f>
        <v>0</v>
      </c>
      <c r="K223" s="275" t="s">
        <v>21</v>
      </c>
      <c r="L223" s="280"/>
      <c r="M223" s="281" t="s">
        <v>21</v>
      </c>
      <c r="N223" s="282" t="s">
        <v>42</v>
      </c>
      <c r="O223" s="47"/>
      <c r="P223" s="226">
        <f>O223*H223</f>
        <v>0</v>
      </c>
      <c r="Q223" s="226">
        <v>5E-05</v>
      </c>
      <c r="R223" s="226">
        <f>Q223*H223</f>
        <v>5E-05</v>
      </c>
      <c r="S223" s="226">
        <v>0</v>
      </c>
      <c r="T223" s="227">
        <f>S223*H223</f>
        <v>0</v>
      </c>
      <c r="AR223" s="24" t="s">
        <v>183</v>
      </c>
      <c r="AT223" s="24" t="s">
        <v>261</v>
      </c>
      <c r="AU223" s="24" t="s">
        <v>81</v>
      </c>
      <c r="AY223" s="24" t="s">
        <v>125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24" t="s">
        <v>79</v>
      </c>
      <c r="BK223" s="228">
        <f>ROUND(I223*H223,2)</f>
        <v>0</v>
      </c>
      <c r="BL223" s="24" t="s">
        <v>132</v>
      </c>
      <c r="BM223" s="24" t="s">
        <v>326</v>
      </c>
    </row>
    <row r="224" spans="2:65" s="1" customFormat="1" ht="16.5" customHeight="1">
      <c r="B224" s="46"/>
      <c r="C224" s="217" t="s">
        <v>327</v>
      </c>
      <c r="D224" s="217" t="s">
        <v>127</v>
      </c>
      <c r="E224" s="218" t="s">
        <v>328</v>
      </c>
      <c r="F224" s="219" t="s">
        <v>329</v>
      </c>
      <c r="G224" s="220" t="s">
        <v>308</v>
      </c>
      <c r="H224" s="221">
        <v>212</v>
      </c>
      <c r="I224" s="222"/>
      <c r="J224" s="223">
        <f>ROUND(I224*H224,2)</f>
        <v>0</v>
      </c>
      <c r="K224" s="219" t="s">
        <v>131</v>
      </c>
      <c r="L224" s="72"/>
      <c r="M224" s="224" t="s">
        <v>21</v>
      </c>
      <c r="N224" s="225" t="s">
        <v>42</v>
      </c>
      <c r="O224" s="47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AR224" s="24" t="s">
        <v>132</v>
      </c>
      <c r="AT224" s="24" t="s">
        <v>127</v>
      </c>
      <c r="AU224" s="24" t="s">
        <v>81</v>
      </c>
      <c r="AY224" s="24" t="s">
        <v>125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24" t="s">
        <v>79</v>
      </c>
      <c r="BK224" s="228">
        <f>ROUND(I224*H224,2)</f>
        <v>0</v>
      </c>
      <c r="BL224" s="24" t="s">
        <v>132</v>
      </c>
      <c r="BM224" s="24" t="s">
        <v>330</v>
      </c>
    </row>
    <row r="225" spans="2:51" s="12" customFormat="1" ht="13.5">
      <c r="B225" s="241"/>
      <c r="C225" s="242"/>
      <c r="D225" s="231" t="s">
        <v>134</v>
      </c>
      <c r="E225" s="243" t="s">
        <v>21</v>
      </c>
      <c r="F225" s="244" t="s">
        <v>331</v>
      </c>
      <c r="G225" s="242"/>
      <c r="H225" s="243" t="s">
        <v>21</v>
      </c>
      <c r="I225" s="245"/>
      <c r="J225" s="242"/>
      <c r="K225" s="242"/>
      <c r="L225" s="246"/>
      <c r="M225" s="247"/>
      <c r="N225" s="248"/>
      <c r="O225" s="248"/>
      <c r="P225" s="248"/>
      <c r="Q225" s="248"/>
      <c r="R225" s="248"/>
      <c r="S225" s="248"/>
      <c r="T225" s="249"/>
      <c r="AT225" s="250" t="s">
        <v>134</v>
      </c>
      <c r="AU225" s="250" t="s">
        <v>81</v>
      </c>
      <c r="AV225" s="12" t="s">
        <v>79</v>
      </c>
      <c r="AW225" s="12" t="s">
        <v>35</v>
      </c>
      <c r="AX225" s="12" t="s">
        <v>71</v>
      </c>
      <c r="AY225" s="250" t="s">
        <v>125</v>
      </c>
    </row>
    <row r="226" spans="2:51" s="11" customFormat="1" ht="13.5">
      <c r="B226" s="229"/>
      <c r="C226" s="230"/>
      <c r="D226" s="231" t="s">
        <v>134</v>
      </c>
      <c r="E226" s="232" t="s">
        <v>21</v>
      </c>
      <c r="F226" s="233" t="s">
        <v>332</v>
      </c>
      <c r="G226" s="230"/>
      <c r="H226" s="234">
        <v>212</v>
      </c>
      <c r="I226" s="235"/>
      <c r="J226" s="230"/>
      <c r="K226" s="230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134</v>
      </c>
      <c r="AU226" s="240" t="s">
        <v>81</v>
      </c>
      <c r="AV226" s="11" t="s">
        <v>81</v>
      </c>
      <c r="AW226" s="11" t="s">
        <v>35</v>
      </c>
      <c r="AX226" s="11" t="s">
        <v>79</v>
      </c>
      <c r="AY226" s="240" t="s">
        <v>125</v>
      </c>
    </row>
    <row r="227" spans="2:63" s="10" customFormat="1" ht="29.85" customHeight="1">
      <c r="B227" s="201"/>
      <c r="C227" s="202"/>
      <c r="D227" s="203" t="s">
        <v>70</v>
      </c>
      <c r="E227" s="215" t="s">
        <v>132</v>
      </c>
      <c r="F227" s="215" t="s">
        <v>333</v>
      </c>
      <c r="G227" s="202"/>
      <c r="H227" s="202"/>
      <c r="I227" s="205"/>
      <c r="J227" s="216">
        <f>BK227</f>
        <v>0</v>
      </c>
      <c r="K227" s="202"/>
      <c r="L227" s="207"/>
      <c r="M227" s="208"/>
      <c r="N227" s="209"/>
      <c r="O227" s="209"/>
      <c r="P227" s="210">
        <f>SUM(P228:P233)</f>
        <v>0</v>
      </c>
      <c r="Q227" s="209"/>
      <c r="R227" s="210">
        <f>SUM(R228:R233)</f>
        <v>0.5184</v>
      </c>
      <c r="S227" s="209"/>
      <c r="T227" s="211">
        <f>SUM(T228:T233)</f>
        <v>0</v>
      </c>
      <c r="AR227" s="212" t="s">
        <v>79</v>
      </c>
      <c r="AT227" s="213" t="s">
        <v>70</v>
      </c>
      <c r="AU227" s="213" t="s">
        <v>79</v>
      </c>
      <c r="AY227" s="212" t="s">
        <v>125</v>
      </c>
      <c r="BK227" s="214">
        <f>SUM(BK228:BK233)</f>
        <v>0</v>
      </c>
    </row>
    <row r="228" spans="2:65" s="1" customFormat="1" ht="25.5" customHeight="1">
      <c r="B228" s="46"/>
      <c r="C228" s="217" t="s">
        <v>334</v>
      </c>
      <c r="D228" s="217" t="s">
        <v>127</v>
      </c>
      <c r="E228" s="218" t="s">
        <v>335</v>
      </c>
      <c r="F228" s="219" t="s">
        <v>336</v>
      </c>
      <c r="G228" s="220" t="s">
        <v>152</v>
      </c>
      <c r="H228" s="221">
        <v>16.536</v>
      </c>
      <c r="I228" s="222"/>
      <c r="J228" s="223">
        <f>ROUND(I228*H228,2)</f>
        <v>0</v>
      </c>
      <c r="K228" s="219" t="s">
        <v>131</v>
      </c>
      <c r="L228" s="72"/>
      <c r="M228" s="224" t="s">
        <v>21</v>
      </c>
      <c r="N228" s="225" t="s">
        <v>42</v>
      </c>
      <c r="O228" s="47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AR228" s="24" t="s">
        <v>132</v>
      </c>
      <c r="AT228" s="24" t="s">
        <v>127</v>
      </c>
      <c r="AU228" s="24" t="s">
        <v>81</v>
      </c>
      <c r="AY228" s="24" t="s">
        <v>125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24" t="s">
        <v>79</v>
      </c>
      <c r="BK228" s="228">
        <f>ROUND(I228*H228,2)</f>
        <v>0</v>
      </c>
      <c r="BL228" s="24" t="s">
        <v>132</v>
      </c>
      <c r="BM228" s="24" t="s">
        <v>337</v>
      </c>
    </row>
    <row r="229" spans="2:51" s="11" customFormat="1" ht="13.5">
      <c r="B229" s="229"/>
      <c r="C229" s="230"/>
      <c r="D229" s="231" t="s">
        <v>134</v>
      </c>
      <c r="E229" s="232" t="s">
        <v>21</v>
      </c>
      <c r="F229" s="233" t="s">
        <v>338</v>
      </c>
      <c r="G229" s="230"/>
      <c r="H229" s="234">
        <v>16.536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134</v>
      </c>
      <c r="AU229" s="240" t="s">
        <v>81</v>
      </c>
      <c r="AV229" s="11" t="s">
        <v>81</v>
      </c>
      <c r="AW229" s="11" t="s">
        <v>35</v>
      </c>
      <c r="AX229" s="11" t="s">
        <v>79</v>
      </c>
      <c r="AY229" s="240" t="s">
        <v>125</v>
      </c>
    </row>
    <row r="230" spans="2:65" s="1" customFormat="1" ht="25.5" customHeight="1">
      <c r="B230" s="46"/>
      <c r="C230" s="217" t="s">
        <v>339</v>
      </c>
      <c r="D230" s="217" t="s">
        <v>127</v>
      </c>
      <c r="E230" s="218" t="s">
        <v>340</v>
      </c>
      <c r="F230" s="219" t="s">
        <v>341</v>
      </c>
      <c r="G230" s="220" t="s">
        <v>342</v>
      </c>
      <c r="H230" s="221">
        <v>6</v>
      </c>
      <c r="I230" s="222"/>
      <c r="J230" s="223">
        <f>ROUND(I230*H230,2)</f>
        <v>0</v>
      </c>
      <c r="K230" s="219" t="s">
        <v>131</v>
      </c>
      <c r="L230" s="72"/>
      <c r="M230" s="224" t="s">
        <v>21</v>
      </c>
      <c r="N230" s="225" t="s">
        <v>42</v>
      </c>
      <c r="O230" s="47"/>
      <c r="P230" s="226">
        <f>O230*H230</f>
        <v>0</v>
      </c>
      <c r="Q230" s="226">
        <v>0.0066</v>
      </c>
      <c r="R230" s="226">
        <f>Q230*H230</f>
        <v>0.039599999999999996</v>
      </c>
      <c r="S230" s="226">
        <v>0</v>
      </c>
      <c r="T230" s="227">
        <f>S230*H230</f>
        <v>0</v>
      </c>
      <c r="AR230" s="24" t="s">
        <v>132</v>
      </c>
      <c r="AT230" s="24" t="s">
        <v>127</v>
      </c>
      <c r="AU230" s="24" t="s">
        <v>81</v>
      </c>
      <c r="AY230" s="24" t="s">
        <v>125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24" t="s">
        <v>79</v>
      </c>
      <c r="BK230" s="228">
        <f>ROUND(I230*H230,2)</f>
        <v>0</v>
      </c>
      <c r="BL230" s="24" t="s">
        <v>132</v>
      </c>
      <c r="BM230" s="24" t="s">
        <v>343</v>
      </c>
    </row>
    <row r="231" spans="2:65" s="1" customFormat="1" ht="16.5" customHeight="1">
      <c r="B231" s="46"/>
      <c r="C231" s="273" t="s">
        <v>344</v>
      </c>
      <c r="D231" s="273" t="s">
        <v>261</v>
      </c>
      <c r="E231" s="274" t="s">
        <v>345</v>
      </c>
      <c r="F231" s="275" t="s">
        <v>346</v>
      </c>
      <c r="G231" s="276" t="s">
        <v>342</v>
      </c>
      <c r="H231" s="277">
        <v>6</v>
      </c>
      <c r="I231" s="278"/>
      <c r="J231" s="279">
        <f>ROUND(I231*H231,2)</f>
        <v>0</v>
      </c>
      <c r="K231" s="275" t="s">
        <v>21</v>
      </c>
      <c r="L231" s="280"/>
      <c r="M231" s="281" t="s">
        <v>21</v>
      </c>
      <c r="N231" s="282" t="s">
        <v>42</v>
      </c>
      <c r="O231" s="47"/>
      <c r="P231" s="226">
        <f>O231*H231</f>
        <v>0</v>
      </c>
      <c r="Q231" s="226">
        <v>0.051</v>
      </c>
      <c r="R231" s="226">
        <f>Q231*H231</f>
        <v>0.306</v>
      </c>
      <c r="S231" s="226">
        <v>0</v>
      </c>
      <c r="T231" s="227">
        <f>S231*H231</f>
        <v>0</v>
      </c>
      <c r="AR231" s="24" t="s">
        <v>183</v>
      </c>
      <c r="AT231" s="24" t="s">
        <v>261</v>
      </c>
      <c r="AU231" s="24" t="s">
        <v>81</v>
      </c>
      <c r="AY231" s="24" t="s">
        <v>125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24" t="s">
        <v>79</v>
      </c>
      <c r="BK231" s="228">
        <f>ROUND(I231*H231,2)</f>
        <v>0</v>
      </c>
      <c r="BL231" s="24" t="s">
        <v>132</v>
      </c>
      <c r="BM231" s="24" t="s">
        <v>347</v>
      </c>
    </row>
    <row r="232" spans="2:65" s="1" customFormat="1" ht="25.5" customHeight="1">
      <c r="B232" s="46"/>
      <c r="C232" s="217" t="s">
        <v>348</v>
      </c>
      <c r="D232" s="217" t="s">
        <v>127</v>
      </c>
      <c r="E232" s="218" t="s">
        <v>349</v>
      </c>
      <c r="F232" s="219" t="s">
        <v>350</v>
      </c>
      <c r="G232" s="220" t="s">
        <v>342</v>
      </c>
      <c r="H232" s="221">
        <v>3</v>
      </c>
      <c r="I232" s="222"/>
      <c r="J232" s="223">
        <f>ROUND(I232*H232,2)</f>
        <v>0</v>
      </c>
      <c r="K232" s="219" t="s">
        <v>131</v>
      </c>
      <c r="L232" s="72"/>
      <c r="M232" s="224" t="s">
        <v>21</v>
      </c>
      <c r="N232" s="225" t="s">
        <v>42</v>
      </c>
      <c r="O232" s="47"/>
      <c r="P232" s="226">
        <f>O232*H232</f>
        <v>0</v>
      </c>
      <c r="Q232" s="226">
        <v>0.0066</v>
      </c>
      <c r="R232" s="226">
        <f>Q232*H232</f>
        <v>0.019799999999999998</v>
      </c>
      <c r="S232" s="226">
        <v>0</v>
      </c>
      <c r="T232" s="227">
        <f>S232*H232</f>
        <v>0</v>
      </c>
      <c r="AR232" s="24" t="s">
        <v>132</v>
      </c>
      <c r="AT232" s="24" t="s">
        <v>127</v>
      </c>
      <c r="AU232" s="24" t="s">
        <v>81</v>
      </c>
      <c r="AY232" s="24" t="s">
        <v>125</v>
      </c>
      <c r="BE232" s="228">
        <f>IF(N232="základní",J232,0)</f>
        <v>0</v>
      </c>
      <c r="BF232" s="228">
        <f>IF(N232="snížená",J232,0)</f>
        <v>0</v>
      </c>
      <c r="BG232" s="228">
        <f>IF(N232="zákl. přenesená",J232,0)</f>
        <v>0</v>
      </c>
      <c r="BH232" s="228">
        <f>IF(N232="sníž. přenesená",J232,0)</f>
        <v>0</v>
      </c>
      <c r="BI232" s="228">
        <f>IF(N232="nulová",J232,0)</f>
        <v>0</v>
      </c>
      <c r="BJ232" s="24" t="s">
        <v>79</v>
      </c>
      <c r="BK232" s="228">
        <f>ROUND(I232*H232,2)</f>
        <v>0</v>
      </c>
      <c r="BL232" s="24" t="s">
        <v>132</v>
      </c>
      <c r="BM232" s="24" t="s">
        <v>351</v>
      </c>
    </row>
    <row r="233" spans="2:65" s="1" customFormat="1" ht="16.5" customHeight="1">
      <c r="B233" s="46"/>
      <c r="C233" s="273" t="s">
        <v>352</v>
      </c>
      <c r="D233" s="273" t="s">
        <v>261</v>
      </c>
      <c r="E233" s="274" t="s">
        <v>353</v>
      </c>
      <c r="F233" s="275" t="s">
        <v>354</v>
      </c>
      <c r="G233" s="276" t="s">
        <v>342</v>
      </c>
      <c r="H233" s="277">
        <v>3</v>
      </c>
      <c r="I233" s="278"/>
      <c r="J233" s="279">
        <f>ROUND(I233*H233,2)</f>
        <v>0</v>
      </c>
      <c r="K233" s="275" t="s">
        <v>21</v>
      </c>
      <c r="L233" s="280"/>
      <c r="M233" s="281" t="s">
        <v>21</v>
      </c>
      <c r="N233" s="282" t="s">
        <v>42</v>
      </c>
      <c r="O233" s="47"/>
      <c r="P233" s="226">
        <f>O233*H233</f>
        <v>0</v>
      </c>
      <c r="Q233" s="226">
        <v>0.051</v>
      </c>
      <c r="R233" s="226">
        <f>Q233*H233</f>
        <v>0.153</v>
      </c>
      <c r="S233" s="226">
        <v>0</v>
      </c>
      <c r="T233" s="227">
        <f>S233*H233</f>
        <v>0</v>
      </c>
      <c r="AR233" s="24" t="s">
        <v>183</v>
      </c>
      <c r="AT233" s="24" t="s">
        <v>261</v>
      </c>
      <c r="AU233" s="24" t="s">
        <v>81</v>
      </c>
      <c r="AY233" s="24" t="s">
        <v>125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24" t="s">
        <v>79</v>
      </c>
      <c r="BK233" s="228">
        <f>ROUND(I233*H233,2)</f>
        <v>0</v>
      </c>
      <c r="BL233" s="24" t="s">
        <v>132</v>
      </c>
      <c r="BM233" s="24" t="s">
        <v>355</v>
      </c>
    </row>
    <row r="234" spans="2:63" s="10" customFormat="1" ht="29.85" customHeight="1">
      <c r="B234" s="201"/>
      <c r="C234" s="202"/>
      <c r="D234" s="203" t="s">
        <v>70</v>
      </c>
      <c r="E234" s="215" t="s">
        <v>149</v>
      </c>
      <c r="F234" s="215" t="s">
        <v>356</v>
      </c>
      <c r="G234" s="202"/>
      <c r="H234" s="202"/>
      <c r="I234" s="205"/>
      <c r="J234" s="216">
        <f>BK234</f>
        <v>0</v>
      </c>
      <c r="K234" s="202"/>
      <c r="L234" s="207"/>
      <c r="M234" s="208"/>
      <c r="N234" s="209"/>
      <c r="O234" s="209"/>
      <c r="P234" s="210">
        <f>SUM(P235:P246)</f>
        <v>0</v>
      </c>
      <c r="Q234" s="209"/>
      <c r="R234" s="210">
        <f>SUM(R235:R246)</f>
        <v>20.923036</v>
      </c>
      <c r="S234" s="209"/>
      <c r="T234" s="211">
        <f>SUM(T235:T246)</f>
        <v>0</v>
      </c>
      <c r="AR234" s="212" t="s">
        <v>79</v>
      </c>
      <c r="AT234" s="213" t="s">
        <v>70</v>
      </c>
      <c r="AU234" s="213" t="s">
        <v>79</v>
      </c>
      <c r="AY234" s="212" t="s">
        <v>125</v>
      </c>
      <c r="BK234" s="214">
        <f>SUM(BK235:BK246)</f>
        <v>0</v>
      </c>
    </row>
    <row r="235" spans="2:65" s="1" customFormat="1" ht="25.5" customHeight="1">
      <c r="B235" s="46"/>
      <c r="C235" s="217" t="s">
        <v>357</v>
      </c>
      <c r="D235" s="217" t="s">
        <v>127</v>
      </c>
      <c r="E235" s="218" t="s">
        <v>358</v>
      </c>
      <c r="F235" s="219" t="s">
        <v>359</v>
      </c>
      <c r="G235" s="220" t="s">
        <v>130</v>
      </c>
      <c r="H235" s="221">
        <v>27</v>
      </c>
      <c r="I235" s="222"/>
      <c r="J235" s="223">
        <f>ROUND(I235*H235,2)</f>
        <v>0</v>
      </c>
      <c r="K235" s="219" t="s">
        <v>131</v>
      </c>
      <c r="L235" s="72"/>
      <c r="M235" s="224" t="s">
        <v>21</v>
      </c>
      <c r="N235" s="225" t="s">
        <v>42</v>
      </c>
      <c r="O235" s="47"/>
      <c r="P235" s="226">
        <f>O235*H235</f>
        <v>0</v>
      </c>
      <c r="Q235" s="226">
        <v>0.27994</v>
      </c>
      <c r="R235" s="226">
        <f>Q235*H235</f>
        <v>7.5583800000000005</v>
      </c>
      <c r="S235" s="226">
        <v>0</v>
      </c>
      <c r="T235" s="227">
        <f>S235*H235</f>
        <v>0</v>
      </c>
      <c r="AR235" s="24" t="s">
        <v>132</v>
      </c>
      <c r="AT235" s="24" t="s">
        <v>127</v>
      </c>
      <c r="AU235" s="24" t="s">
        <v>81</v>
      </c>
      <c r="AY235" s="24" t="s">
        <v>125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24" t="s">
        <v>79</v>
      </c>
      <c r="BK235" s="228">
        <f>ROUND(I235*H235,2)</f>
        <v>0</v>
      </c>
      <c r="BL235" s="24" t="s">
        <v>132</v>
      </c>
      <c r="BM235" s="24" t="s">
        <v>360</v>
      </c>
    </row>
    <row r="236" spans="2:51" s="11" customFormat="1" ht="13.5">
      <c r="B236" s="229"/>
      <c r="C236" s="230"/>
      <c r="D236" s="231" t="s">
        <v>134</v>
      </c>
      <c r="E236" s="232" t="s">
        <v>21</v>
      </c>
      <c r="F236" s="233" t="s">
        <v>361</v>
      </c>
      <c r="G236" s="230"/>
      <c r="H236" s="234">
        <v>27</v>
      </c>
      <c r="I236" s="235"/>
      <c r="J236" s="230"/>
      <c r="K236" s="230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134</v>
      </c>
      <c r="AU236" s="240" t="s">
        <v>81</v>
      </c>
      <c r="AV236" s="11" t="s">
        <v>81</v>
      </c>
      <c r="AW236" s="11" t="s">
        <v>35</v>
      </c>
      <c r="AX236" s="11" t="s">
        <v>79</v>
      </c>
      <c r="AY236" s="240" t="s">
        <v>125</v>
      </c>
    </row>
    <row r="237" spans="2:65" s="1" customFormat="1" ht="25.5" customHeight="1">
      <c r="B237" s="46"/>
      <c r="C237" s="217" t="s">
        <v>362</v>
      </c>
      <c r="D237" s="217" t="s">
        <v>127</v>
      </c>
      <c r="E237" s="218" t="s">
        <v>363</v>
      </c>
      <c r="F237" s="219" t="s">
        <v>364</v>
      </c>
      <c r="G237" s="220" t="s">
        <v>130</v>
      </c>
      <c r="H237" s="221">
        <v>4.4</v>
      </c>
      <c r="I237" s="222"/>
      <c r="J237" s="223">
        <f>ROUND(I237*H237,2)</f>
        <v>0</v>
      </c>
      <c r="K237" s="219" t="s">
        <v>131</v>
      </c>
      <c r="L237" s="72"/>
      <c r="M237" s="224" t="s">
        <v>21</v>
      </c>
      <c r="N237" s="225" t="s">
        <v>42</v>
      </c>
      <c r="O237" s="47"/>
      <c r="P237" s="226">
        <f>O237*H237</f>
        <v>0</v>
      </c>
      <c r="Q237" s="226">
        <v>0.46166</v>
      </c>
      <c r="R237" s="226">
        <f>Q237*H237</f>
        <v>2.0313040000000004</v>
      </c>
      <c r="S237" s="226">
        <v>0</v>
      </c>
      <c r="T237" s="227">
        <f>S237*H237</f>
        <v>0</v>
      </c>
      <c r="AR237" s="24" t="s">
        <v>132</v>
      </c>
      <c r="AT237" s="24" t="s">
        <v>127</v>
      </c>
      <c r="AU237" s="24" t="s">
        <v>81</v>
      </c>
      <c r="AY237" s="24" t="s">
        <v>125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24" t="s">
        <v>79</v>
      </c>
      <c r="BK237" s="228">
        <f>ROUND(I237*H237,2)</f>
        <v>0</v>
      </c>
      <c r="BL237" s="24" t="s">
        <v>132</v>
      </c>
      <c r="BM237" s="24" t="s">
        <v>365</v>
      </c>
    </row>
    <row r="238" spans="2:65" s="1" customFormat="1" ht="25.5" customHeight="1">
      <c r="B238" s="46"/>
      <c r="C238" s="217" t="s">
        <v>366</v>
      </c>
      <c r="D238" s="217" t="s">
        <v>127</v>
      </c>
      <c r="E238" s="218" t="s">
        <v>367</v>
      </c>
      <c r="F238" s="219" t="s">
        <v>368</v>
      </c>
      <c r="G238" s="220" t="s">
        <v>130</v>
      </c>
      <c r="H238" s="221">
        <v>4.4</v>
      </c>
      <c r="I238" s="222"/>
      <c r="J238" s="223">
        <f>ROUND(I238*H238,2)</f>
        <v>0</v>
      </c>
      <c r="K238" s="219" t="s">
        <v>131</v>
      </c>
      <c r="L238" s="72"/>
      <c r="M238" s="224" t="s">
        <v>21</v>
      </c>
      <c r="N238" s="225" t="s">
        <v>42</v>
      </c>
      <c r="O238" s="47"/>
      <c r="P238" s="226">
        <f>O238*H238</f>
        <v>0</v>
      </c>
      <c r="Q238" s="226">
        <v>0.26376</v>
      </c>
      <c r="R238" s="226">
        <f>Q238*H238</f>
        <v>1.160544</v>
      </c>
      <c r="S238" s="226">
        <v>0</v>
      </c>
      <c r="T238" s="227">
        <f>S238*H238</f>
        <v>0</v>
      </c>
      <c r="AR238" s="24" t="s">
        <v>132</v>
      </c>
      <c r="AT238" s="24" t="s">
        <v>127</v>
      </c>
      <c r="AU238" s="24" t="s">
        <v>81</v>
      </c>
      <c r="AY238" s="24" t="s">
        <v>125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24" t="s">
        <v>79</v>
      </c>
      <c r="BK238" s="228">
        <f>ROUND(I238*H238,2)</f>
        <v>0</v>
      </c>
      <c r="BL238" s="24" t="s">
        <v>132</v>
      </c>
      <c r="BM238" s="24" t="s">
        <v>369</v>
      </c>
    </row>
    <row r="239" spans="2:65" s="1" customFormat="1" ht="25.5" customHeight="1">
      <c r="B239" s="46"/>
      <c r="C239" s="217" t="s">
        <v>370</v>
      </c>
      <c r="D239" s="217" t="s">
        <v>127</v>
      </c>
      <c r="E239" s="218" t="s">
        <v>371</v>
      </c>
      <c r="F239" s="219" t="s">
        <v>372</v>
      </c>
      <c r="G239" s="220" t="s">
        <v>130</v>
      </c>
      <c r="H239" s="221">
        <v>8.8</v>
      </c>
      <c r="I239" s="222"/>
      <c r="J239" s="223">
        <f>ROUND(I239*H239,2)</f>
        <v>0</v>
      </c>
      <c r="K239" s="219" t="s">
        <v>131</v>
      </c>
      <c r="L239" s="72"/>
      <c r="M239" s="224" t="s">
        <v>21</v>
      </c>
      <c r="N239" s="225" t="s">
        <v>42</v>
      </c>
      <c r="O239" s="47"/>
      <c r="P239" s="226">
        <f>O239*H239</f>
        <v>0</v>
      </c>
      <c r="Q239" s="226">
        <v>0.12966</v>
      </c>
      <c r="R239" s="226">
        <f>Q239*H239</f>
        <v>1.141008</v>
      </c>
      <c r="S239" s="226">
        <v>0</v>
      </c>
      <c r="T239" s="227">
        <f>S239*H239</f>
        <v>0</v>
      </c>
      <c r="AR239" s="24" t="s">
        <v>132</v>
      </c>
      <c r="AT239" s="24" t="s">
        <v>127</v>
      </c>
      <c r="AU239" s="24" t="s">
        <v>81</v>
      </c>
      <c r="AY239" s="24" t="s">
        <v>125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24" t="s">
        <v>79</v>
      </c>
      <c r="BK239" s="228">
        <f>ROUND(I239*H239,2)</f>
        <v>0</v>
      </c>
      <c r="BL239" s="24" t="s">
        <v>132</v>
      </c>
      <c r="BM239" s="24" t="s">
        <v>373</v>
      </c>
    </row>
    <row r="240" spans="2:51" s="11" customFormat="1" ht="13.5">
      <c r="B240" s="229"/>
      <c r="C240" s="230"/>
      <c r="D240" s="231" t="s">
        <v>134</v>
      </c>
      <c r="E240" s="232" t="s">
        <v>21</v>
      </c>
      <c r="F240" s="233" t="s">
        <v>374</v>
      </c>
      <c r="G240" s="230"/>
      <c r="H240" s="234">
        <v>8.8</v>
      </c>
      <c r="I240" s="235"/>
      <c r="J240" s="230"/>
      <c r="K240" s="230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134</v>
      </c>
      <c r="AU240" s="240" t="s">
        <v>81</v>
      </c>
      <c r="AV240" s="11" t="s">
        <v>81</v>
      </c>
      <c r="AW240" s="11" t="s">
        <v>35</v>
      </c>
      <c r="AX240" s="11" t="s">
        <v>79</v>
      </c>
      <c r="AY240" s="240" t="s">
        <v>125</v>
      </c>
    </row>
    <row r="241" spans="2:65" s="1" customFormat="1" ht="16.5" customHeight="1">
      <c r="B241" s="46"/>
      <c r="C241" s="217" t="s">
        <v>375</v>
      </c>
      <c r="D241" s="217" t="s">
        <v>127</v>
      </c>
      <c r="E241" s="218" t="s">
        <v>376</v>
      </c>
      <c r="F241" s="219" t="s">
        <v>377</v>
      </c>
      <c r="G241" s="220" t="s">
        <v>130</v>
      </c>
      <c r="H241" s="221">
        <v>13</v>
      </c>
      <c r="I241" s="222"/>
      <c r="J241" s="223">
        <f>ROUND(I241*H241,2)</f>
        <v>0</v>
      </c>
      <c r="K241" s="219" t="s">
        <v>131</v>
      </c>
      <c r="L241" s="72"/>
      <c r="M241" s="224" t="s">
        <v>21</v>
      </c>
      <c r="N241" s="225" t="s">
        <v>42</v>
      </c>
      <c r="O241" s="47"/>
      <c r="P241" s="226">
        <f>O241*H241</f>
        <v>0</v>
      </c>
      <c r="Q241" s="226">
        <v>0.36924</v>
      </c>
      <c r="R241" s="226">
        <f>Q241*H241</f>
        <v>4.80012</v>
      </c>
      <c r="S241" s="226">
        <v>0</v>
      </c>
      <c r="T241" s="227">
        <f>S241*H241</f>
        <v>0</v>
      </c>
      <c r="AR241" s="24" t="s">
        <v>132</v>
      </c>
      <c r="AT241" s="24" t="s">
        <v>127</v>
      </c>
      <c r="AU241" s="24" t="s">
        <v>81</v>
      </c>
      <c r="AY241" s="24" t="s">
        <v>125</v>
      </c>
      <c r="BE241" s="228">
        <f>IF(N241="základní",J241,0)</f>
        <v>0</v>
      </c>
      <c r="BF241" s="228">
        <f>IF(N241="snížená",J241,0)</f>
        <v>0</v>
      </c>
      <c r="BG241" s="228">
        <f>IF(N241="zákl. přenesená",J241,0)</f>
        <v>0</v>
      </c>
      <c r="BH241" s="228">
        <f>IF(N241="sníž. přenesená",J241,0)</f>
        <v>0</v>
      </c>
      <c r="BI241" s="228">
        <f>IF(N241="nulová",J241,0)</f>
        <v>0</v>
      </c>
      <c r="BJ241" s="24" t="s">
        <v>79</v>
      </c>
      <c r="BK241" s="228">
        <f>ROUND(I241*H241,2)</f>
        <v>0</v>
      </c>
      <c r="BL241" s="24" t="s">
        <v>132</v>
      </c>
      <c r="BM241" s="24" t="s">
        <v>378</v>
      </c>
    </row>
    <row r="242" spans="2:65" s="1" customFormat="1" ht="51" customHeight="1">
      <c r="B242" s="46"/>
      <c r="C242" s="217" t="s">
        <v>379</v>
      </c>
      <c r="D242" s="217" t="s">
        <v>127</v>
      </c>
      <c r="E242" s="218" t="s">
        <v>380</v>
      </c>
      <c r="F242" s="219" t="s">
        <v>381</v>
      </c>
      <c r="G242" s="220" t="s">
        <v>130</v>
      </c>
      <c r="H242" s="221">
        <v>14</v>
      </c>
      <c r="I242" s="222"/>
      <c r="J242" s="223">
        <f>ROUND(I242*H242,2)</f>
        <v>0</v>
      </c>
      <c r="K242" s="219" t="s">
        <v>131</v>
      </c>
      <c r="L242" s="72"/>
      <c r="M242" s="224" t="s">
        <v>21</v>
      </c>
      <c r="N242" s="225" t="s">
        <v>42</v>
      </c>
      <c r="O242" s="47"/>
      <c r="P242" s="226">
        <f>O242*H242</f>
        <v>0</v>
      </c>
      <c r="Q242" s="226">
        <v>0.3</v>
      </c>
      <c r="R242" s="226">
        <f>Q242*H242</f>
        <v>4.2</v>
      </c>
      <c r="S242" s="226">
        <v>0</v>
      </c>
      <c r="T242" s="227">
        <f>S242*H242</f>
        <v>0</v>
      </c>
      <c r="AR242" s="24" t="s">
        <v>132</v>
      </c>
      <c r="AT242" s="24" t="s">
        <v>127</v>
      </c>
      <c r="AU242" s="24" t="s">
        <v>81</v>
      </c>
      <c r="AY242" s="24" t="s">
        <v>125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24" t="s">
        <v>79</v>
      </c>
      <c r="BK242" s="228">
        <f>ROUND(I242*H242,2)</f>
        <v>0</v>
      </c>
      <c r="BL242" s="24" t="s">
        <v>132</v>
      </c>
      <c r="BM242" s="24" t="s">
        <v>382</v>
      </c>
    </row>
    <row r="243" spans="2:51" s="12" customFormat="1" ht="13.5">
      <c r="B243" s="241"/>
      <c r="C243" s="242"/>
      <c r="D243" s="231" t="s">
        <v>134</v>
      </c>
      <c r="E243" s="243" t="s">
        <v>21</v>
      </c>
      <c r="F243" s="244" t="s">
        <v>383</v>
      </c>
      <c r="G243" s="242"/>
      <c r="H243" s="243" t="s">
        <v>21</v>
      </c>
      <c r="I243" s="245"/>
      <c r="J243" s="242"/>
      <c r="K243" s="242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134</v>
      </c>
      <c r="AU243" s="250" t="s">
        <v>81</v>
      </c>
      <c r="AV243" s="12" t="s">
        <v>79</v>
      </c>
      <c r="AW243" s="12" t="s">
        <v>35</v>
      </c>
      <c r="AX243" s="12" t="s">
        <v>71</v>
      </c>
      <c r="AY243" s="250" t="s">
        <v>125</v>
      </c>
    </row>
    <row r="244" spans="2:51" s="11" customFormat="1" ht="13.5">
      <c r="B244" s="229"/>
      <c r="C244" s="230"/>
      <c r="D244" s="231" t="s">
        <v>134</v>
      </c>
      <c r="E244" s="232" t="s">
        <v>21</v>
      </c>
      <c r="F244" s="233" t="s">
        <v>223</v>
      </c>
      <c r="G244" s="230"/>
      <c r="H244" s="234">
        <v>14</v>
      </c>
      <c r="I244" s="235"/>
      <c r="J244" s="230"/>
      <c r="K244" s="230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134</v>
      </c>
      <c r="AU244" s="240" t="s">
        <v>81</v>
      </c>
      <c r="AV244" s="11" t="s">
        <v>81</v>
      </c>
      <c r="AW244" s="11" t="s">
        <v>35</v>
      </c>
      <c r="AX244" s="11" t="s">
        <v>79</v>
      </c>
      <c r="AY244" s="240" t="s">
        <v>125</v>
      </c>
    </row>
    <row r="245" spans="2:65" s="1" customFormat="1" ht="16.5" customHeight="1">
      <c r="B245" s="46"/>
      <c r="C245" s="217" t="s">
        <v>384</v>
      </c>
      <c r="D245" s="217" t="s">
        <v>127</v>
      </c>
      <c r="E245" s="218" t="s">
        <v>385</v>
      </c>
      <c r="F245" s="219" t="s">
        <v>386</v>
      </c>
      <c r="G245" s="220" t="s">
        <v>308</v>
      </c>
      <c r="H245" s="221">
        <v>8.8</v>
      </c>
      <c r="I245" s="222"/>
      <c r="J245" s="223">
        <f>ROUND(I245*H245,2)</f>
        <v>0</v>
      </c>
      <c r="K245" s="219" t="s">
        <v>131</v>
      </c>
      <c r="L245" s="72"/>
      <c r="M245" s="224" t="s">
        <v>21</v>
      </c>
      <c r="N245" s="225" t="s">
        <v>42</v>
      </c>
      <c r="O245" s="47"/>
      <c r="P245" s="226">
        <f>O245*H245</f>
        <v>0</v>
      </c>
      <c r="Q245" s="226">
        <v>0.0036</v>
      </c>
      <c r="R245" s="226">
        <f>Q245*H245</f>
        <v>0.03168</v>
      </c>
      <c r="S245" s="226">
        <v>0</v>
      </c>
      <c r="T245" s="227">
        <f>S245*H245</f>
        <v>0</v>
      </c>
      <c r="AR245" s="24" t="s">
        <v>132</v>
      </c>
      <c r="AT245" s="24" t="s">
        <v>127</v>
      </c>
      <c r="AU245" s="24" t="s">
        <v>81</v>
      </c>
      <c r="AY245" s="24" t="s">
        <v>125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24" t="s">
        <v>79</v>
      </c>
      <c r="BK245" s="228">
        <f>ROUND(I245*H245,2)</f>
        <v>0</v>
      </c>
      <c r="BL245" s="24" t="s">
        <v>132</v>
      </c>
      <c r="BM245" s="24" t="s">
        <v>387</v>
      </c>
    </row>
    <row r="246" spans="2:51" s="11" customFormat="1" ht="13.5">
      <c r="B246" s="229"/>
      <c r="C246" s="230"/>
      <c r="D246" s="231" t="s">
        <v>134</v>
      </c>
      <c r="E246" s="232" t="s">
        <v>21</v>
      </c>
      <c r="F246" s="233" t="s">
        <v>388</v>
      </c>
      <c r="G246" s="230"/>
      <c r="H246" s="234">
        <v>8.8</v>
      </c>
      <c r="I246" s="235"/>
      <c r="J246" s="230"/>
      <c r="K246" s="230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134</v>
      </c>
      <c r="AU246" s="240" t="s">
        <v>81</v>
      </c>
      <c r="AV246" s="11" t="s">
        <v>81</v>
      </c>
      <c r="AW246" s="11" t="s">
        <v>35</v>
      </c>
      <c r="AX246" s="11" t="s">
        <v>79</v>
      </c>
      <c r="AY246" s="240" t="s">
        <v>125</v>
      </c>
    </row>
    <row r="247" spans="2:63" s="10" customFormat="1" ht="29.85" customHeight="1">
      <c r="B247" s="201"/>
      <c r="C247" s="202"/>
      <c r="D247" s="203" t="s">
        <v>70</v>
      </c>
      <c r="E247" s="215" t="s">
        <v>183</v>
      </c>
      <c r="F247" s="215" t="s">
        <v>389</v>
      </c>
      <c r="G247" s="202"/>
      <c r="H247" s="202"/>
      <c r="I247" s="205"/>
      <c r="J247" s="216">
        <f>BK247</f>
        <v>0</v>
      </c>
      <c r="K247" s="202"/>
      <c r="L247" s="207"/>
      <c r="M247" s="208"/>
      <c r="N247" s="209"/>
      <c r="O247" s="209"/>
      <c r="P247" s="210">
        <f>SUM(P248:P265)</f>
        <v>0</v>
      </c>
      <c r="Q247" s="209"/>
      <c r="R247" s="210">
        <f>SUM(R248:R265)</f>
        <v>38.15507</v>
      </c>
      <c r="S247" s="209"/>
      <c r="T247" s="211">
        <f>SUM(T248:T265)</f>
        <v>0</v>
      </c>
      <c r="AR247" s="212" t="s">
        <v>79</v>
      </c>
      <c r="AT247" s="213" t="s">
        <v>70</v>
      </c>
      <c r="AU247" s="213" t="s">
        <v>79</v>
      </c>
      <c r="AY247" s="212" t="s">
        <v>125</v>
      </c>
      <c r="BK247" s="214">
        <f>SUM(BK248:BK265)</f>
        <v>0</v>
      </c>
    </row>
    <row r="248" spans="2:65" s="1" customFormat="1" ht="16.5" customHeight="1">
      <c r="B248" s="46"/>
      <c r="C248" s="217" t="s">
        <v>390</v>
      </c>
      <c r="D248" s="217" t="s">
        <v>127</v>
      </c>
      <c r="E248" s="218" t="s">
        <v>391</v>
      </c>
      <c r="F248" s="219" t="s">
        <v>392</v>
      </c>
      <c r="G248" s="220" t="s">
        <v>342</v>
      </c>
      <c r="H248" s="221">
        <v>1</v>
      </c>
      <c r="I248" s="222"/>
      <c r="J248" s="223">
        <f>ROUND(I248*H248,2)</f>
        <v>0</v>
      </c>
      <c r="K248" s="219" t="s">
        <v>21</v>
      </c>
      <c r="L248" s="72"/>
      <c r="M248" s="224" t="s">
        <v>21</v>
      </c>
      <c r="N248" s="225" t="s">
        <v>42</v>
      </c>
      <c r="O248" s="47"/>
      <c r="P248" s="226">
        <f>O248*H248</f>
        <v>0</v>
      </c>
      <c r="Q248" s="226">
        <v>0.06864</v>
      </c>
      <c r="R248" s="226">
        <f>Q248*H248</f>
        <v>0.06864</v>
      </c>
      <c r="S248" s="226">
        <v>0</v>
      </c>
      <c r="T248" s="227">
        <f>S248*H248</f>
        <v>0</v>
      </c>
      <c r="AR248" s="24" t="s">
        <v>132</v>
      </c>
      <c r="AT248" s="24" t="s">
        <v>127</v>
      </c>
      <c r="AU248" s="24" t="s">
        <v>81</v>
      </c>
      <c r="AY248" s="24" t="s">
        <v>125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24" t="s">
        <v>79</v>
      </c>
      <c r="BK248" s="228">
        <f>ROUND(I248*H248,2)</f>
        <v>0</v>
      </c>
      <c r="BL248" s="24" t="s">
        <v>132</v>
      </c>
      <c r="BM248" s="24" t="s">
        <v>393</v>
      </c>
    </row>
    <row r="249" spans="2:65" s="1" customFormat="1" ht="25.5" customHeight="1">
      <c r="B249" s="46"/>
      <c r="C249" s="217" t="s">
        <v>394</v>
      </c>
      <c r="D249" s="217" t="s">
        <v>127</v>
      </c>
      <c r="E249" s="218" t="s">
        <v>395</v>
      </c>
      <c r="F249" s="219" t="s">
        <v>396</v>
      </c>
      <c r="G249" s="220" t="s">
        <v>308</v>
      </c>
      <c r="H249" s="221">
        <v>212</v>
      </c>
      <c r="I249" s="222"/>
      <c r="J249" s="223">
        <f>ROUND(I249*H249,2)</f>
        <v>0</v>
      </c>
      <c r="K249" s="219" t="s">
        <v>131</v>
      </c>
      <c r="L249" s="72"/>
      <c r="M249" s="224" t="s">
        <v>21</v>
      </c>
      <c r="N249" s="225" t="s">
        <v>42</v>
      </c>
      <c r="O249" s="47"/>
      <c r="P249" s="226">
        <f>O249*H249</f>
        <v>0</v>
      </c>
      <c r="Q249" s="226">
        <v>3E-05</v>
      </c>
      <c r="R249" s="226">
        <f>Q249*H249</f>
        <v>0.00636</v>
      </c>
      <c r="S249" s="226">
        <v>0</v>
      </c>
      <c r="T249" s="227">
        <f>S249*H249</f>
        <v>0</v>
      </c>
      <c r="AR249" s="24" t="s">
        <v>132</v>
      </c>
      <c r="AT249" s="24" t="s">
        <v>127</v>
      </c>
      <c r="AU249" s="24" t="s">
        <v>81</v>
      </c>
      <c r="AY249" s="24" t="s">
        <v>125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24" t="s">
        <v>79</v>
      </c>
      <c r="BK249" s="228">
        <f>ROUND(I249*H249,2)</f>
        <v>0</v>
      </c>
      <c r="BL249" s="24" t="s">
        <v>132</v>
      </c>
      <c r="BM249" s="24" t="s">
        <v>397</v>
      </c>
    </row>
    <row r="250" spans="2:65" s="1" customFormat="1" ht="16.5" customHeight="1">
      <c r="B250" s="46"/>
      <c r="C250" s="273" t="s">
        <v>398</v>
      </c>
      <c r="D250" s="273" t="s">
        <v>261</v>
      </c>
      <c r="E250" s="274" t="s">
        <v>399</v>
      </c>
      <c r="F250" s="275" t="s">
        <v>400</v>
      </c>
      <c r="G250" s="276" t="s">
        <v>308</v>
      </c>
      <c r="H250" s="277">
        <v>215.18</v>
      </c>
      <c r="I250" s="278"/>
      <c r="J250" s="279">
        <f>ROUND(I250*H250,2)</f>
        <v>0</v>
      </c>
      <c r="K250" s="275" t="s">
        <v>131</v>
      </c>
      <c r="L250" s="280"/>
      <c r="M250" s="281" t="s">
        <v>21</v>
      </c>
      <c r="N250" s="282" t="s">
        <v>42</v>
      </c>
      <c r="O250" s="47"/>
      <c r="P250" s="226">
        <f>O250*H250</f>
        <v>0</v>
      </c>
      <c r="Q250" s="226">
        <v>0.024</v>
      </c>
      <c r="R250" s="226">
        <f>Q250*H250</f>
        <v>5.16432</v>
      </c>
      <c r="S250" s="226">
        <v>0</v>
      </c>
      <c r="T250" s="227">
        <f>S250*H250</f>
        <v>0</v>
      </c>
      <c r="AR250" s="24" t="s">
        <v>183</v>
      </c>
      <c r="AT250" s="24" t="s">
        <v>261</v>
      </c>
      <c r="AU250" s="24" t="s">
        <v>81</v>
      </c>
      <c r="AY250" s="24" t="s">
        <v>125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24" t="s">
        <v>79</v>
      </c>
      <c r="BK250" s="228">
        <f>ROUND(I250*H250,2)</f>
        <v>0</v>
      </c>
      <c r="BL250" s="24" t="s">
        <v>132</v>
      </c>
      <c r="BM250" s="24" t="s">
        <v>401</v>
      </c>
    </row>
    <row r="251" spans="2:51" s="11" customFormat="1" ht="13.5">
      <c r="B251" s="229"/>
      <c r="C251" s="230"/>
      <c r="D251" s="231" t="s">
        <v>134</v>
      </c>
      <c r="E251" s="230"/>
      <c r="F251" s="233" t="s">
        <v>402</v>
      </c>
      <c r="G251" s="230"/>
      <c r="H251" s="234">
        <v>215.18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134</v>
      </c>
      <c r="AU251" s="240" t="s">
        <v>81</v>
      </c>
      <c r="AV251" s="11" t="s">
        <v>81</v>
      </c>
      <c r="AW251" s="11" t="s">
        <v>6</v>
      </c>
      <c r="AX251" s="11" t="s">
        <v>79</v>
      </c>
      <c r="AY251" s="240" t="s">
        <v>125</v>
      </c>
    </row>
    <row r="252" spans="2:65" s="1" customFormat="1" ht="16.5" customHeight="1">
      <c r="B252" s="46"/>
      <c r="C252" s="217" t="s">
        <v>403</v>
      </c>
      <c r="D252" s="217" t="s">
        <v>127</v>
      </c>
      <c r="E252" s="218" t="s">
        <v>404</v>
      </c>
      <c r="F252" s="219" t="s">
        <v>405</v>
      </c>
      <c r="G252" s="220" t="s">
        <v>308</v>
      </c>
      <c r="H252" s="221">
        <v>212</v>
      </c>
      <c r="I252" s="222"/>
      <c r="J252" s="223">
        <f>ROUND(I252*H252,2)</f>
        <v>0</v>
      </c>
      <c r="K252" s="219" t="s">
        <v>131</v>
      </c>
      <c r="L252" s="72"/>
      <c r="M252" s="224" t="s">
        <v>21</v>
      </c>
      <c r="N252" s="225" t="s">
        <v>42</v>
      </c>
      <c r="O252" s="47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AR252" s="24" t="s">
        <v>132</v>
      </c>
      <c r="AT252" s="24" t="s">
        <v>127</v>
      </c>
      <c r="AU252" s="24" t="s">
        <v>81</v>
      </c>
      <c r="AY252" s="24" t="s">
        <v>125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24" t="s">
        <v>79</v>
      </c>
      <c r="BK252" s="228">
        <f>ROUND(I252*H252,2)</f>
        <v>0</v>
      </c>
      <c r="BL252" s="24" t="s">
        <v>132</v>
      </c>
      <c r="BM252" s="24" t="s">
        <v>406</v>
      </c>
    </row>
    <row r="253" spans="2:65" s="1" customFormat="1" ht="25.5" customHeight="1">
      <c r="B253" s="46"/>
      <c r="C253" s="217" t="s">
        <v>407</v>
      </c>
      <c r="D253" s="217" t="s">
        <v>127</v>
      </c>
      <c r="E253" s="218" t="s">
        <v>408</v>
      </c>
      <c r="F253" s="219" t="s">
        <v>409</v>
      </c>
      <c r="G253" s="220" t="s">
        <v>342</v>
      </c>
      <c r="H253" s="221">
        <v>4</v>
      </c>
      <c r="I253" s="222"/>
      <c r="J253" s="223">
        <f>ROUND(I253*H253,2)</f>
        <v>0</v>
      </c>
      <c r="K253" s="219" t="s">
        <v>131</v>
      </c>
      <c r="L253" s="72"/>
      <c r="M253" s="224" t="s">
        <v>21</v>
      </c>
      <c r="N253" s="225" t="s">
        <v>42</v>
      </c>
      <c r="O253" s="47"/>
      <c r="P253" s="226">
        <f>O253*H253</f>
        <v>0</v>
      </c>
      <c r="Q253" s="226">
        <v>0.46009</v>
      </c>
      <c r="R253" s="226">
        <f>Q253*H253</f>
        <v>1.84036</v>
      </c>
      <c r="S253" s="226">
        <v>0</v>
      </c>
      <c r="T253" s="227">
        <f>S253*H253</f>
        <v>0</v>
      </c>
      <c r="AR253" s="24" t="s">
        <v>132</v>
      </c>
      <c r="AT253" s="24" t="s">
        <v>127</v>
      </c>
      <c r="AU253" s="24" t="s">
        <v>81</v>
      </c>
      <c r="AY253" s="24" t="s">
        <v>125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24" t="s">
        <v>79</v>
      </c>
      <c r="BK253" s="228">
        <f>ROUND(I253*H253,2)</f>
        <v>0</v>
      </c>
      <c r="BL253" s="24" t="s">
        <v>132</v>
      </c>
      <c r="BM253" s="24" t="s">
        <v>410</v>
      </c>
    </row>
    <row r="254" spans="2:65" s="1" customFormat="1" ht="25.5" customHeight="1">
      <c r="B254" s="46"/>
      <c r="C254" s="217" t="s">
        <v>411</v>
      </c>
      <c r="D254" s="217" t="s">
        <v>127</v>
      </c>
      <c r="E254" s="218" t="s">
        <v>412</v>
      </c>
      <c r="F254" s="219" t="s">
        <v>413</v>
      </c>
      <c r="G254" s="220" t="s">
        <v>342</v>
      </c>
      <c r="H254" s="221">
        <v>4</v>
      </c>
      <c r="I254" s="222"/>
      <c r="J254" s="223">
        <f>ROUND(I254*H254,2)</f>
        <v>0</v>
      </c>
      <c r="K254" s="219" t="s">
        <v>131</v>
      </c>
      <c r="L254" s="72"/>
      <c r="M254" s="224" t="s">
        <v>21</v>
      </c>
      <c r="N254" s="225" t="s">
        <v>42</v>
      </c>
      <c r="O254" s="47"/>
      <c r="P254" s="226">
        <f>O254*H254</f>
        <v>0</v>
      </c>
      <c r="Q254" s="226">
        <v>0.03573</v>
      </c>
      <c r="R254" s="226">
        <f>Q254*H254</f>
        <v>0.14292</v>
      </c>
      <c r="S254" s="226">
        <v>0</v>
      </c>
      <c r="T254" s="227">
        <f>S254*H254</f>
        <v>0</v>
      </c>
      <c r="AR254" s="24" t="s">
        <v>132</v>
      </c>
      <c r="AT254" s="24" t="s">
        <v>127</v>
      </c>
      <c r="AU254" s="24" t="s">
        <v>81</v>
      </c>
      <c r="AY254" s="24" t="s">
        <v>125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24" t="s">
        <v>79</v>
      </c>
      <c r="BK254" s="228">
        <f>ROUND(I254*H254,2)</f>
        <v>0</v>
      </c>
      <c r="BL254" s="24" t="s">
        <v>132</v>
      </c>
      <c r="BM254" s="24" t="s">
        <v>414</v>
      </c>
    </row>
    <row r="255" spans="2:51" s="12" customFormat="1" ht="13.5">
      <c r="B255" s="241"/>
      <c r="C255" s="242"/>
      <c r="D255" s="231" t="s">
        <v>134</v>
      </c>
      <c r="E255" s="243" t="s">
        <v>21</v>
      </c>
      <c r="F255" s="244" t="s">
        <v>415</v>
      </c>
      <c r="G255" s="242"/>
      <c r="H255" s="243" t="s">
        <v>21</v>
      </c>
      <c r="I255" s="245"/>
      <c r="J255" s="242"/>
      <c r="K255" s="242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134</v>
      </c>
      <c r="AU255" s="250" t="s">
        <v>81</v>
      </c>
      <c r="AV255" s="12" t="s">
        <v>79</v>
      </c>
      <c r="AW255" s="12" t="s">
        <v>35</v>
      </c>
      <c r="AX255" s="12" t="s">
        <v>71</v>
      </c>
      <c r="AY255" s="250" t="s">
        <v>125</v>
      </c>
    </row>
    <row r="256" spans="2:51" s="11" customFormat="1" ht="13.5">
      <c r="B256" s="229"/>
      <c r="C256" s="230"/>
      <c r="D256" s="231" t="s">
        <v>134</v>
      </c>
      <c r="E256" s="232" t="s">
        <v>21</v>
      </c>
      <c r="F256" s="233" t="s">
        <v>132</v>
      </c>
      <c r="G256" s="230"/>
      <c r="H256" s="234">
        <v>4</v>
      </c>
      <c r="I256" s="235"/>
      <c r="J256" s="230"/>
      <c r="K256" s="230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134</v>
      </c>
      <c r="AU256" s="240" t="s">
        <v>81</v>
      </c>
      <c r="AV256" s="11" t="s">
        <v>81</v>
      </c>
      <c r="AW256" s="11" t="s">
        <v>35</v>
      </c>
      <c r="AX256" s="11" t="s">
        <v>79</v>
      </c>
      <c r="AY256" s="240" t="s">
        <v>125</v>
      </c>
    </row>
    <row r="257" spans="2:65" s="1" customFormat="1" ht="25.5" customHeight="1">
      <c r="B257" s="46"/>
      <c r="C257" s="217" t="s">
        <v>416</v>
      </c>
      <c r="D257" s="217" t="s">
        <v>127</v>
      </c>
      <c r="E257" s="218" t="s">
        <v>417</v>
      </c>
      <c r="F257" s="219" t="s">
        <v>418</v>
      </c>
      <c r="G257" s="220" t="s">
        <v>342</v>
      </c>
      <c r="H257" s="221">
        <v>9</v>
      </c>
      <c r="I257" s="222"/>
      <c r="J257" s="223">
        <f>ROUND(I257*H257,2)</f>
        <v>0</v>
      </c>
      <c r="K257" s="219" t="s">
        <v>131</v>
      </c>
      <c r="L257" s="72"/>
      <c r="M257" s="224" t="s">
        <v>21</v>
      </c>
      <c r="N257" s="225" t="s">
        <v>42</v>
      </c>
      <c r="O257" s="47"/>
      <c r="P257" s="226">
        <f>O257*H257</f>
        <v>0</v>
      </c>
      <c r="Q257" s="226">
        <v>2.10549</v>
      </c>
      <c r="R257" s="226">
        <f>Q257*H257</f>
        <v>18.94941</v>
      </c>
      <c r="S257" s="226">
        <v>0</v>
      </c>
      <c r="T257" s="227">
        <f>S257*H257</f>
        <v>0</v>
      </c>
      <c r="AR257" s="24" t="s">
        <v>132</v>
      </c>
      <c r="AT257" s="24" t="s">
        <v>127</v>
      </c>
      <c r="AU257" s="24" t="s">
        <v>81</v>
      </c>
      <c r="AY257" s="24" t="s">
        <v>125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24" t="s">
        <v>79</v>
      </c>
      <c r="BK257" s="228">
        <f>ROUND(I257*H257,2)</f>
        <v>0</v>
      </c>
      <c r="BL257" s="24" t="s">
        <v>132</v>
      </c>
      <c r="BM257" s="24" t="s">
        <v>419</v>
      </c>
    </row>
    <row r="258" spans="2:65" s="1" customFormat="1" ht="16.5" customHeight="1">
      <c r="B258" s="46"/>
      <c r="C258" s="273" t="s">
        <v>420</v>
      </c>
      <c r="D258" s="273" t="s">
        <v>261</v>
      </c>
      <c r="E258" s="274" t="s">
        <v>421</v>
      </c>
      <c r="F258" s="275" t="s">
        <v>422</v>
      </c>
      <c r="G258" s="276" t="s">
        <v>342</v>
      </c>
      <c r="H258" s="277">
        <v>2</v>
      </c>
      <c r="I258" s="278"/>
      <c r="J258" s="279">
        <f>ROUND(I258*H258,2)</f>
        <v>0</v>
      </c>
      <c r="K258" s="275" t="s">
        <v>131</v>
      </c>
      <c r="L258" s="280"/>
      <c r="M258" s="281" t="s">
        <v>21</v>
      </c>
      <c r="N258" s="282" t="s">
        <v>42</v>
      </c>
      <c r="O258" s="47"/>
      <c r="P258" s="226">
        <f>O258*H258</f>
        <v>0</v>
      </c>
      <c r="Q258" s="226">
        <v>1.054</v>
      </c>
      <c r="R258" s="226">
        <f>Q258*H258</f>
        <v>2.108</v>
      </c>
      <c r="S258" s="226">
        <v>0</v>
      </c>
      <c r="T258" s="227">
        <f>S258*H258</f>
        <v>0</v>
      </c>
      <c r="AR258" s="24" t="s">
        <v>183</v>
      </c>
      <c r="AT258" s="24" t="s">
        <v>261</v>
      </c>
      <c r="AU258" s="24" t="s">
        <v>81</v>
      </c>
      <c r="AY258" s="24" t="s">
        <v>125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24" t="s">
        <v>79</v>
      </c>
      <c r="BK258" s="228">
        <f>ROUND(I258*H258,2)</f>
        <v>0</v>
      </c>
      <c r="BL258" s="24" t="s">
        <v>132</v>
      </c>
      <c r="BM258" s="24" t="s">
        <v>423</v>
      </c>
    </row>
    <row r="259" spans="2:65" s="1" customFormat="1" ht="16.5" customHeight="1">
      <c r="B259" s="46"/>
      <c r="C259" s="273" t="s">
        <v>424</v>
      </c>
      <c r="D259" s="273" t="s">
        <v>261</v>
      </c>
      <c r="E259" s="274" t="s">
        <v>425</v>
      </c>
      <c r="F259" s="275" t="s">
        <v>426</v>
      </c>
      <c r="G259" s="276" t="s">
        <v>342</v>
      </c>
      <c r="H259" s="277">
        <v>3</v>
      </c>
      <c r="I259" s="278"/>
      <c r="J259" s="279">
        <f>ROUND(I259*H259,2)</f>
        <v>0</v>
      </c>
      <c r="K259" s="275" t="s">
        <v>131</v>
      </c>
      <c r="L259" s="280"/>
      <c r="M259" s="281" t="s">
        <v>21</v>
      </c>
      <c r="N259" s="282" t="s">
        <v>42</v>
      </c>
      <c r="O259" s="47"/>
      <c r="P259" s="226">
        <f>O259*H259</f>
        <v>0</v>
      </c>
      <c r="Q259" s="226">
        <v>0.526</v>
      </c>
      <c r="R259" s="226">
        <f>Q259*H259</f>
        <v>1.578</v>
      </c>
      <c r="S259" s="226">
        <v>0</v>
      </c>
      <c r="T259" s="227">
        <f>S259*H259</f>
        <v>0</v>
      </c>
      <c r="AR259" s="24" t="s">
        <v>183</v>
      </c>
      <c r="AT259" s="24" t="s">
        <v>261</v>
      </c>
      <c r="AU259" s="24" t="s">
        <v>81</v>
      </c>
      <c r="AY259" s="24" t="s">
        <v>125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24" t="s">
        <v>79</v>
      </c>
      <c r="BK259" s="228">
        <f>ROUND(I259*H259,2)</f>
        <v>0</v>
      </c>
      <c r="BL259" s="24" t="s">
        <v>132</v>
      </c>
      <c r="BM259" s="24" t="s">
        <v>427</v>
      </c>
    </row>
    <row r="260" spans="2:65" s="1" customFormat="1" ht="25.5" customHeight="1">
      <c r="B260" s="46"/>
      <c r="C260" s="273" t="s">
        <v>428</v>
      </c>
      <c r="D260" s="273" t="s">
        <v>261</v>
      </c>
      <c r="E260" s="274" t="s">
        <v>429</v>
      </c>
      <c r="F260" s="275" t="s">
        <v>430</v>
      </c>
      <c r="G260" s="276" t="s">
        <v>342</v>
      </c>
      <c r="H260" s="277">
        <v>9</v>
      </c>
      <c r="I260" s="278"/>
      <c r="J260" s="279">
        <f>ROUND(I260*H260,2)</f>
        <v>0</v>
      </c>
      <c r="K260" s="275" t="s">
        <v>131</v>
      </c>
      <c r="L260" s="280"/>
      <c r="M260" s="281" t="s">
        <v>21</v>
      </c>
      <c r="N260" s="282" t="s">
        <v>42</v>
      </c>
      <c r="O260" s="47"/>
      <c r="P260" s="226">
        <f>O260*H260</f>
        <v>0</v>
      </c>
      <c r="Q260" s="226">
        <v>0.548</v>
      </c>
      <c r="R260" s="226">
        <f>Q260*H260</f>
        <v>4.932</v>
      </c>
      <c r="S260" s="226">
        <v>0</v>
      </c>
      <c r="T260" s="227">
        <f>S260*H260</f>
        <v>0</v>
      </c>
      <c r="AR260" s="24" t="s">
        <v>183</v>
      </c>
      <c r="AT260" s="24" t="s">
        <v>261</v>
      </c>
      <c r="AU260" s="24" t="s">
        <v>81</v>
      </c>
      <c r="AY260" s="24" t="s">
        <v>125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24" t="s">
        <v>79</v>
      </c>
      <c r="BK260" s="228">
        <f>ROUND(I260*H260,2)</f>
        <v>0</v>
      </c>
      <c r="BL260" s="24" t="s">
        <v>132</v>
      </c>
      <c r="BM260" s="24" t="s">
        <v>431</v>
      </c>
    </row>
    <row r="261" spans="2:65" s="1" customFormat="1" ht="25.5" customHeight="1">
      <c r="B261" s="46"/>
      <c r="C261" s="217" t="s">
        <v>432</v>
      </c>
      <c r="D261" s="217" t="s">
        <v>127</v>
      </c>
      <c r="E261" s="218" t="s">
        <v>433</v>
      </c>
      <c r="F261" s="219" t="s">
        <v>434</v>
      </c>
      <c r="G261" s="220" t="s">
        <v>342</v>
      </c>
      <c r="H261" s="221">
        <v>1</v>
      </c>
      <c r="I261" s="222"/>
      <c r="J261" s="223">
        <f>ROUND(I261*H261,2)</f>
        <v>0</v>
      </c>
      <c r="K261" s="219" t="s">
        <v>21</v>
      </c>
      <c r="L261" s="72"/>
      <c r="M261" s="224" t="s">
        <v>21</v>
      </c>
      <c r="N261" s="225" t="s">
        <v>42</v>
      </c>
      <c r="O261" s="47"/>
      <c r="P261" s="226">
        <f>O261*H261</f>
        <v>0</v>
      </c>
      <c r="Q261" s="226">
        <v>0.5</v>
      </c>
      <c r="R261" s="226">
        <f>Q261*H261</f>
        <v>0.5</v>
      </c>
      <c r="S261" s="226">
        <v>0</v>
      </c>
      <c r="T261" s="227">
        <f>S261*H261</f>
        <v>0</v>
      </c>
      <c r="AR261" s="24" t="s">
        <v>132</v>
      </c>
      <c r="AT261" s="24" t="s">
        <v>127</v>
      </c>
      <c r="AU261" s="24" t="s">
        <v>81</v>
      </c>
      <c r="AY261" s="24" t="s">
        <v>125</v>
      </c>
      <c r="BE261" s="228">
        <f>IF(N261="základní",J261,0)</f>
        <v>0</v>
      </c>
      <c r="BF261" s="228">
        <f>IF(N261="snížená",J261,0)</f>
        <v>0</v>
      </c>
      <c r="BG261" s="228">
        <f>IF(N261="zákl. přenesená",J261,0)</f>
        <v>0</v>
      </c>
      <c r="BH261" s="228">
        <f>IF(N261="sníž. přenesená",J261,0)</f>
        <v>0</v>
      </c>
      <c r="BI261" s="228">
        <f>IF(N261="nulová",J261,0)</f>
        <v>0</v>
      </c>
      <c r="BJ261" s="24" t="s">
        <v>79</v>
      </c>
      <c r="BK261" s="228">
        <f>ROUND(I261*H261,2)</f>
        <v>0</v>
      </c>
      <c r="BL261" s="24" t="s">
        <v>132</v>
      </c>
      <c r="BM261" s="24" t="s">
        <v>435</v>
      </c>
    </row>
    <row r="262" spans="2:65" s="1" customFormat="1" ht="25.5" customHeight="1">
      <c r="B262" s="46"/>
      <c r="C262" s="217" t="s">
        <v>436</v>
      </c>
      <c r="D262" s="217" t="s">
        <v>127</v>
      </c>
      <c r="E262" s="218" t="s">
        <v>437</v>
      </c>
      <c r="F262" s="219" t="s">
        <v>438</v>
      </c>
      <c r="G262" s="220" t="s">
        <v>342</v>
      </c>
      <c r="H262" s="221">
        <v>9</v>
      </c>
      <c r="I262" s="222"/>
      <c r="J262" s="223">
        <f>ROUND(I262*H262,2)</f>
        <v>0</v>
      </c>
      <c r="K262" s="219" t="s">
        <v>131</v>
      </c>
      <c r="L262" s="72"/>
      <c r="M262" s="224" t="s">
        <v>21</v>
      </c>
      <c r="N262" s="225" t="s">
        <v>42</v>
      </c>
      <c r="O262" s="47"/>
      <c r="P262" s="226">
        <f>O262*H262</f>
        <v>0</v>
      </c>
      <c r="Q262" s="226">
        <v>0.21734</v>
      </c>
      <c r="R262" s="226">
        <f>Q262*H262</f>
        <v>1.9560600000000001</v>
      </c>
      <c r="S262" s="226">
        <v>0</v>
      </c>
      <c r="T262" s="227">
        <f>S262*H262</f>
        <v>0</v>
      </c>
      <c r="AR262" s="24" t="s">
        <v>132</v>
      </c>
      <c r="AT262" s="24" t="s">
        <v>127</v>
      </c>
      <c r="AU262" s="24" t="s">
        <v>81</v>
      </c>
      <c r="AY262" s="24" t="s">
        <v>125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24" t="s">
        <v>79</v>
      </c>
      <c r="BK262" s="228">
        <f>ROUND(I262*H262,2)</f>
        <v>0</v>
      </c>
      <c r="BL262" s="24" t="s">
        <v>132</v>
      </c>
      <c r="BM262" s="24" t="s">
        <v>439</v>
      </c>
    </row>
    <row r="263" spans="2:51" s="12" customFormat="1" ht="13.5">
      <c r="B263" s="241"/>
      <c r="C263" s="242"/>
      <c r="D263" s="231" t="s">
        <v>134</v>
      </c>
      <c r="E263" s="243" t="s">
        <v>21</v>
      </c>
      <c r="F263" s="244" t="s">
        <v>440</v>
      </c>
      <c r="G263" s="242"/>
      <c r="H263" s="243" t="s">
        <v>21</v>
      </c>
      <c r="I263" s="245"/>
      <c r="J263" s="242"/>
      <c r="K263" s="242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134</v>
      </c>
      <c r="AU263" s="250" t="s">
        <v>81</v>
      </c>
      <c r="AV263" s="12" t="s">
        <v>79</v>
      </c>
      <c r="AW263" s="12" t="s">
        <v>35</v>
      </c>
      <c r="AX263" s="12" t="s">
        <v>71</v>
      </c>
      <c r="AY263" s="250" t="s">
        <v>125</v>
      </c>
    </row>
    <row r="264" spans="2:51" s="11" customFormat="1" ht="13.5">
      <c r="B264" s="229"/>
      <c r="C264" s="230"/>
      <c r="D264" s="231" t="s">
        <v>134</v>
      </c>
      <c r="E264" s="232" t="s">
        <v>21</v>
      </c>
      <c r="F264" s="233" t="s">
        <v>189</v>
      </c>
      <c r="G264" s="230"/>
      <c r="H264" s="234">
        <v>9</v>
      </c>
      <c r="I264" s="235"/>
      <c r="J264" s="230"/>
      <c r="K264" s="230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134</v>
      </c>
      <c r="AU264" s="240" t="s">
        <v>81</v>
      </c>
      <c r="AV264" s="11" t="s">
        <v>81</v>
      </c>
      <c r="AW264" s="11" t="s">
        <v>35</v>
      </c>
      <c r="AX264" s="11" t="s">
        <v>79</v>
      </c>
      <c r="AY264" s="240" t="s">
        <v>125</v>
      </c>
    </row>
    <row r="265" spans="2:65" s="1" customFormat="1" ht="25.5" customHeight="1">
      <c r="B265" s="46"/>
      <c r="C265" s="273" t="s">
        <v>441</v>
      </c>
      <c r="D265" s="273" t="s">
        <v>261</v>
      </c>
      <c r="E265" s="274" t="s">
        <v>442</v>
      </c>
      <c r="F265" s="275" t="s">
        <v>443</v>
      </c>
      <c r="G265" s="276" t="s">
        <v>342</v>
      </c>
      <c r="H265" s="277">
        <v>9</v>
      </c>
      <c r="I265" s="278"/>
      <c r="J265" s="279">
        <f>ROUND(I265*H265,2)</f>
        <v>0</v>
      </c>
      <c r="K265" s="275" t="s">
        <v>21</v>
      </c>
      <c r="L265" s="280"/>
      <c r="M265" s="281" t="s">
        <v>21</v>
      </c>
      <c r="N265" s="282" t="s">
        <v>42</v>
      </c>
      <c r="O265" s="47"/>
      <c r="P265" s="226">
        <f>O265*H265</f>
        <v>0</v>
      </c>
      <c r="Q265" s="226">
        <v>0.101</v>
      </c>
      <c r="R265" s="226">
        <f>Q265*H265</f>
        <v>0.909</v>
      </c>
      <c r="S265" s="226">
        <v>0</v>
      </c>
      <c r="T265" s="227">
        <f>S265*H265</f>
        <v>0</v>
      </c>
      <c r="AR265" s="24" t="s">
        <v>183</v>
      </c>
      <c r="AT265" s="24" t="s">
        <v>261</v>
      </c>
      <c r="AU265" s="24" t="s">
        <v>81</v>
      </c>
      <c r="AY265" s="24" t="s">
        <v>125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24" t="s">
        <v>79</v>
      </c>
      <c r="BK265" s="228">
        <f>ROUND(I265*H265,2)</f>
        <v>0</v>
      </c>
      <c r="BL265" s="24" t="s">
        <v>132</v>
      </c>
      <c r="BM265" s="24" t="s">
        <v>444</v>
      </c>
    </row>
    <row r="266" spans="2:63" s="10" customFormat="1" ht="29.85" customHeight="1">
      <c r="B266" s="201"/>
      <c r="C266" s="202"/>
      <c r="D266" s="203" t="s">
        <v>70</v>
      </c>
      <c r="E266" s="215" t="s">
        <v>189</v>
      </c>
      <c r="F266" s="215" t="s">
        <v>445</v>
      </c>
      <c r="G266" s="202"/>
      <c r="H266" s="202"/>
      <c r="I266" s="205"/>
      <c r="J266" s="216">
        <f>BK266</f>
        <v>0</v>
      </c>
      <c r="K266" s="202"/>
      <c r="L266" s="207"/>
      <c r="M266" s="208"/>
      <c r="N266" s="209"/>
      <c r="O266" s="209"/>
      <c r="P266" s="210">
        <f>SUM(P267:P281)</f>
        <v>0</v>
      </c>
      <c r="Q266" s="209"/>
      <c r="R266" s="210">
        <f>SUM(R267:R281)</f>
        <v>0.00084</v>
      </c>
      <c r="S266" s="209"/>
      <c r="T266" s="211">
        <f>SUM(T267:T281)</f>
        <v>0.02232</v>
      </c>
      <c r="AR266" s="212" t="s">
        <v>79</v>
      </c>
      <c r="AT266" s="213" t="s">
        <v>70</v>
      </c>
      <c r="AU266" s="213" t="s">
        <v>79</v>
      </c>
      <c r="AY266" s="212" t="s">
        <v>125</v>
      </c>
      <c r="BK266" s="214">
        <f>SUM(BK267:BK281)</f>
        <v>0</v>
      </c>
    </row>
    <row r="267" spans="2:65" s="1" customFormat="1" ht="25.5" customHeight="1">
      <c r="B267" s="46"/>
      <c r="C267" s="217" t="s">
        <v>446</v>
      </c>
      <c r="D267" s="217" t="s">
        <v>127</v>
      </c>
      <c r="E267" s="218" t="s">
        <v>447</v>
      </c>
      <c r="F267" s="219" t="s">
        <v>448</v>
      </c>
      <c r="G267" s="220" t="s">
        <v>308</v>
      </c>
      <c r="H267" s="221">
        <v>8.8</v>
      </c>
      <c r="I267" s="222"/>
      <c r="J267" s="223">
        <f>ROUND(I267*H267,2)</f>
        <v>0</v>
      </c>
      <c r="K267" s="219" t="s">
        <v>131</v>
      </c>
      <c r="L267" s="72"/>
      <c r="M267" s="224" t="s">
        <v>21</v>
      </c>
      <c r="N267" s="225" t="s">
        <v>42</v>
      </c>
      <c r="O267" s="47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24" t="s">
        <v>132</v>
      </c>
      <c r="AT267" s="24" t="s">
        <v>127</v>
      </c>
      <c r="AU267" s="24" t="s">
        <v>81</v>
      </c>
      <c r="AY267" s="24" t="s">
        <v>125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24" t="s">
        <v>79</v>
      </c>
      <c r="BK267" s="228">
        <f>ROUND(I267*H267,2)</f>
        <v>0</v>
      </c>
      <c r="BL267" s="24" t="s">
        <v>132</v>
      </c>
      <c r="BM267" s="24" t="s">
        <v>449</v>
      </c>
    </row>
    <row r="268" spans="2:51" s="11" customFormat="1" ht="13.5">
      <c r="B268" s="229"/>
      <c r="C268" s="230"/>
      <c r="D268" s="231" t="s">
        <v>134</v>
      </c>
      <c r="E268" s="232" t="s">
        <v>21</v>
      </c>
      <c r="F268" s="233" t="s">
        <v>388</v>
      </c>
      <c r="G268" s="230"/>
      <c r="H268" s="234">
        <v>8.8</v>
      </c>
      <c r="I268" s="235"/>
      <c r="J268" s="230"/>
      <c r="K268" s="230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134</v>
      </c>
      <c r="AU268" s="240" t="s">
        <v>81</v>
      </c>
      <c r="AV268" s="11" t="s">
        <v>81</v>
      </c>
      <c r="AW268" s="11" t="s">
        <v>35</v>
      </c>
      <c r="AX268" s="11" t="s">
        <v>79</v>
      </c>
      <c r="AY268" s="240" t="s">
        <v>125</v>
      </c>
    </row>
    <row r="269" spans="2:65" s="1" customFormat="1" ht="16.5" customHeight="1">
      <c r="B269" s="46"/>
      <c r="C269" s="217" t="s">
        <v>450</v>
      </c>
      <c r="D269" s="217" t="s">
        <v>127</v>
      </c>
      <c r="E269" s="218" t="s">
        <v>451</v>
      </c>
      <c r="F269" s="219" t="s">
        <v>452</v>
      </c>
      <c r="G269" s="220" t="s">
        <v>308</v>
      </c>
      <c r="H269" s="221">
        <v>8.8</v>
      </c>
      <c r="I269" s="222"/>
      <c r="J269" s="223">
        <f>ROUND(I269*H269,2)</f>
        <v>0</v>
      </c>
      <c r="K269" s="219" t="s">
        <v>131</v>
      </c>
      <c r="L269" s="72"/>
      <c r="M269" s="224" t="s">
        <v>21</v>
      </c>
      <c r="N269" s="225" t="s">
        <v>42</v>
      </c>
      <c r="O269" s="47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AR269" s="24" t="s">
        <v>132</v>
      </c>
      <c r="AT269" s="24" t="s">
        <v>127</v>
      </c>
      <c r="AU269" s="24" t="s">
        <v>81</v>
      </c>
      <c r="AY269" s="24" t="s">
        <v>125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24" t="s">
        <v>79</v>
      </c>
      <c r="BK269" s="228">
        <f>ROUND(I269*H269,2)</f>
        <v>0</v>
      </c>
      <c r="BL269" s="24" t="s">
        <v>132</v>
      </c>
      <c r="BM269" s="24" t="s">
        <v>453</v>
      </c>
    </row>
    <row r="270" spans="2:51" s="12" customFormat="1" ht="13.5">
      <c r="B270" s="241"/>
      <c r="C270" s="242"/>
      <c r="D270" s="231" t="s">
        <v>134</v>
      </c>
      <c r="E270" s="243" t="s">
        <v>21</v>
      </c>
      <c r="F270" s="244" t="s">
        <v>454</v>
      </c>
      <c r="G270" s="242"/>
      <c r="H270" s="243" t="s">
        <v>21</v>
      </c>
      <c r="I270" s="245"/>
      <c r="J270" s="242"/>
      <c r="K270" s="242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134</v>
      </c>
      <c r="AU270" s="250" t="s">
        <v>81</v>
      </c>
      <c r="AV270" s="12" t="s">
        <v>79</v>
      </c>
      <c r="AW270" s="12" t="s">
        <v>35</v>
      </c>
      <c r="AX270" s="12" t="s">
        <v>71</v>
      </c>
      <c r="AY270" s="250" t="s">
        <v>125</v>
      </c>
    </row>
    <row r="271" spans="2:51" s="11" customFormat="1" ht="13.5">
      <c r="B271" s="229"/>
      <c r="C271" s="230"/>
      <c r="D271" s="231" t="s">
        <v>134</v>
      </c>
      <c r="E271" s="232" t="s">
        <v>21</v>
      </c>
      <c r="F271" s="233" t="s">
        <v>388</v>
      </c>
      <c r="G271" s="230"/>
      <c r="H271" s="234">
        <v>8.8</v>
      </c>
      <c r="I271" s="235"/>
      <c r="J271" s="230"/>
      <c r="K271" s="230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134</v>
      </c>
      <c r="AU271" s="240" t="s">
        <v>81</v>
      </c>
      <c r="AV271" s="11" t="s">
        <v>81</v>
      </c>
      <c r="AW271" s="11" t="s">
        <v>35</v>
      </c>
      <c r="AX271" s="11" t="s">
        <v>79</v>
      </c>
      <c r="AY271" s="240" t="s">
        <v>125</v>
      </c>
    </row>
    <row r="272" spans="2:65" s="1" customFormat="1" ht="25.5" customHeight="1">
      <c r="B272" s="46"/>
      <c r="C272" s="217" t="s">
        <v>455</v>
      </c>
      <c r="D272" s="217" t="s">
        <v>127</v>
      </c>
      <c r="E272" s="218" t="s">
        <v>456</v>
      </c>
      <c r="F272" s="219" t="s">
        <v>457</v>
      </c>
      <c r="G272" s="220" t="s">
        <v>308</v>
      </c>
      <c r="H272" s="221">
        <v>8.8</v>
      </c>
      <c r="I272" s="222"/>
      <c r="J272" s="223">
        <f>ROUND(I272*H272,2)</f>
        <v>0</v>
      </c>
      <c r="K272" s="219" t="s">
        <v>131</v>
      </c>
      <c r="L272" s="72"/>
      <c r="M272" s="224" t="s">
        <v>21</v>
      </c>
      <c r="N272" s="225" t="s">
        <v>42</v>
      </c>
      <c r="O272" s="47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AR272" s="24" t="s">
        <v>132</v>
      </c>
      <c r="AT272" s="24" t="s">
        <v>127</v>
      </c>
      <c r="AU272" s="24" t="s">
        <v>81</v>
      </c>
      <c r="AY272" s="24" t="s">
        <v>125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24" t="s">
        <v>79</v>
      </c>
      <c r="BK272" s="228">
        <f>ROUND(I272*H272,2)</f>
        <v>0</v>
      </c>
      <c r="BL272" s="24" t="s">
        <v>132</v>
      </c>
      <c r="BM272" s="24" t="s">
        <v>458</v>
      </c>
    </row>
    <row r="273" spans="2:51" s="11" customFormat="1" ht="13.5">
      <c r="B273" s="229"/>
      <c r="C273" s="230"/>
      <c r="D273" s="231" t="s">
        <v>134</v>
      </c>
      <c r="E273" s="232" t="s">
        <v>21</v>
      </c>
      <c r="F273" s="233" t="s">
        <v>388</v>
      </c>
      <c r="G273" s="230"/>
      <c r="H273" s="234">
        <v>8.8</v>
      </c>
      <c r="I273" s="235"/>
      <c r="J273" s="230"/>
      <c r="K273" s="230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134</v>
      </c>
      <c r="AU273" s="240" t="s">
        <v>81</v>
      </c>
      <c r="AV273" s="11" t="s">
        <v>81</v>
      </c>
      <c r="AW273" s="11" t="s">
        <v>35</v>
      </c>
      <c r="AX273" s="11" t="s">
        <v>79</v>
      </c>
      <c r="AY273" s="240" t="s">
        <v>125</v>
      </c>
    </row>
    <row r="274" spans="2:65" s="1" customFormat="1" ht="25.5" customHeight="1">
      <c r="B274" s="46"/>
      <c r="C274" s="217" t="s">
        <v>459</v>
      </c>
      <c r="D274" s="217" t="s">
        <v>127</v>
      </c>
      <c r="E274" s="218" t="s">
        <v>460</v>
      </c>
      <c r="F274" s="219" t="s">
        <v>461</v>
      </c>
      <c r="G274" s="220" t="s">
        <v>308</v>
      </c>
      <c r="H274" s="221">
        <v>28</v>
      </c>
      <c r="I274" s="222"/>
      <c r="J274" s="223">
        <f>ROUND(I274*H274,2)</f>
        <v>0</v>
      </c>
      <c r="K274" s="219" t="s">
        <v>131</v>
      </c>
      <c r="L274" s="72"/>
      <c r="M274" s="224" t="s">
        <v>21</v>
      </c>
      <c r="N274" s="225" t="s">
        <v>42</v>
      </c>
      <c r="O274" s="47"/>
      <c r="P274" s="226">
        <f>O274*H274</f>
        <v>0</v>
      </c>
      <c r="Q274" s="226">
        <v>3E-05</v>
      </c>
      <c r="R274" s="226">
        <f>Q274*H274</f>
        <v>0.00084</v>
      </c>
      <c r="S274" s="226">
        <v>0</v>
      </c>
      <c r="T274" s="227">
        <f>S274*H274</f>
        <v>0</v>
      </c>
      <c r="AR274" s="24" t="s">
        <v>132</v>
      </c>
      <c r="AT274" s="24" t="s">
        <v>127</v>
      </c>
      <c r="AU274" s="24" t="s">
        <v>81</v>
      </c>
      <c r="AY274" s="24" t="s">
        <v>125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24" t="s">
        <v>79</v>
      </c>
      <c r="BK274" s="228">
        <f>ROUND(I274*H274,2)</f>
        <v>0</v>
      </c>
      <c r="BL274" s="24" t="s">
        <v>132</v>
      </c>
      <c r="BM274" s="24" t="s">
        <v>462</v>
      </c>
    </row>
    <row r="275" spans="2:51" s="11" customFormat="1" ht="13.5">
      <c r="B275" s="229"/>
      <c r="C275" s="230"/>
      <c r="D275" s="231" t="s">
        <v>134</v>
      </c>
      <c r="E275" s="232" t="s">
        <v>21</v>
      </c>
      <c r="F275" s="233" t="s">
        <v>463</v>
      </c>
      <c r="G275" s="230"/>
      <c r="H275" s="234">
        <v>28</v>
      </c>
      <c r="I275" s="235"/>
      <c r="J275" s="230"/>
      <c r="K275" s="230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134</v>
      </c>
      <c r="AU275" s="240" t="s">
        <v>81</v>
      </c>
      <c r="AV275" s="11" t="s">
        <v>81</v>
      </c>
      <c r="AW275" s="11" t="s">
        <v>35</v>
      </c>
      <c r="AX275" s="11" t="s">
        <v>79</v>
      </c>
      <c r="AY275" s="240" t="s">
        <v>125</v>
      </c>
    </row>
    <row r="276" spans="2:65" s="1" customFormat="1" ht="25.5" customHeight="1">
      <c r="B276" s="46"/>
      <c r="C276" s="217" t="s">
        <v>464</v>
      </c>
      <c r="D276" s="217" t="s">
        <v>127</v>
      </c>
      <c r="E276" s="218" t="s">
        <v>465</v>
      </c>
      <c r="F276" s="219" t="s">
        <v>466</v>
      </c>
      <c r="G276" s="220" t="s">
        <v>308</v>
      </c>
      <c r="H276" s="221">
        <v>9</v>
      </c>
      <c r="I276" s="222"/>
      <c r="J276" s="223">
        <f>ROUND(I276*H276,2)</f>
        <v>0</v>
      </c>
      <c r="K276" s="219" t="s">
        <v>131</v>
      </c>
      <c r="L276" s="72"/>
      <c r="M276" s="224" t="s">
        <v>21</v>
      </c>
      <c r="N276" s="225" t="s">
        <v>42</v>
      </c>
      <c r="O276" s="47"/>
      <c r="P276" s="226">
        <f>O276*H276</f>
        <v>0</v>
      </c>
      <c r="Q276" s="226">
        <v>0</v>
      </c>
      <c r="R276" s="226">
        <f>Q276*H276</f>
        <v>0</v>
      </c>
      <c r="S276" s="226">
        <v>0.00248</v>
      </c>
      <c r="T276" s="227">
        <f>S276*H276</f>
        <v>0.02232</v>
      </c>
      <c r="AR276" s="24" t="s">
        <v>132</v>
      </c>
      <c r="AT276" s="24" t="s">
        <v>127</v>
      </c>
      <c r="AU276" s="24" t="s">
        <v>81</v>
      </c>
      <c r="AY276" s="24" t="s">
        <v>125</v>
      </c>
      <c r="BE276" s="228">
        <f>IF(N276="základní",J276,0)</f>
        <v>0</v>
      </c>
      <c r="BF276" s="228">
        <f>IF(N276="snížená",J276,0)</f>
        <v>0</v>
      </c>
      <c r="BG276" s="228">
        <f>IF(N276="zákl. přenesená",J276,0)</f>
        <v>0</v>
      </c>
      <c r="BH276" s="228">
        <f>IF(N276="sníž. přenesená",J276,0)</f>
        <v>0</v>
      </c>
      <c r="BI276" s="228">
        <f>IF(N276="nulová",J276,0)</f>
        <v>0</v>
      </c>
      <c r="BJ276" s="24" t="s">
        <v>79</v>
      </c>
      <c r="BK276" s="228">
        <f>ROUND(I276*H276,2)</f>
        <v>0</v>
      </c>
      <c r="BL276" s="24" t="s">
        <v>132</v>
      </c>
      <c r="BM276" s="24" t="s">
        <v>467</v>
      </c>
    </row>
    <row r="277" spans="2:51" s="12" customFormat="1" ht="13.5">
      <c r="B277" s="241"/>
      <c r="C277" s="242"/>
      <c r="D277" s="231" t="s">
        <v>134</v>
      </c>
      <c r="E277" s="243" t="s">
        <v>21</v>
      </c>
      <c r="F277" s="244" t="s">
        <v>310</v>
      </c>
      <c r="G277" s="242"/>
      <c r="H277" s="243" t="s">
        <v>21</v>
      </c>
      <c r="I277" s="245"/>
      <c r="J277" s="242"/>
      <c r="K277" s="242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134</v>
      </c>
      <c r="AU277" s="250" t="s">
        <v>81</v>
      </c>
      <c r="AV277" s="12" t="s">
        <v>79</v>
      </c>
      <c r="AW277" s="12" t="s">
        <v>35</v>
      </c>
      <c r="AX277" s="12" t="s">
        <v>71</v>
      </c>
      <c r="AY277" s="250" t="s">
        <v>125</v>
      </c>
    </row>
    <row r="278" spans="2:51" s="11" customFormat="1" ht="13.5">
      <c r="B278" s="229"/>
      <c r="C278" s="230"/>
      <c r="D278" s="231" t="s">
        <v>134</v>
      </c>
      <c r="E278" s="232" t="s">
        <v>21</v>
      </c>
      <c r="F278" s="233" t="s">
        <v>311</v>
      </c>
      <c r="G278" s="230"/>
      <c r="H278" s="234">
        <v>9</v>
      </c>
      <c r="I278" s="235"/>
      <c r="J278" s="230"/>
      <c r="K278" s="230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134</v>
      </c>
      <c r="AU278" s="240" t="s">
        <v>81</v>
      </c>
      <c r="AV278" s="11" t="s">
        <v>81</v>
      </c>
      <c r="AW278" s="11" t="s">
        <v>35</v>
      </c>
      <c r="AX278" s="11" t="s">
        <v>79</v>
      </c>
      <c r="AY278" s="240" t="s">
        <v>125</v>
      </c>
    </row>
    <row r="279" spans="2:65" s="1" customFormat="1" ht="51" customHeight="1">
      <c r="B279" s="46"/>
      <c r="C279" s="217" t="s">
        <v>468</v>
      </c>
      <c r="D279" s="217" t="s">
        <v>127</v>
      </c>
      <c r="E279" s="218" t="s">
        <v>469</v>
      </c>
      <c r="F279" s="219" t="s">
        <v>470</v>
      </c>
      <c r="G279" s="220" t="s">
        <v>130</v>
      </c>
      <c r="H279" s="221">
        <v>14</v>
      </c>
      <c r="I279" s="222"/>
      <c r="J279" s="223">
        <f>ROUND(I279*H279,2)</f>
        <v>0</v>
      </c>
      <c r="K279" s="219" t="s">
        <v>131</v>
      </c>
      <c r="L279" s="72"/>
      <c r="M279" s="224" t="s">
        <v>21</v>
      </c>
      <c r="N279" s="225" t="s">
        <v>42</v>
      </c>
      <c r="O279" s="47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AR279" s="24" t="s">
        <v>132</v>
      </c>
      <c r="AT279" s="24" t="s">
        <v>127</v>
      </c>
      <c r="AU279" s="24" t="s">
        <v>81</v>
      </c>
      <c r="AY279" s="24" t="s">
        <v>125</v>
      </c>
      <c r="BE279" s="228">
        <f>IF(N279="základní",J279,0)</f>
        <v>0</v>
      </c>
      <c r="BF279" s="228">
        <f>IF(N279="snížená",J279,0)</f>
        <v>0</v>
      </c>
      <c r="BG279" s="228">
        <f>IF(N279="zákl. přenesená",J279,0)</f>
        <v>0</v>
      </c>
      <c r="BH279" s="228">
        <f>IF(N279="sníž. přenesená",J279,0)</f>
        <v>0</v>
      </c>
      <c r="BI279" s="228">
        <f>IF(N279="nulová",J279,0)</f>
        <v>0</v>
      </c>
      <c r="BJ279" s="24" t="s">
        <v>79</v>
      </c>
      <c r="BK279" s="228">
        <f>ROUND(I279*H279,2)</f>
        <v>0</v>
      </c>
      <c r="BL279" s="24" t="s">
        <v>132</v>
      </c>
      <c r="BM279" s="24" t="s">
        <v>471</v>
      </c>
    </row>
    <row r="280" spans="2:51" s="12" customFormat="1" ht="13.5">
      <c r="B280" s="241"/>
      <c r="C280" s="242"/>
      <c r="D280" s="231" t="s">
        <v>134</v>
      </c>
      <c r="E280" s="243" t="s">
        <v>21</v>
      </c>
      <c r="F280" s="244" t="s">
        <v>472</v>
      </c>
      <c r="G280" s="242"/>
      <c r="H280" s="243" t="s">
        <v>21</v>
      </c>
      <c r="I280" s="245"/>
      <c r="J280" s="242"/>
      <c r="K280" s="242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134</v>
      </c>
      <c r="AU280" s="250" t="s">
        <v>81</v>
      </c>
      <c r="AV280" s="12" t="s">
        <v>79</v>
      </c>
      <c r="AW280" s="12" t="s">
        <v>35</v>
      </c>
      <c r="AX280" s="12" t="s">
        <v>71</v>
      </c>
      <c r="AY280" s="250" t="s">
        <v>125</v>
      </c>
    </row>
    <row r="281" spans="2:51" s="11" customFormat="1" ht="13.5">
      <c r="B281" s="229"/>
      <c r="C281" s="230"/>
      <c r="D281" s="231" t="s">
        <v>134</v>
      </c>
      <c r="E281" s="232" t="s">
        <v>21</v>
      </c>
      <c r="F281" s="233" t="s">
        <v>223</v>
      </c>
      <c r="G281" s="230"/>
      <c r="H281" s="234">
        <v>14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134</v>
      </c>
      <c r="AU281" s="240" t="s">
        <v>81</v>
      </c>
      <c r="AV281" s="11" t="s">
        <v>81</v>
      </c>
      <c r="AW281" s="11" t="s">
        <v>35</v>
      </c>
      <c r="AX281" s="11" t="s">
        <v>79</v>
      </c>
      <c r="AY281" s="240" t="s">
        <v>125</v>
      </c>
    </row>
    <row r="282" spans="2:63" s="10" customFormat="1" ht="29.85" customHeight="1">
      <c r="B282" s="201"/>
      <c r="C282" s="202"/>
      <c r="D282" s="203" t="s">
        <v>70</v>
      </c>
      <c r="E282" s="215" t="s">
        <v>473</v>
      </c>
      <c r="F282" s="215" t="s">
        <v>474</v>
      </c>
      <c r="G282" s="202"/>
      <c r="H282" s="202"/>
      <c r="I282" s="205"/>
      <c r="J282" s="216">
        <f>BK282</f>
        <v>0</v>
      </c>
      <c r="K282" s="202"/>
      <c r="L282" s="207"/>
      <c r="M282" s="208"/>
      <c r="N282" s="209"/>
      <c r="O282" s="209"/>
      <c r="P282" s="210">
        <f>SUM(P283:P290)</f>
        <v>0</v>
      </c>
      <c r="Q282" s="209"/>
      <c r="R282" s="210">
        <f>SUM(R283:R290)</f>
        <v>0</v>
      </c>
      <c r="S282" s="209"/>
      <c r="T282" s="211">
        <f>SUM(T283:T290)</f>
        <v>0</v>
      </c>
      <c r="AR282" s="212" t="s">
        <v>79</v>
      </c>
      <c r="AT282" s="213" t="s">
        <v>70</v>
      </c>
      <c r="AU282" s="213" t="s">
        <v>79</v>
      </c>
      <c r="AY282" s="212" t="s">
        <v>125</v>
      </c>
      <c r="BK282" s="214">
        <f>SUM(BK283:BK290)</f>
        <v>0</v>
      </c>
    </row>
    <row r="283" spans="2:65" s="1" customFormat="1" ht="25.5" customHeight="1">
      <c r="B283" s="46"/>
      <c r="C283" s="217" t="s">
        <v>475</v>
      </c>
      <c r="D283" s="217" t="s">
        <v>127</v>
      </c>
      <c r="E283" s="218" t="s">
        <v>476</v>
      </c>
      <c r="F283" s="219" t="s">
        <v>477</v>
      </c>
      <c r="G283" s="220" t="s">
        <v>247</v>
      </c>
      <c r="H283" s="221">
        <v>6.274</v>
      </c>
      <c r="I283" s="222"/>
      <c r="J283" s="223">
        <f>ROUND(I283*H283,2)</f>
        <v>0</v>
      </c>
      <c r="K283" s="219" t="s">
        <v>131</v>
      </c>
      <c r="L283" s="72"/>
      <c r="M283" s="224" t="s">
        <v>21</v>
      </c>
      <c r="N283" s="225" t="s">
        <v>42</v>
      </c>
      <c r="O283" s="47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AR283" s="24" t="s">
        <v>132</v>
      </c>
      <c r="AT283" s="24" t="s">
        <v>127</v>
      </c>
      <c r="AU283" s="24" t="s">
        <v>81</v>
      </c>
      <c r="AY283" s="24" t="s">
        <v>125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24" t="s">
        <v>79</v>
      </c>
      <c r="BK283" s="228">
        <f>ROUND(I283*H283,2)</f>
        <v>0</v>
      </c>
      <c r="BL283" s="24" t="s">
        <v>132</v>
      </c>
      <c r="BM283" s="24" t="s">
        <v>478</v>
      </c>
    </row>
    <row r="284" spans="2:65" s="1" customFormat="1" ht="25.5" customHeight="1">
      <c r="B284" s="46"/>
      <c r="C284" s="217" t="s">
        <v>479</v>
      </c>
      <c r="D284" s="217" t="s">
        <v>127</v>
      </c>
      <c r="E284" s="218" t="s">
        <v>480</v>
      </c>
      <c r="F284" s="219" t="s">
        <v>481</v>
      </c>
      <c r="G284" s="220" t="s">
        <v>247</v>
      </c>
      <c r="H284" s="221">
        <v>119.206</v>
      </c>
      <c r="I284" s="222"/>
      <c r="J284" s="223">
        <f>ROUND(I284*H284,2)</f>
        <v>0</v>
      </c>
      <c r="K284" s="219" t="s">
        <v>131</v>
      </c>
      <c r="L284" s="72"/>
      <c r="M284" s="224" t="s">
        <v>21</v>
      </c>
      <c r="N284" s="225" t="s">
        <v>42</v>
      </c>
      <c r="O284" s="47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AR284" s="24" t="s">
        <v>132</v>
      </c>
      <c r="AT284" s="24" t="s">
        <v>127</v>
      </c>
      <c r="AU284" s="24" t="s">
        <v>81</v>
      </c>
      <c r="AY284" s="24" t="s">
        <v>125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24" t="s">
        <v>79</v>
      </c>
      <c r="BK284" s="228">
        <f>ROUND(I284*H284,2)</f>
        <v>0</v>
      </c>
      <c r="BL284" s="24" t="s">
        <v>132</v>
      </c>
      <c r="BM284" s="24" t="s">
        <v>482</v>
      </c>
    </row>
    <row r="285" spans="2:51" s="11" customFormat="1" ht="13.5">
      <c r="B285" s="229"/>
      <c r="C285" s="230"/>
      <c r="D285" s="231" t="s">
        <v>134</v>
      </c>
      <c r="E285" s="230"/>
      <c r="F285" s="233" t="s">
        <v>483</v>
      </c>
      <c r="G285" s="230"/>
      <c r="H285" s="234">
        <v>119.206</v>
      </c>
      <c r="I285" s="235"/>
      <c r="J285" s="230"/>
      <c r="K285" s="230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134</v>
      </c>
      <c r="AU285" s="240" t="s">
        <v>81</v>
      </c>
      <c r="AV285" s="11" t="s">
        <v>81</v>
      </c>
      <c r="AW285" s="11" t="s">
        <v>6</v>
      </c>
      <c r="AX285" s="11" t="s">
        <v>79</v>
      </c>
      <c r="AY285" s="240" t="s">
        <v>125</v>
      </c>
    </row>
    <row r="286" spans="2:65" s="1" customFormat="1" ht="16.5" customHeight="1">
      <c r="B286" s="46"/>
      <c r="C286" s="217" t="s">
        <v>484</v>
      </c>
      <c r="D286" s="217" t="s">
        <v>127</v>
      </c>
      <c r="E286" s="218" t="s">
        <v>485</v>
      </c>
      <c r="F286" s="219" t="s">
        <v>486</v>
      </c>
      <c r="G286" s="220" t="s">
        <v>247</v>
      </c>
      <c r="H286" s="221">
        <v>6.274</v>
      </c>
      <c r="I286" s="222"/>
      <c r="J286" s="223">
        <f>ROUND(I286*H286,2)</f>
        <v>0</v>
      </c>
      <c r="K286" s="219" t="s">
        <v>131</v>
      </c>
      <c r="L286" s="72"/>
      <c r="M286" s="224" t="s">
        <v>21</v>
      </c>
      <c r="N286" s="225" t="s">
        <v>42</v>
      </c>
      <c r="O286" s="47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AR286" s="24" t="s">
        <v>132</v>
      </c>
      <c r="AT286" s="24" t="s">
        <v>127</v>
      </c>
      <c r="AU286" s="24" t="s">
        <v>81</v>
      </c>
      <c r="AY286" s="24" t="s">
        <v>125</v>
      </c>
      <c r="BE286" s="228">
        <f>IF(N286="základní",J286,0)</f>
        <v>0</v>
      </c>
      <c r="BF286" s="228">
        <f>IF(N286="snížená",J286,0)</f>
        <v>0</v>
      </c>
      <c r="BG286" s="228">
        <f>IF(N286="zákl. přenesená",J286,0)</f>
        <v>0</v>
      </c>
      <c r="BH286" s="228">
        <f>IF(N286="sníž. přenesená",J286,0)</f>
        <v>0</v>
      </c>
      <c r="BI286" s="228">
        <f>IF(N286="nulová",J286,0)</f>
        <v>0</v>
      </c>
      <c r="BJ286" s="24" t="s">
        <v>79</v>
      </c>
      <c r="BK286" s="228">
        <f>ROUND(I286*H286,2)</f>
        <v>0</v>
      </c>
      <c r="BL286" s="24" t="s">
        <v>132</v>
      </c>
      <c r="BM286" s="24" t="s">
        <v>487</v>
      </c>
    </row>
    <row r="287" spans="2:65" s="1" customFormat="1" ht="25.5" customHeight="1">
      <c r="B287" s="46"/>
      <c r="C287" s="217" t="s">
        <v>488</v>
      </c>
      <c r="D287" s="217" t="s">
        <v>127</v>
      </c>
      <c r="E287" s="218" t="s">
        <v>489</v>
      </c>
      <c r="F287" s="219" t="s">
        <v>490</v>
      </c>
      <c r="G287" s="220" t="s">
        <v>247</v>
      </c>
      <c r="H287" s="221">
        <v>4.392</v>
      </c>
      <c r="I287" s="222"/>
      <c r="J287" s="223">
        <f>ROUND(I287*H287,2)</f>
        <v>0</v>
      </c>
      <c r="K287" s="219" t="s">
        <v>131</v>
      </c>
      <c r="L287" s="72"/>
      <c r="M287" s="224" t="s">
        <v>21</v>
      </c>
      <c r="N287" s="225" t="s">
        <v>42</v>
      </c>
      <c r="O287" s="47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24" t="s">
        <v>132</v>
      </c>
      <c r="AT287" s="24" t="s">
        <v>127</v>
      </c>
      <c r="AU287" s="24" t="s">
        <v>81</v>
      </c>
      <c r="AY287" s="24" t="s">
        <v>125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24" t="s">
        <v>79</v>
      </c>
      <c r="BK287" s="228">
        <f>ROUND(I287*H287,2)</f>
        <v>0</v>
      </c>
      <c r="BL287" s="24" t="s">
        <v>132</v>
      </c>
      <c r="BM287" s="24" t="s">
        <v>491</v>
      </c>
    </row>
    <row r="288" spans="2:51" s="11" customFormat="1" ht="13.5">
      <c r="B288" s="229"/>
      <c r="C288" s="230"/>
      <c r="D288" s="231" t="s">
        <v>134</v>
      </c>
      <c r="E288" s="230"/>
      <c r="F288" s="233" t="s">
        <v>492</v>
      </c>
      <c r="G288" s="230"/>
      <c r="H288" s="234">
        <v>4.392</v>
      </c>
      <c r="I288" s="235"/>
      <c r="J288" s="230"/>
      <c r="K288" s="230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134</v>
      </c>
      <c r="AU288" s="240" t="s">
        <v>81</v>
      </c>
      <c r="AV288" s="11" t="s">
        <v>81</v>
      </c>
      <c r="AW288" s="11" t="s">
        <v>6</v>
      </c>
      <c r="AX288" s="11" t="s">
        <v>79</v>
      </c>
      <c r="AY288" s="240" t="s">
        <v>125</v>
      </c>
    </row>
    <row r="289" spans="2:65" s="1" customFormat="1" ht="25.5" customHeight="1">
      <c r="B289" s="46"/>
      <c r="C289" s="217" t="s">
        <v>493</v>
      </c>
      <c r="D289" s="217" t="s">
        <v>127</v>
      </c>
      <c r="E289" s="218" t="s">
        <v>494</v>
      </c>
      <c r="F289" s="219" t="s">
        <v>495</v>
      </c>
      <c r="G289" s="220" t="s">
        <v>247</v>
      </c>
      <c r="H289" s="221">
        <v>1.882</v>
      </c>
      <c r="I289" s="222"/>
      <c r="J289" s="223">
        <f>ROUND(I289*H289,2)</f>
        <v>0</v>
      </c>
      <c r="K289" s="219" t="s">
        <v>131</v>
      </c>
      <c r="L289" s="72"/>
      <c r="M289" s="224" t="s">
        <v>21</v>
      </c>
      <c r="N289" s="225" t="s">
        <v>42</v>
      </c>
      <c r="O289" s="47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AR289" s="24" t="s">
        <v>132</v>
      </c>
      <c r="AT289" s="24" t="s">
        <v>127</v>
      </c>
      <c r="AU289" s="24" t="s">
        <v>81</v>
      </c>
      <c r="AY289" s="24" t="s">
        <v>125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24" t="s">
        <v>79</v>
      </c>
      <c r="BK289" s="228">
        <f>ROUND(I289*H289,2)</f>
        <v>0</v>
      </c>
      <c r="BL289" s="24" t="s">
        <v>132</v>
      </c>
      <c r="BM289" s="24" t="s">
        <v>496</v>
      </c>
    </row>
    <row r="290" spans="2:51" s="11" customFormat="1" ht="13.5">
      <c r="B290" s="229"/>
      <c r="C290" s="230"/>
      <c r="D290" s="231" t="s">
        <v>134</v>
      </c>
      <c r="E290" s="230"/>
      <c r="F290" s="233" t="s">
        <v>497</v>
      </c>
      <c r="G290" s="230"/>
      <c r="H290" s="234">
        <v>1.882</v>
      </c>
      <c r="I290" s="235"/>
      <c r="J290" s="230"/>
      <c r="K290" s="230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134</v>
      </c>
      <c r="AU290" s="240" t="s">
        <v>81</v>
      </c>
      <c r="AV290" s="11" t="s">
        <v>81</v>
      </c>
      <c r="AW290" s="11" t="s">
        <v>6</v>
      </c>
      <c r="AX290" s="11" t="s">
        <v>79</v>
      </c>
      <c r="AY290" s="240" t="s">
        <v>125</v>
      </c>
    </row>
    <row r="291" spans="2:63" s="10" customFormat="1" ht="29.85" customHeight="1">
      <c r="B291" s="201"/>
      <c r="C291" s="202"/>
      <c r="D291" s="203" t="s">
        <v>70</v>
      </c>
      <c r="E291" s="215" t="s">
        <v>498</v>
      </c>
      <c r="F291" s="215" t="s">
        <v>499</v>
      </c>
      <c r="G291" s="202"/>
      <c r="H291" s="202"/>
      <c r="I291" s="205"/>
      <c r="J291" s="216">
        <f>BK291</f>
        <v>0</v>
      </c>
      <c r="K291" s="202"/>
      <c r="L291" s="207"/>
      <c r="M291" s="208"/>
      <c r="N291" s="209"/>
      <c r="O291" s="209"/>
      <c r="P291" s="210">
        <f>P292</f>
        <v>0</v>
      </c>
      <c r="Q291" s="209"/>
      <c r="R291" s="210">
        <f>R292</f>
        <v>0</v>
      </c>
      <c r="S291" s="209"/>
      <c r="T291" s="211">
        <f>T292</f>
        <v>0</v>
      </c>
      <c r="AR291" s="212" t="s">
        <v>79</v>
      </c>
      <c r="AT291" s="213" t="s">
        <v>70</v>
      </c>
      <c r="AU291" s="213" t="s">
        <v>79</v>
      </c>
      <c r="AY291" s="212" t="s">
        <v>125</v>
      </c>
      <c r="BK291" s="214">
        <f>BK292</f>
        <v>0</v>
      </c>
    </row>
    <row r="292" spans="2:65" s="1" customFormat="1" ht="25.5" customHeight="1">
      <c r="B292" s="46"/>
      <c r="C292" s="217" t="s">
        <v>500</v>
      </c>
      <c r="D292" s="217" t="s">
        <v>127</v>
      </c>
      <c r="E292" s="218" t="s">
        <v>501</v>
      </c>
      <c r="F292" s="219" t="s">
        <v>502</v>
      </c>
      <c r="G292" s="220" t="s">
        <v>247</v>
      </c>
      <c r="H292" s="221">
        <v>59.929</v>
      </c>
      <c r="I292" s="222"/>
      <c r="J292" s="223">
        <f>ROUND(I292*H292,2)</f>
        <v>0</v>
      </c>
      <c r="K292" s="219" t="s">
        <v>131</v>
      </c>
      <c r="L292" s="72"/>
      <c r="M292" s="224" t="s">
        <v>21</v>
      </c>
      <c r="N292" s="225" t="s">
        <v>42</v>
      </c>
      <c r="O292" s="47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AR292" s="24" t="s">
        <v>132</v>
      </c>
      <c r="AT292" s="24" t="s">
        <v>127</v>
      </c>
      <c r="AU292" s="24" t="s">
        <v>81</v>
      </c>
      <c r="AY292" s="24" t="s">
        <v>125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24" t="s">
        <v>79</v>
      </c>
      <c r="BK292" s="228">
        <f>ROUND(I292*H292,2)</f>
        <v>0</v>
      </c>
      <c r="BL292" s="24" t="s">
        <v>132</v>
      </c>
      <c r="BM292" s="24" t="s">
        <v>503</v>
      </c>
    </row>
    <row r="293" spans="2:63" s="10" customFormat="1" ht="37.4" customHeight="1">
      <c r="B293" s="201"/>
      <c r="C293" s="202"/>
      <c r="D293" s="203" t="s">
        <v>70</v>
      </c>
      <c r="E293" s="204" t="s">
        <v>504</v>
      </c>
      <c r="F293" s="204" t="s">
        <v>505</v>
      </c>
      <c r="G293" s="202"/>
      <c r="H293" s="202"/>
      <c r="I293" s="205"/>
      <c r="J293" s="206">
        <f>BK293</f>
        <v>0</v>
      </c>
      <c r="K293" s="202"/>
      <c r="L293" s="207"/>
      <c r="M293" s="208"/>
      <c r="N293" s="209"/>
      <c r="O293" s="209"/>
      <c r="P293" s="210">
        <f>P294+P298+P302+P306</f>
        <v>0</v>
      </c>
      <c r="Q293" s="209"/>
      <c r="R293" s="210">
        <f>R294+R298+R302+R306</f>
        <v>0</v>
      </c>
      <c r="S293" s="209"/>
      <c r="T293" s="211">
        <f>T294+T298+T302+T306</f>
        <v>0</v>
      </c>
      <c r="AR293" s="212" t="s">
        <v>149</v>
      </c>
      <c r="AT293" s="213" t="s">
        <v>70</v>
      </c>
      <c r="AU293" s="213" t="s">
        <v>71</v>
      </c>
      <c r="AY293" s="212" t="s">
        <v>125</v>
      </c>
      <c r="BK293" s="214">
        <f>BK294+BK298+BK302+BK306</f>
        <v>0</v>
      </c>
    </row>
    <row r="294" spans="2:63" s="10" customFormat="1" ht="19.9" customHeight="1">
      <c r="B294" s="201"/>
      <c r="C294" s="202"/>
      <c r="D294" s="203" t="s">
        <v>70</v>
      </c>
      <c r="E294" s="215" t="s">
        <v>506</v>
      </c>
      <c r="F294" s="215" t="s">
        <v>507</v>
      </c>
      <c r="G294" s="202"/>
      <c r="H294" s="202"/>
      <c r="I294" s="205"/>
      <c r="J294" s="216">
        <f>BK294</f>
        <v>0</v>
      </c>
      <c r="K294" s="202"/>
      <c r="L294" s="207"/>
      <c r="M294" s="208"/>
      <c r="N294" s="209"/>
      <c r="O294" s="209"/>
      <c r="P294" s="210">
        <f>SUM(P295:P297)</f>
        <v>0</v>
      </c>
      <c r="Q294" s="209"/>
      <c r="R294" s="210">
        <f>SUM(R295:R297)</f>
        <v>0</v>
      </c>
      <c r="S294" s="209"/>
      <c r="T294" s="211">
        <f>SUM(T295:T297)</f>
        <v>0</v>
      </c>
      <c r="AR294" s="212" t="s">
        <v>149</v>
      </c>
      <c r="AT294" s="213" t="s">
        <v>70</v>
      </c>
      <c r="AU294" s="213" t="s">
        <v>79</v>
      </c>
      <c r="AY294" s="212" t="s">
        <v>125</v>
      </c>
      <c r="BK294" s="214">
        <f>SUM(BK295:BK297)</f>
        <v>0</v>
      </c>
    </row>
    <row r="295" spans="2:65" s="1" customFormat="1" ht="16.5" customHeight="1">
      <c r="B295" s="46"/>
      <c r="C295" s="217" t="s">
        <v>508</v>
      </c>
      <c r="D295" s="217" t="s">
        <v>127</v>
      </c>
      <c r="E295" s="218" t="s">
        <v>509</v>
      </c>
      <c r="F295" s="219" t="s">
        <v>507</v>
      </c>
      <c r="G295" s="220" t="s">
        <v>510</v>
      </c>
      <c r="H295" s="221">
        <v>1</v>
      </c>
      <c r="I295" s="222"/>
      <c r="J295" s="223">
        <f>ROUND(I295*H295,2)</f>
        <v>0</v>
      </c>
      <c r="K295" s="219" t="s">
        <v>131</v>
      </c>
      <c r="L295" s="72"/>
      <c r="M295" s="224" t="s">
        <v>21</v>
      </c>
      <c r="N295" s="225" t="s">
        <v>42</v>
      </c>
      <c r="O295" s="47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AR295" s="24" t="s">
        <v>511</v>
      </c>
      <c r="AT295" s="24" t="s">
        <v>127</v>
      </c>
      <c r="AU295" s="24" t="s">
        <v>81</v>
      </c>
      <c r="AY295" s="24" t="s">
        <v>125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24" t="s">
        <v>79</v>
      </c>
      <c r="BK295" s="228">
        <f>ROUND(I295*H295,2)</f>
        <v>0</v>
      </c>
      <c r="BL295" s="24" t="s">
        <v>511</v>
      </c>
      <c r="BM295" s="24" t="s">
        <v>512</v>
      </c>
    </row>
    <row r="296" spans="2:51" s="12" customFormat="1" ht="13.5">
      <c r="B296" s="241"/>
      <c r="C296" s="242"/>
      <c r="D296" s="231" t="s">
        <v>134</v>
      </c>
      <c r="E296" s="243" t="s">
        <v>21</v>
      </c>
      <c r="F296" s="244" t="s">
        <v>513</v>
      </c>
      <c r="G296" s="242"/>
      <c r="H296" s="243" t="s">
        <v>21</v>
      </c>
      <c r="I296" s="245"/>
      <c r="J296" s="242"/>
      <c r="K296" s="242"/>
      <c r="L296" s="246"/>
      <c r="M296" s="247"/>
      <c r="N296" s="248"/>
      <c r="O296" s="248"/>
      <c r="P296" s="248"/>
      <c r="Q296" s="248"/>
      <c r="R296" s="248"/>
      <c r="S296" s="248"/>
      <c r="T296" s="249"/>
      <c r="AT296" s="250" t="s">
        <v>134</v>
      </c>
      <c r="AU296" s="250" t="s">
        <v>81</v>
      </c>
      <c r="AV296" s="12" t="s">
        <v>79</v>
      </c>
      <c r="AW296" s="12" t="s">
        <v>35</v>
      </c>
      <c r="AX296" s="12" t="s">
        <v>71</v>
      </c>
      <c r="AY296" s="250" t="s">
        <v>125</v>
      </c>
    </row>
    <row r="297" spans="2:51" s="11" customFormat="1" ht="13.5">
      <c r="B297" s="229"/>
      <c r="C297" s="230"/>
      <c r="D297" s="231" t="s">
        <v>134</v>
      </c>
      <c r="E297" s="232" t="s">
        <v>21</v>
      </c>
      <c r="F297" s="233" t="s">
        <v>79</v>
      </c>
      <c r="G297" s="230"/>
      <c r="H297" s="234">
        <v>1</v>
      </c>
      <c r="I297" s="235"/>
      <c r="J297" s="230"/>
      <c r="K297" s="230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134</v>
      </c>
      <c r="AU297" s="240" t="s">
        <v>81</v>
      </c>
      <c r="AV297" s="11" t="s">
        <v>81</v>
      </c>
      <c r="AW297" s="11" t="s">
        <v>35</v>
      </c>
      <c r="AX297" s="11" t="s">
        <v>79</v>
      </c>
      <c r="AY297" s="240" t="s">
        <v>125</v>
      </c>
    </row>
    <row r="298" spans="2:63" s="10" customFormat="1" ht="29.85" customHeight="1">
      <c r="B298" s="201"/>
      <c r="C298" s="202"/>
      <c r="D298" s="203" t="s">
        <v>70</v>
      </c>
      <c r="E298" s="215" t="s">
        <v>514</v>
      </c>
      <c r="F298" s="215" t="s">
        <v>515</v>
      </c>
      <c r="G298" s="202"/>
      <c r="H298" s="202"/>
      <c r="I298" s="205"/>
      <c r="J298" s="216">
        <f>BK298</f>
        <v>0</v>
      </c>
      <c r="K298" s="202"/>
      <c r="L298" s="207"/>
      <c r="M298" s="208"/>
      <c r="N298" s="209"/>
      <c r="O298" s="209"/>
      <c r="P298" s="210">
        <f>SUM(P299:P301)</f>
        <v>0</v>
      </c>
      <c r="Q298" s="209"/>
      <c r="R298" s="210">
        <f>SUM(R299:R301)</f>
        <v>0</v>
      </c>
      <c r="S298" s="209"/>
      <c r="T298" s="211">
        <f>SUM(T299:T301)</f>
        <v>0</v>
      </c>
      <c r="AR298" s="212" t="s">
        <v>149</v>
      </c>
      <c r="AT298" s="213" t="s">
        <v>70</v>
      </c>
      <c r="AU298" s="213" t="s">
        <v>79</v>
      </c>
      <c r="AY298" s="212" t="s">
        <v>125</v>
      </c>
      <c r="BK298" s="214">
        <f>SUM(BK299:BK301)</f>
        <v>0</v>
      </c>
    </row>
    <row r="299" spans="2:65" s="1" customFormat="1" ht="16.5" customHeight="1">
      <c r="B299" s="46"/>
      <c r="C299" s="217" t="s">
        <v>516</v>
      </c>
      <c r="D299" s="217" t="s">
        <v>127</v>
      </c>
      <c r="E299" s="218" t="s">
        <v>517</v>
      </c>
      <c r="F299" s="219" t="s">
        <v>515</v>
      </c>
      <c r="G299" s="220" t="s">
        <v>510</v>
      </c>
      <c r="H299" s="221">
        <v>1</v>
      </c>
      <c r="I299" s="222"/>
      <c r="J299" s="223">
        <f>ROUND(I299*H299,2)</f>
        <v>0</v>
      </c>
      <c r="K299" s="219" t="s">
        <v>131</v>
      </c>
      <c r="L299" s="72"/>
      <c r="M299" s="224" t="s">
        <v>21</v>
      </c>
      <c r="N299" s="225" t="s">
        <v>42</v>
      </c>
      <c r="O299" s="47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AR299" s="24" t="s">
        <v>511</v>
      </c>
      <c r="AT299" s="24" t="s">
        <v>127</v>
      </c>
      <c r="AU299" s="24" t="s">
        <v>81</v>
      </c>
      <c r="AY299" s="24" t="s">
        <v>125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24" t="s">
        <v>79</v>
      </c>
      <c r="BK299" s="228">
        <f>ROUND(I299*H299,2)</f>
        <v>0</v>
      </c>
      <c r="BL299" s="24" t="s">
        <v>511</v>
      </c>
      <c r="BM299" s="24" t="s">
        <v>518</v>
      </c>
    </row>
    <row r="300" spans="2:51" s="12" customFormat="1" ht="13.5">
      <c r="B300" s="241"/>
      <c r="C300" s="242"/>
      <c r="D300" s="231" t="s">
        <v>134</v>
      </c>
      <c r="E300" s="243" t="s">
        <v>21</v>
      </c>
      <c r="F300" s="244" t="s">
        <v>519</v>
      </c>
      <c r="G300" s="242"/>
      <c r="H300" s="243" t="s">
        <v>21</v>
      </c>
      <c r="I300" s="245"/>
      <c r="J300" s="242"/>
      <c r="K300" s="242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134</v>
      </c>
      <c r="AU300" s="250" t="s">
        <v>81</v>
      </c>
      <c r="AV300" s="12" t="s">
        <v>79</v>
      </c>
      <c r="AW300" s="12" t="s">
        <v>35</v>
      </c>
      <c r="AX300" s="12" t="s">
        <v>71</v>
      </c>
      <c r="AY300" s="250" t="s">
        <v>125</v>
      </c>
    </row>
    <row r="301" spans="2:51" s="11" customFormat="1" ht="13.5">
      <c r="B301" s="229"/>
      <c r="C301" s="230"/>
      <c r="D301" s="231" t="s">
        <v>134</v>
      </c>
      <c r="E301" s="232" t="s">
        <v>21</v>
      </c>
      <c r="F301" s="233" t="s">
        <v>79</v>
      </c>
      <c r="G301" s="230"/>
      <c r="H301" s="234">
        <v>1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134</v>
      </c>
      <c r="AU301" s="240" t="s">
        <v>81</v>
      </c>
      <c r="AV301" s="11" t="s">
        <v>81</v>
      </c>
      <c r="AW301" s="11" t="s">
        <v>35</v>
      </c>
      <c r="AX301" s="11" t="s">
        <v>79</v>
      </c>
      <c r="AY301" s="240" t="s">
        <v>125</v>
      </c>
    </row>
    <row r="302" spans="2:63" s="10" customFormat="1" ht="29.85" customHeight="1">
      <c r="B302" s="201"/>
      <c r="C302" s="202"/>
      <c r="D302" s="203" t="s">
        <v>70</v>
      </c>
      <c r="E302" s="215" t="s">
        <v>520</v>
      </c>
      <c r="F302" s="215" t="s">
        <v>521</v>
      </c>
      <c r="G302" s="202"/>
      <c r="H302" s="202"/>
      <c r="I302" s="205"/>
      <c r="J302" s="216">
        <f>BK302</f>
        <v>0</v>
      </c>
      <c r="K302" s="202"/>
      <c r="L302" s="207"/>
      <c r="M302" s="208"/>
      <c r="N302" s="209"/>
      <c r="O302" s="209"/>
      <c r="P302" s="210">
        <f>SUM(P303:P305)</f>
        <v>0</v>
      </c>
      <c r="Q302" s="209"/>
      <c r="R302" s="210">
        <f>SUM(R303:R305)</f>
        <v>0</v>
      </c>
      <c r="S302" s="209"/>
      <c r="T302" s="211">
        <f>SUM(T303:T305)</f>
        <v>0</v>
      </c>
      <c r="AR302" s="212" t="s">
        <v>149</v>
      </c>
      <c r="AT302" s="213" t="s">
        <v>70</v>
      </c>
      <c r="AU302" s="213" t="s">
        <v>79</v>
      </c>
      <c r="AY302" s="212" t="s">
        <v>125</v>
      </c>
      <c r="BK302" s="214">
        <f>SUM(BK303:BK305)</f>
        <v>0</v>
      </c>
    </row>
    <row r="303" spans="2:65" s="1" customFormat="1" ht="16.5" customHeight="1">
      <c r="B303" s="46"/>
      <c r="C303" s="217" t="s">
        <v>522</v>
      </c>
      <c r="D303" s="217" t="s">
        <v>127</v>
      </c>
      <c r="E303" s="218" t="s">
        <v>523</v>
      </c>
      <c r="F303" s="219" t="s">
        <v>524</v>
      </c>
      <c r="G303" s="220" t="s">
        <v>510</v>
      </c>
      <c r="H303" s="221">
        <v>1</v>
      </c>
      <c r="I303" s="222"/>
      <c r="J303" s="223">
        <f>ROUND(I303*H303,2)</f>
        <v>0</v>
      </c>
      <c r="K303" s="219" t="s">
        <v>131</v>
      </c>
      <c r="L303" s="72"/>
      <c r="M303" s="224" t="s">
        <v>21</v>
      </c>
      <c r="N303" s="225" t="s">
        <v>42</v>
      </c>
      <c r="O303" s="47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AR303" s="24" t="s">
        <v>511</v>
      </c>
      <c r="AT303" s="24" t="s">
        <v>127</v>
      </c>
      <c r="AU303" s="24" t="s">
        <v>81</v>
      </c>
      <c r="AY303" s="24" t="s">
        <v>125</v>
      </c>
      <c r="BE303" s="228">
        <f>IF(N303="základní",J303,0)</f>
        <v>0</v>
      </c>
      <c r="BF303" s="228">
        <f>IF(N303="snížená",J303,0)</f>
        <v>0</v>
      </c>
      <c r="BG303" s="228">
        <f>IF(N303="zákl. přenesená",J303,0)</f>
        <v>0</v>
      </c>
      <c r="BH303" s="228">
        <f>IF(N303="sníž. přenesená",J303,0)</f>
        <v>0</v>
      </c>
      <c r="BI303" s="228">
        <f>IF(N303="nulová",J303,0)</f>
        <v>0</v>
      </c>
      <c r="BJ303" s="24" t="s">
        <v>79</v>
      </c>
      <c r="BK303" s="228">
        <f>ROUND(I303*H303,2)</f>
        <v>0</v>
      </c>
      <c r="BL303" s="24" t="s">
        <v>511</v>
      </c>
      <c r="BM303" s="24" t="s">
        <v>525</v>
      </c>
    </row>
    <row r="304" spans="2:51" s="12" customFormat="1" ht="13.5">
      <c r="B304" s="241"/>
      <c r="C304" s="242"/>
      <c r="D304" s="231" t="s">
        <v>134</v>
      </c>
      <c r="E304" s="243" t="s">
        <v>21</v>
      </c>
      <c r="F304" s="244" t="s">
        <v>526</v>
      </c>
      <c r="G304" s="242"/>
      <c r="H304" s="243" t="s">
        <v>21</v>
      </c>
      <c r="I304" s="245"/>
      <c r="J304" s="242"/>
      <c r="K304" s="242"/>
      <c r="L304" s="246"/>
      <c r="M304" s="247"/>
      <c r="N304" s="248"/>
      <c r="O304" s="248"/>
      <c r="P304" s="248"/>
      <c r="Q304" s="248"/>
      <c r="R304" s="248"/>
      <c r="S304" s="248"/>
      <c r="T304" s="249"/>
      <c r="AT304" s="250" t="s">
        <v>134</v>
      </c>
      <c r="AU304" s="250" t="s">
        <v>81</v>
      </c>
      <c r="AV304" s="12" t="s">
        <v>79</v>
      </c>
      <c r="AW304" s="12" t="s">
        <v>35</v>
      </c>
      <c r="AX304" s="12" t="s">
        <v>71</v>
      </c>
      <c r="AY304" s="250" t="s">
        <v>125</v>
      </c>
    </row>
    <row r="305" spans="2:51" s="11" customFormat="1" ht="13.5">
      <c r="B305" s="229"/>
      <c r="C305" s="230"/>
      <c r="D305" s="231" t="s">
        <v>134</v>
      </c>
      <c r="E305" s="232" t="s">
        <v>21</v>
      </c>
      <c r="F305" s="233" t="s">
        <v>79</v>
      </c>
      <c r="G305" s="230"/>
      <c r="H305" s="234">
        <v>1</v>
      </c>
      <c r="I305" s="235"/>
      <c r="J305" s="230"/>
      <c r="K305" s="230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134</v>
      </c>
      <c r="AU305" s="240" t="s">
        <v>81</v>
      </c>
      <c r="AV305" s="11" t="s">
        <v>81</v>
      </c>
      <c r="AW305" s="11" t="s">
        <v>35</v>
      </c>
      <c r="AX305" s="11" t="s">
        <v>79</v>
      </c>
      <c r="AY305" s="240" t="s">
        <v>125</v>
      </c>
    </row>
    <row r="306" spans="2:63" s="10" customFormat="1" ht="29.85" customHeight="1">
      <c r="B306" s="201"/>
      <c r="C306" s="202"/>
      <c r="D306" s="203" t="s">
        <v>70</v>
      </c>
      <c r="E306" s="215" t="s">
        <v>527</v>
      </c>
      <c r="F306" s="215" t="s">
        <v>528</v>
      </c>
      <c r="G306" s="202"/>
      <c r="H306" s="202"/>
      <c r="I306" s="205"/>
      <c r="J306" s="216">
        <f>BK306</f>
        <v>0</v>
      </c>
      <c r="K306" s="202"/>
      <c r="L306" s="207"/>
      <c r="M306" s="208"/>
      <c r="N306" s="209"/>
      <c r="O306" s="209"/>
      <c r="P306" s="210">
        <f>SUM(P307:P310)</f>
        <v>0</v>
      </c>
      <c r="Q306" s="209"/>
      <c r="R306" s="210">
        <f>SUM(R307:R310)</f>
        <v>0</v>
      </c>
      <c r="S306" s="209"/>
      <c r="T306" s="211">
        <f>SUM(T307:T310)</f>
        <v>0</v>
      </c>
      <c r="AR306" s="212" t="s">
        <v>149</v>
      </c>
      <c r="AT306" s="213" t="s">
        <v>70</v>
      </c>
      <c r="AU306" s="213" t="s">
        <v>79</v>
      </c>
      <c r="AY306" s="212" t="s">
        <v>125</v>
      </c>
      <c r="BK306" s="214">
        <f>SUM(BK307:BK310)</f>
        <v>0</v>
      </c>
    </row>
    <row r="307" spans="2:65" s="1" customFormat="1" ht="16.5" customHeight="1">
      <c r="B307" s="46"/>
      <c r="C307" s="217" t="s">
        <v>529</v>
      </c>
      <c r="D307" s="217" t="s">
        <v>127</v>
      </c>
      <c r="E307" s="218" t="s">
        <v>530</v>
      </c>
      <c r="F307" s="219" t="s">
        <v>528</v>
      </c>
      <c r="G307" s="220" t="s">
        <v>510</v>
      </c>
      <c r="H307" s="221">
        <v>1</v>
      </c>
      <c r="I307" s="222"/>
      <c r="J307" s="223">
        <f>ROUND(I307*H307,2)</f>
        <v>0</v>
      </c>
      <c r="K307" s="219" t="s">
        <v>131</v>
      </c>
      <c r="L307" s="72"/>
      <c r="M307" s="224" t="s">
        <v>21</v>
      </c>
      <c r="N307" s="225" t="s">
        <v>42</v>
      </c>
      <c r="O307" s="47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AR307" s="24" t="s">
        <v>511</v>
      </c>
      <c r="AT307" s="24" t="s">
        <v>127</v>
      </c>
      <c r="AU307" s="24" t="s">
        <v>81</v>
      </c>
      <c r="AY307" s="24" t="s">
        <v>125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24" t="s">
        <v>79</v>
      </c>
      <c r="BK307" s="228">
        <f>ROUND(I307*H307,2)</f>
        <v>0</v>
      </c>
      <c r="BL307" s="24" t="s">
        <v>511</v>
      </c>
      <c r="BM307" s="24" t="s">
        <v>531</v>
      </c>
    </row>
    <row r="308" spans="2:51" s="12" customFormat="1" ht="13.5">
      <c r="B308" s="241"/>
      <c r="C308" s="242"/>
      <c r="D308" s="231" t="s">
        <v>134</v>
      </c>
      <c r="E308" s="243" t="s">
        <v>21</v>
      </c>
      <c r="F308" s="244" t="s">
        <v>532</v>
      </c>
      <c r="G308" s="242"/>
      <c r="H308" s="243" t="s">
        <v>21</v>
      </c>
      <c r="I308" s="245"/>
      <c r="J308" s="242"/>
      <c r="K308" s="242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134</v>
      </c>
      <c r="AU308" s="250" t="s">
        <v>81</v>
      </c>
      <c r="AV308" s="12" t="s">
        <v>79</v>
      </c>
      <c r="AW308" s="12" t="s">
        <v>35</v>
      </c>
      <c r="AX308" s="12" t="s">
        <v>71</v>
      </c>
      <c r="AY308" s="250" t="s">
        <v>125</v>
      </c>
    </row>
    <row r="309" spans="2:51" s="12" customFormat="1" ht="13.5">
      <c r="B309" s="241"/>
      <c r="C309" s="242"/>
      <c r="D309" s="231" t="s">
        <v>134</v>
      </c>
      <c r="E309" s="243" t="s">
        <v>21</v>
      </c>
      <c r="F309" s="244" t="s">
        <v>533</v>
      </c>
      <c r="G309" s="242"/>
      <c r="H309" s="243" t="s">
        <v>21</v>
      </c>
      <c r="I309" s="245"/>
      <c r="J309" s="242"/>
      <c r="K309" s="242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134</v>
      </c>
      <c r="AU309" s="250" t="s">
        <v>81</v>
      </c>
      <c r="AV309" s="12" t="s">
        <v>79</v>
      </c>
      <c r="AW309" s="12" t="s">
        <v>35</v>
      </c>
      <c r="AX309" s="12" t="s">
        <v>71</v>
      </c>
      <c r="AY309" s="250" t="s">
        <v>125</v>
      </c>
    </row>
    <row r="310" spans="2:51" s="11" customFormat="1" ht="13.5">
      <c r="B310" s="229"/>
      <c r="C310" s="230"/>
      <c r="D310" s="231" t="s">
        <v>134</v>
      </c>
      <c r="E310" s="232" t="s">
        <v>21</v>
      </c>
      <c r="F310" s="233" t="s">
        <v>79</v>
      </c>
      <c r="G310" s="230"/>
      <c r="H310" s="234">
        <v>1</v>
      </c>
      <c r="I310" s="235"/>
      <c r="J310" s="230"/>
      <c r="K310" s="230"/>
      <c r="L310" s="236"/>
      <c r="M310" s="283"/>
      <c r="N310" s="284"/>
      <c r="O310" s="284"/>
      <c r="P310" s="284"/>
      <c r="Q310" s="284"/>
      <c r="R310" s="284"/>
      <c r="S310" s="284"/>
      <c r="T310" s="285"/>
      <c r="AT310" s="240" t="s">
        <v>134</v>
      </c>
      <c r="AU310" s="240" t="s">
        <v>81</v>
      </c>
      <c r="AV310" s="11" t="s">
        <v>81</v>
      </c>
      <c r="AW310" s="11" t="s">
        <v>35</v>
      </c>
      <c r="AX310" s="11" t="s">
        <v>79</v>
      </c>
      <c r="AY310" s="240" t="s">
        <v>125</v>
      </c>
    </row>
    <row r="311" spans="2:12" s="1" customFormat="1" ht="6.95" customHeight="1">
      <c r="B311" s="67"/>
      <c r="C311" s="68"/>
      <c r="D311" s="68"/>
      <c r="E311" s="68"/>
      <c r="F311" s="68"/>
      <c r="G311" s="68"/>
      <c r="H311" s="68"/>
      <c r="I311" s="162"/>
      <c r="J311" s="68"/>
      <c r="K311" s="68"/>
      <c r="L311" s="72"/>
    </row>
  </sheetData>
  <sheetProtection password="CC35" sheet="1" objects="1" scenarios="1" formatColumns="0" formatRows="0" autoFilter="0"/>
  <autoFilter ref="C89:K310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6" customWidth="1"/>
    <col min="2" max="2" width="1.66796875" style="286" customWidth="1"/>
    <col min="3" max="4" width="5" style="286" customWidth="1"/>
    <col min="5" max="5" width="11.66015625" style="286" customWidth="1"/>
    <col min="6" max="6" width="9.16015625" style="286" customWidth="1"/>
    <col min="7" max="7" width="5" style="286" customWidth="1"/>
    <col min="8" max="8" width="77.83203125" style="286" customWidth="1"/>
    <col min="9" max="10" width="20" style="286" customWidth="1"/>
    <col min="11" max="11" width="1.66796875" style="286" customWidth="1"/>
  </cols>
  <sheetData>
    <row r="1" ht="37.5" customHeight="1"/>
    <row r="2" spans="2:11" ht="7.5" customHeight="1">
      <c r="B2" s="287"/>
      <c r="C2" s="288"/>
      <c r="D2" s="288"/>
      <c r="E2" s="288"/>
      <c r="F2" s="288"/>
      <c r="G2" s="288"/>
      <c r="H2" s="288"/>
      <c r="I2" s="288"/>
      <c r="J2" s="288"/>
      <c r="K2" s="289"/>
    </row>
    <row r="3" spans="2:11" s="15" customFormat="1" ht="45" customHeight="1">
      <c r="B3" s="290"/>
      <c r="C3" s="291" t="s">
        <v>534</v>
      </c>
      <c r="D3" s="291"/>
      <c r="E3" s="291"/>
      <c r="F3" s="291"/>
      <c r="G3" s="291"/>
      <c r="H3" s="291"/>
      <c r="I3" s="291"/>
      <c r="J3" s="291"/>
      <c r="K3" s="292"/>
    </row>
    <row r="4" spans="2:11" ht="25.5" customHeight="1">
      <c r="B4" s="293"/>
      <c r="C4" s="294" t="s">
        <v>535</v>
      </c>
      <c r="D4" s="294"/>
      <c r="E4" s="294"/>
      <c r="F4" s="294"/>
      <c r="G4" s="294"/>
      <c r="H4" s="294"/>
      <c r="I4" s="294"/>
      <c r="J4" s="294"/>
      <c r="K4" s="295"/>
    </row>
    <row r="5" spans="2:11" ht="5.25" customHeight="1">
      <c r="B5" s="293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3"/>
      <c r="C6" s="297" t="s">
        <v>536</v>
      </c>
      <c r="D6" s="297"/>
      <c r="E6" s="297"/>
      <c r="F6" s="297"/>
      <c r="G6" s="297"/>
      <c r="H6" s="297"/>
      <c r="I6" s="297"/>
      <c r="J6" s="297"/>
      <c r="K6" s="295"/>
    </row>
    <row r="7" spans="2:11" ht="15" customHeight="1">
      <c r="B7" s="298"/>
      <c r="C7" s="297" t="s">
        <v>537</v>
      </c>
      <c r="D7" s="297"/>
      <c r="E7" s="297"/>
      <c r="F7" s="297"/>
      <c r="G7" s="297"/>
      <c r="H7" s="297"/>
      <c r="I7" s="297"/>
      <c r="J7" s="297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297" t="s">
        <v>538</v>
      </c>
      <c r="D9" s="297"/>
      <c r="E9" s="297"/>
      <c r="F9" s="297"/>
      <c r="G9" s="297"/>
      <c r="H9" s="297"/>
      <c r="I9" s="297"/>
      <c r="J9" s="297"/>
      <c r="K9" s="295"/>
    </row>
    <row r="10" spans="2:11" ht="15" customHeight="1">
      <c r="B10" s="298"/>
      <c r="C10" s="297"/>
      <c r="D10" s="297" t="s">
        <v>539</v>
      </c>
      <c r="E10" s="297"/>
      <c r="F10" s="297"/>
      <c r="G10" s="297"/>
      <c r="H10" s="297"/>
      <c r="I10" s="297"/>
      <c r="J10" s="297"/>
      <c r="K10" s="295"/>
    </row>
    <row r="11" spans="2:11" ht="15" customHeight="1">
      <c r="B11" s="298"/>
      <c r="C11" s="299"/>
      <c r="D11" s="297" t="s">
        <v>540</v>
      </c>
      <c r="E11" s="297"/>
      <c r="F11" s="297"/>
      <c r="G11" s="297"/>
      <c r="H11" s="297"/>
      <c r="I11" s="297"/>
      <c r="J11" s="297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297" t="s">
        <v>541</v>
      </c>
      <c r="E13" s="297"/>
      <c r="F13" s="297"/>
      <c r="G13" s="297"/>
      <c r="H13" s="297"/>
      <c r="I13" s="297"/>
      <c r="J13" s="297"/>
      <c r="K13" s="295"/>
    </row>
    <row r="14" spans="2:11" ht="15" customHeight="1">
      <c r="B14" s="298"/>
      <c r="C14" s="299"/>
      <c r="D14" s="297" t="s">
        <v>542</v>
      </c>
      <c r="E14" s="297"/>
      <c r="F14" s="297"/>
      <c r="G14" s="297"/>
      <c r="H14" s="297"/>
      <c r="I14" s="297"/>
      <c r="J14" s="297"/>
      <c r="K14" s="295"/>
    </row>
    <row r="15" spans="2:11" ht="15" customHeight="1">
      <c r="B15" s="298"/>
      <c r="C15" s="299"/>
      <c r="D15" s="297" t="s">
        <v>543</v>
      </c>
      <c r="E15" s="297"/>
      <c r="F15" s="297"/>
      <c r="G15" s="297"/>
      <c r="H15" s="297"/>
      <c r="I15" s="297"/>
      <c r="J15" s="297"/>
      <c r="K15" s="295"/>
    </row>
    <row r="16" spans="2:11" ht="15" customHeight="1">
      <c r="B16" s="298"/>
      <c r="C16" s="299"/>
      <c r="D16" s="299"/>
      <c r="E16" s="300" t="s">
        <v>78</v>
      </c>
      <c r="F16" s="297" t="s">
        <v>544</v>
      </c>
      <c r="G16" s="297"/>
      <c r="H16" s="297"/>
      <c r="I16" s="297"/>
      <c r="J16" s="297"/>
      <c r="K16" s="295"/>
    </row>
    <row r="17" spans="2:11" ht="15" customHeight="1">
      <c r="B17" s="298"/>
      <c r="C17" s="299"/>
      <c r="D17" s="299"/>
      <c r="E17" s="300" t="s">
        <v>545</v>
      </c>
      <c r="F17" s="297" t="s">
        <v>546</v>
      </c>
      <c r="G17" s="297"/>
      <c r="H17" s="297"/>
      <c r="I17" s="297"/>
      <c r="J17" s="297"/>
      <c r="K17" s="295"/>
    </row>
    <row r="18" spans="2:11" ht="15" customHeight="1">
      <c r="B18" s="298"/>
      <c r="C18" s="299"/>
      <c r="D18" s="299"/>
      <c r="E18" s="300" t="s">
        <v>547</v>
      </c>
      <c r="F18" s="297" t="s">
        <v>548</v>
      </c>
      <c r="G18" s="297"/>
      <c r="H18" s="297"/>
      <c r="I18" s="297"/>
      <c r="J18" s="297"/>
      <c r="K18" s="295"/>
    </row>
    <row r="19" spans="2:11" ht="15" customHeight="1">
      <c r="B19" s="298"/>
      <c r="C19" s="299"/>
      <c r="D19" s="299"/>
      <c r="E19" s="300" t="s">
        <v>549</v>
      </c>
      <c r="F19" s="297" t="s">
        <v>550</v>
      </c>
      <c r="G19" s="297"/>
      <c r="H19" s="297"/>
      <c r="I19" s="297"/>
      <c r="J19" s="297"/>
      <c r="K19" s="295"/>
    </row>
    <row r="20" spans="2:11" ht="15" customHeight="1">
      <c r="B20" s="298"/>
      <c r="C20" s="299"/>
      <c r="D20" s="299"/>
      <c r="E20" s="300" t="s">
        <v>551</v>
      </c>
      <c r="F20" s="297" t="s">
        <v>552</v>
      </c>
      <c r="G20" s="297"/>
      <c r="H20" s="297"/>
      <c r="I20" s="297"/>
      <c r="J20" s="297"/>
      <c r="K20" s="295"/>
    </row>
    <row r="21" spans="2:11" ht="15" customHeight="1">
      <c r="B21" s="298"/>
      <c r="C21" s="299"/>
      <c r="D21" s="299"/>
      <c r="E21" s="300" t="s">
        <v>553</v>
      </c>
      <c r="F21" s="297" t="s">
        <v>554</v>
      </c>
      <c r="G21" s="297"/>
      <c r="H21" s="297"/>
      <c r="I21" s="297"/>
      <c r="J21" s="297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297" t="s">
        <v>555</v>
      </c>
      <c r="D23" s="297"/>
      <c r="E23" s="297"/>
      <c r="F23" s="297"/>
      <c r="G23" s="297"/>
      <c r="H23" s="297"/>
      <c r="I23" s="297"/>
      <c r="J23" s="297"/>
      <c r="K23" s="295"/>
    </row>
    <row r="24" spans="2:11" ht="15" customHeight="1">
      <c r="B24" s="298"/>
      <c r="C24" s="297" t="s">
        <v>556</v>
      </c>
      <c r="D24" s="297"/>
      <c r="E24" s="297"/>
      <c r="F24" s="297"/>
      <c r="G24" s="297"/>
      <c r="H24" s="297"/>
      <c r="I24" s="297"/>
      <c r="J24" s="297"/>
      <c r="K24" s="295"/>
    </row>
    <row r="25" spans="2:11" ht="15" customHeight="1">
      <c r="B25" s="298"/>
      <c r="C25" s="297"/>
      <c r="D25" s="297" t="s">
        <v>557</v>
      </c>
      <c r="E25" s="297"/>
      <c r="F25" s="297"/>
      <c r="G25" s="297"/>
      <c r="H25" s="297"/>
      <c r="I25" s="297"/>
      <c r="J25" s="297"/>
      <c r="K25" s="295"/>
    </row>
    <row r="26" spans="2:11" ht="15" customHeight="1">
      <c r="B26" s="298"/>
      <c r="C26" s="299"/>
      <c r="D26" s="297" t="s">
        <v>558</v>
      </c>
      <c r="E26" s="297"/>
      <c r="F26" s="297"/>
      <c r="G26" s="297"/>
      <c r="H26" s="297"/>
      <c r="I26" s="297"/>
      <c r="J26" s="297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297" t="s">
        <v>559</v>
      </c>
      <c r="E28" s="297"/>
      <c r="F28" s="297"/>
      <c r="G28" s="297"/>
      <c r="H28" s="297"/>
      <c r="I28" s="297"/>
      <c r="J28" s="297"/>
      <c r="K28" s="295"/>
    </row>
    <row r="29" spans="2:11" ht="15" customHeight="1">
      <c r="B29" s="298"/>
      <c r="C29" s="299"/>
      <c r="D29" s="297" t="s">
        <v>560</v>
      </c>
      <c r="E29" s="297"/>
      <c r="F29" s="297"/>
      <c r="G29" s="297"/>
      <c r="H29" s="297"/>
      <c r="I29" s="297"/>
      <c r="J29" s="297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297" t="s">
        <v>561</v>
      </c>
      <c r="E31" s="297"/>
      <c r="F31" s="297"/>
      <c r="G31" s="297"/>
      <c r="H31" s="297"/>
      <c r="I31" s="297"/>
      <c r="J31" s="297"/>
      <c r="K31" s="295"/>
    </row>
    <row r="32" spans="2:11" ht="15" customHeight="1">
      <c r="B32" s="298"/>
      <c r="C32" s="299"/>
      <c r="D32" s="297" t="s">
        <v>562</v>
      </c>
      <c r="E32" s="297"/>
      <c r="F32" s="297"/>
      <c r="G32" s="297"/>
      <c r="H32" s="297"/>
      <c r="I32" s="297"/>
      <c r="J32" s="297"/>
      <c r="K32" s="295"/>
    </row>
    <row r="33" spans="2:11" ht="15" customHeight="1">
      <c r="B33" s="298"/>
      <c r="C33" s="299"/>
      <c r="D33" s="297" t="s">
        <v>563</v>
      </c>
      <c r="E33" s="297"/>
      <c r="F33" s="297"/>
      <c r="G33" s="297"/>
      <c r="H33" s="297"/>
      <c r="I33" s="297"/>
      <c r="J33" s="297"/>
      <c r="K33" s="295"/>
    </row>
    <row r="34" spans="2:11" ht="15" customHeight="1">
      <c r="B34" s="298"/>
      <c r="C34" s="299"/>
      <c r="D34" s="297"/>
      <c r="E34" s="301" t="s">
        <v>110</v>
      </c>
      <c r="F34" s="297"/>
      <c r="G34" s="297" t="s">
        <v>564</v>
      </c>
      <c r="H34" s="297"/>
      <c r="I34" s="297"/>
      <c r="J34" s="297"/>
      <c r="K34" s="295"/>
    </row>
    <row r="35" spans="2:11" ht="30.75" customHeight="1">
      <c r="B35" s="298"/>
      <c r="C35" s="299"/>
      <c r="D35" s="297"/>
      <c r="E35" s="301" t="s">
        <v>565</v>
      </c>
      <c r="F35" s="297"/>
      <c r="G35" s="297" t="s">
        <v>566</v>
      </c>
      <c r="H35" s="297"/>
      <c r="I35" s="297"/>
      <c r="J35" s="297"/>
      <c r="K35" s="295"/>
    </row>
    <row r="36" spans="2:11" ht="15" customHeight="1">
      <c r="B36" s="298"/>
      <c r="C36" s="299"/>
      <c r="D36" s="297"/>
      <c r="E36" s="301" t="s">
        <v>52</v>
      </c>
      <c r="F36" s="297"/>
      <c r="G36" s="297" t="s">
        <v>567</v>
      </c>
      <c r="H36" s="297"/>
      <c r="I36" s="297"/>
      <c r="J36" s="297"/>
      <c r="K36" s="295"/>
    </row>
    <row r="37" spans="2:11" ht="15" customHeight="1">
      <c r="B37" s="298"/>
      <c r="C37" s="299"/>
      <c r="D37" s="297"/>
      <c r="E37" s="301" t="s">
        <v>111</v>
      </c>
      <c r="F37" s="297"/>
      <c r="G37" s="297" t="s">
        <v>568</v>
      </c>
      <c r="H37" s="297"/>
      <c r="I37" s="297"/>
      <c r="J37" s="297"/>
      <c r="K37" s="295"/>
    </row>
    <row r="38" spans="2:11" ht="15" customHeight="1">
      <c r="B38" s="298"/>
      <c r="C38" s="299"/>
      <c r="D38" s="297"/>
      <c r="E38" s="301" t="s">
        <v>112</v>
      </c>
      <c r="F38" s="297"/>
      <c r="G38" s="297" t="s">
        <v>569</v>
      </c>
      <c r="H38" s="297"/>
      <c r="I38" s="297"/>
      <c r="J38" s="297"/>
      <c r="K38" s="295"/>
    </row>
    <row r="39" spans="2:11" ht="15" customHeight="1">
      <c r="B39" s="298"/>
      <c r="C39" s="299"/>
      <c r="D39" s="297"/>
      <c r="E39" s="301" t="s">
        <v>113</v>
      </c>
      <c r="F39" s="297"/>
      <c r="G39" s="297" t="s">
        <v>570</v>
      </c>
      <c r="H39" s="297"/>
      <c r="I39" s="297"/>
      <c r="J39" s="297"/>
      <c r="K39" s="295"/>
    </row>
    <row r="40" spans="2:11" ht="15" customHeight="1">
      <c r="B40" s="298"/>
      <c r="C40" s="299"/>
      <c r="D40" s="297"/>
      <c r="E40" s="301" t="s">
        <v>571</v>
      </c>
      <c r="F40" s="297"/>
      <c r="G40" s="297" t="s">
        <v>572</v>
      </c>
      <c r="H40" s="297"/>
      <c r="I40" s="297"/>
      <c r="J40" s="297"/>
      <c r="K40" s="295"/>
    </row>
    <row r="41" spans="2:11" ht="15" customHeight="1">
      <c r="B41" s="298"/>
      <c r="C41" s="299"/>
      <c r="D41" s="297"/>
      <c r="E41" s="301"/>
      <c r="F41" s="297"/>
      <c r="G41" s="297" t="s">
        <v>573</v>
      </c>
      <c r="H41" s="297"/>
      <c r="I41" s="297"/>
      <c r="J41" s="297"/>
      <c r="K41" s="295"/>
    </row>
    <row r="42" spans="2:11" ht="15" customHeight="1">
      <c r="B42" s="298"/>
      <c r="C42" s="299"/>
      <c r="D42" s="297"/>
      <c r="E42" s="301" t="s">
        <v>574</v>
      </c>
      <c r="F42" s="297"/>
      <c r="G42" s="297" t="s">
        <v>575</v>
      </c>
      <c r="H42" s="297"/>
      <c r="I42" s="297"/>
      <c r="J42" s="297"/>
      <c r="K42" s="295"/>
    </row>
    <row r="43" spans="2:11" ht="15" customHeight="1">
      <c r="B43" s="298"/>
      <c r="C43" s="299"/>
      <c r="D43" s="297"/>
      <c r="E43" s="301" t="s">
        <v>115</v>
      </c>
      <c r="F43" s="297"/>
      <c r="G43" s="297" t="s">
        <v>576</v>
      </c>
      <c r="H43" s="297"/>
      <c r="I43" s="297"/>
      <c r="J43" s="297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297" t="s">
        <v>577</v>
      </c>
      <c r="E45" s="297"/>
      <c r="F45" s="297"/>
      <c r="G45" s="297"/>
      <c r="H45" s="297"/>
      <c r="I45" s="297"/>
      <c r="J45" s="297"/>
      <c r="K45" s="295"/>
    </row>
    <row r="46" spans="2:11" ht="15" customHeight="1">
      <c r="B46" s="298"/>
      <c r="C46" s="299"/>
      <c r="D46" s="299"/>
      <c r="E46" s="297" t="s">
        <v>578</v>
      </c>
      <c r="F46" s="297"/>
      <c r="G46" s="297"/>
      <c r="H46" s="297"/>
      <c r="I46" s="297"/>
      <c r="J46" s="297"/>
      <c r="K46" s="295"/>
    </row>
    <row r="47" spans="2:11" ht="15" customHeight="1">
      <c r="B47" s="298"/>
      <c r="C47" s="299"/>
      <c r="D47" s="299"/>
      <c r="E47" s="297" t="s">
        <v>579</v>
      </c>
      <c r="F47" s="297"/>
      <c r="G47" s="297"/>
      <c r="H47" s="297"/>
      <c r="I47" s="297"/>
      <c r="J47" s="297"/>
      <c r="K47" s="295"/>
    </row>
    <row r="48" spans="2:11" ht="15" customHeight="1">
      <c r="B48" s="298"/>
      <c r="C48" s="299"/>
      <c r="D48" s="299"/>
      <c r="E48" s="297" t="s">
        <v>580</v>
      </c>
      <c r="F48" s="297"/>
      <c r="G48" s="297"/>
      <c r="H48" s="297"/>
      <c r="I48" s="297"/>
      <c r="J48" s="297"/>
      <c r="K48" s="295"/>
    </row>
    <row r="49" spans="2:11" ht="15" customHeight="1">
      <c r="B49" s="298"/>
      <c r="C49" s="299"/>
      <c r="D49" s="297" t="s">
        <v>581</v>
      </c>
      <c r="E49" s="297"/>
      <c r="F49" s="297"/>
      <c r="G49" s="297"/>
      <c r="H49" s="297"/>
      <c r="I49" s="297"/>
      <c r="J49" s="297"/>
      <c r="K49" s="295"/>
    </row>
    <row r="50" spans="2:11" ht="25.5" customHeight="1">
      <c r="B50" s="293"/>
      <c r="C50" s="294" t="s">
        <v>582</v>
      </c>
      <c r="D50" s="294"/>
      <c r="E50" s="294"/>
      <c r="F50" s="294"/>
      <c r="G50" s="294"/>
      <c r="H50" s="294"/>
      <c r="I50" s="294"/>
      <c r="J50" s="294"/>
      <c r="K50" s="295"/>
    </row>
    <row r="51" spans="2:11" ht="5.25" customHeight="1">
      <c r="B51" s="293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3"/>
      <c r="C52" s="297" t="s">
        <v>583</v>
      </c>
      <c r="D52" s="297"/>
      <c r="E52" s="297"/>
      <c r="F52" s="297"/>
      <c r="G52" s="297"/>
      <c r="H52" s="297"/>
      <c r="I52" s="297"/>
      <c r="J52" s="297"/>
      <c r="K52" s="295"/>
    </row>
    <row r="53" spans="2:11" ht="15" customHeight="1">
      <c r="B53" s="293"/>
      <c r="C53" s="297" t="s">
        <v>584</v>
      </c>
      <c r="D53" s="297"/>
      <c r="E53" s="297"/>
      <c r="F53" s="297"/>
      <c r="G53" s="297"/>
      <c r="H53" s="297"/>
      <c r="I53" s="297"/>
      <c r="J53" s="297"/>
      <c r="K53" s="295"/>
    </row>
    <row r="54" spans="2:11" ht="12.75" customHeight="1">
      <c r="B54" s="293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3"/>
      <c r="C55" s="297" t="s">
        <v>585</v>
      </c>
      <c r="D55" s="297"/>
      <c r="E55" s="297"/>
      <c r="F55" s="297"/>
      <c r="G55" s="297"/>
      <c r="H55" s="297"/>
      <c r="I55" s="297"/>
      <c r="J55" s="297"/>
      <c r="K55" s="295"/>
    </row>
    <row r="56" spans="2:11" ht="15" customHeight="1">
      <c r="B56" s="293"/>
      <c r="C56" s="299"/>
      <c r="D56" s="297" t="s">
        <v>586</v>
      </c>
      <c r="E56" s="297"/>
      <c r="F56" s="297"/>
      <c r="G56" s="297"/>
      <c r="H56" s="297"/>
      <c r="I56" s="297"/>
      <c r="J56" s="297"/>
      <c r="K56" s="295"/>
    </row>
    <row r="57" spans="2:11" ht="15" customHeight="1">
      <c r="B57" s="293"/>
      <c r="C57" s="299"/>
      <c r="D57" s="297" t="s">
        <v>587</v>
      </c>
      <c r="E57" s="297"/>
      <c r="F57" s="297"/>
      <c r="G57" s="297"/>
      <c r="H57" s="297"/>
      <c r="I57" s="297"/>
      <c r="J57" s="297"/>
      <c r="K57" s="295"/>
    </row>
    <row r="58" spans="2:11" ht="15" customHeight="1">
      <c r="B58" s="293"/>
      <c r="C58" s="299"/>
      <c r="D58" s="297" t="s">
        <v>588</v>
      </c>
      <c r="E58" s="297"/>
      <c r="F58" s="297"/>
      <c r="G58" s="297"/>
      <c r="H58" s="297"/>
      <c r="I58" s="297"/>
      <c r="J58" s="297"/>
      <c r="K58" s="295"/>
    </row>
    <row r="59" spans="2:11" ht="15" customHeight="1">
      <c r="B59" s="293"/>
      <c r="C59" s="299"/>
      <c r="D59" s="297" t="s">
        <v>589</v>
      </c>
      <c r="E59" s="297"/>
      <c r="F59" s="297"/>
      <c r="G59" s="297"/>
      <c r="H59" s="297"/>
      <c r="I59" s="297"/>
      <c r="J59" s="297"/>
      <c r="K59" s="295"/>
    </row>
    <row r="60" spans="2:11" ht="15" customHeight="1">
      <c r="B60" s="293"/>
      <c r="C60" s="299"/>
      <c r="D60" s="302" t="s">
        <v>590</v>
      </c>
      <c r="E60" s="302"/>
      <c r="F60" s="302"/>
      <c r="G60" s="302"/>
      <c r="H60" s="302"/>
      <c r="I60" s="302"/>
      <c r="J60" s="302"/>
      <c r="K60" s="295"/>
    </row>
    <row r="61" spans="2:11" ht="15" customHeight="1">
      <c r="B61" s="293"/>
      <c r="C61" s="299"/>
      <c r="D61" s="297" t="s">
        <v>591</v>
      </c>
      <c r="E61" s="297"/>
      <c r="F61" s="297"/>
      <c r="G61" s="297"/>
      <c r="H61" s="297"/>
      <c r="I61" s="297"/>
      <c r="J61" s="297"/>
      <c r="K61" s="295"/>
    </row>
    <row r="62" spans="2:11" ht="12.75" customHeight="1">
      <c r="B62" s="293"/>
      <c r="C62" s="299"/>
      <c r="D62" s="299"/>
      <c r="E62" s="303"/>
      <c r="F62" s="299"/>
      <c r="G62" s="299"/>
      <c r="H62" s="299"/>
      <c r="I62" s="299"/>
      <c r="J62" s="299"/>
      <c r="K62" s="295"/>
    </row>
    <row r="63" spans="2:11" ht="15" customHeight="1">
      <c r="B63" s="293"/>
      <c r="C63" s="299"/>
      <c r="D63" s="297" t="s">
        <v>592</v>
      </c>
      <c r="E63" s="297"/>
      <c r="F63" s="297"/>
      <c r="G63" s="297"/>
      <c r="H63" s="297"/>
      <c r="I63" s="297"/>
      <c r="J63" s="297"/>
      <c r="K63" s="295"/>
    </row>
    <row r="64" spans="2:11" ht="15" customHeight="1">
      <c r="B64" s="293"/>
      <c r="C64" s="299"/>
      <c r="D64" s="302" t="s">
        <v>593</v>
      </c>
      <c r="E64" s="302"/>
      <c r="F64" s="302"/>
      <c r="G64" s="302"/>
      <c r="H64" s="302"/>
      <c r="I64" s="302"/>
      <c r="J64" s="302"/>
      <c r="K64" s="295"/>
    </row>
    <row r="65" spans="2:11" ht="15" customHeight="1">
      <c r="B65" s="293"/>
      <c r="C65" s="299"/>
      <c r="D65" s="297" t="s">
        <v>594</v>
      </c>
      <c r="E65" s="297"/>
      <c r="F65" s="297"/>
      <c r="G65" s="297"/>
      <c r="H65" s="297"/>
      <c r="I65" s="297"/>
      <c r="J65" s="297"/>
      <c r="K65" s="295"/>
    </row>
    <row r="66" spans="2:11" ht="15" customHeight="1">
      <c r="B66" s="293"/>
      <c r="C66" s="299"/>
      <c r="D66" s="297" t="s">
        <v>595</v>
      </c>
      <c r="E66" s="297"/>
      <c r="F66" s="297"/>
      <c r="G66" s="297"/>
      <c r="H66" s="297"/>
      <c r="I66" s="297"/>
      <c r="J66" s="297"/>
      <c r="K66" s="295"/>
    </row>
    <row r="67" spans="2:11" ht="15" customHeight="1">
      <c r="B67" s="293"/>
      <c r="C67" s="299"/>
      <c r="D67" s="297" t="s">
        <v>596</v>
      </c>
      <c r="E67" s="297"/>
      <c r="F67" s="297"/>
      <c r="G67" s="297"/>
      <c r="H67" s="297"/>
      <c r="I67" s="297"/>
      <c r="J67" s="297"/>
      <c r="K67" s="295"/>
    </row>
    <row r="68" spans="2:11" ht="15" customHeight="1">
      <c r="B68" s="293"/>
      <c r="C68" s="299"/>
      <c r="D68" s="297" t="s">
        <v>597</v>
      </c>
      <c r="E68" s="297"/>
      <c r="F68" s="297"/>
      <c r="G68" s="297"/>
      <c r="H68" s="297"/>
      <c r="I68" s="297"/>
      <c r="J68" s="297"/>
      <c r="K68" s="295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313" t="s">
        <v>86</v>
      </c>
      <c r="D73" s="313"/>
      <c r="E73" s="313"/>
      <c r="F73" s="313"/>
      <c r="G73" s="313"/>
      <c r="H73" s="313"/>
      <c r="I73" s="313"/>
      <c r="J73" s="313"/>
      <c r="K73" s="314"/>
    </row>
    <row r="74" spans="2:11" ht="17.25" customHeight="1">
      <c r="B74" s="312"/>
      <c r="C74" s="315" t="s">
        <v>598</v>
      </c>
      <c r="D74" s="315"/>
      <c r="E74" s="315"/>
      <c r="F74" s="315" t="s">
        <v>599</v>
      </c>
      <c r="G74" s="316"/>
      <c r="H74" s="315" t="s">
        <v>111</v>
      </c>
      <c r="I74" s="315" t="s">
        <v>56</v>
      </c>
      <c r="J74" s="315" t="s">
        <v>600</v>
      </c>
      <c r="K74" s="314"/>
    </row>
    <row r="75" spans="2:11" ht="17.25" customHeight="1">
      <c r="B75" s="312"/>
      <c r="C75" s="317" t="s">
        <v>601</v>
      </c>
      <c r="D75" s="317"/>
      <c r="E75" s="317"/>
      <c r="F75" s="318" t="s">
        <v>602</v>
      </c>
      <c r="G75" s="319"/>
      <c r="H75" s="317"/>
      <c r="I75" s="317"/>
      <c r="J75" s="317" t="s">
        <v>603</v>
      </c>
      <c r="K75" s="314"/>
    </row>
    <row r="76" spans="2:11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2"/>
      <c r="C77" s="301" t="s">
        <v>52</v>
      </c>
      <c r="D77" s="320"/>
      <c r="E77" s="320"/>
      <c r="F77" s="322" t="s">
        <v>604</v>
      </c>
      <c r="G77" s="321"/>
      <c r="H77" s="301" t="s">
        <v>605</v>
      </c>
      <c r="I77" s="301" t="s">
        <v>606</v>
      </c>
      <c r="J77" s="301">
        <v>20</v>
      </c>
      <c r="K77" s="314"/>
    </row>
    <row r="78" spans="2:11" ht="15" customHeight="1">
      <c r="B78" s="312"/>
      <c r="C78" s="301" t="s">
        <v>607</v>
      </c>
      <c r="D78" s="301"/>
      <c r="E78" s="301"/>
      <c r="F78" s="322" t="s">
        <v>604</v>
      </c>
      <c r="G78" s="321"/>
      <c r="H78" s="301" t="s">
        <v>608</v>
      </c>
      <c r="I78" s="301" t="s">
        <v>606</v>
      </c>
      <c r="J78" s="301">
        <v>120</v>
      </c>
      <c r="K78" s="314"/>
    </row>
    <row r="79" spans="2:11" ht="15" customHeight="1">
      <c r="B79" s="323"/>
      <c r="C79" s="301" t="s">
        <v>609</v>
      </c>
      <c r="D79" s="301"/>
      <c r="E79" s="301"/>
      <c r="F79" s="322" t="s">
        <v>610</v>
      </c>
      <c r="G79" s="321"/>
      <c r="H79" s="301" t="s">
        <v>611</v>
      </c>
      <c r="I79" s="301" t="s">
        <v>606</v>
      </c>
      <c r="J79" s="301">
        <v>50</v>
      </c>
      <c r="K79" s="314"/>
    </row>
    <row r="80" spans="2:11" ht="15" customHeight="1">
      <c r="B80" s="323"/>
      <c r="C80" s="301" t="s">
        <v>612</v>
      </c>
      <c r="D80" s="301"/>
      <c r="E80" s="301"/>
      <c r="F80" s="322" t="s">
        <v>604</v>
      </c>
      <c r="G80" s="321"/>
      <c r="H80" s="301" t="s">
        <v>613</v>
      </c>
      <c r="I80" s="301" t="s">
        <v>614</v>
      </c>
      <c r="J80" s="301"/>
      <c r="K80" s="314"/>
    </row>
    <row r="81" spans="2:11" ht="15" customHeight="1">
      <c r="B81" s="323"/>
      <c r="C81" s="324" t="s">
        <v>615</v>
      </c>
      <c r="D81" s="324"/>
      <c r="E81" s="324"/>
      <c r="F81" s="325" t="s">
        <v>610</v>
      </c>
      <c r="G81" s="324"/>
      <c r="H81" s="324" t="s">
        <v>616</v>
      </c>
      <c r="I81" s="324" t="s">
        <v>606</v>
      </c>
      <c r="J81" s="324">
        <v>15</v>
      </c>
      <c r="K81" s="314"/>
    </row>
    <row r="82" spans="2:11" ht="15" customHeight="1">
      <c r="B82" s="323"/>
      <c r="C82" s="324" t="s">
        <v>617</v>
      </c>
      <c r="D82" s="324"/>
      <c r="E82" s="324"/>
      <c r="F82" s="325" t="s">
        <v>610</v>
      </c>
      <c r="G82" s="324"/>
      <c r="H82" s="324" t="s">
        <v>618</v>
      </c>
      <c r="I82" s="324" t="s">
        <v>606</v>
      </c>
      <c r="J82" s="324">
        <v>15</v>
      </c>
      <c r="K82" s="314"/>
    </row>
    <row r="83" spans="2:11" ht="15" customHeight="1">
      <c r="B83" s="323"/>
      <c r="C83" s="324" t="s">
        <v>619</v>
      </c>
      <c r="D83" s="324"/>
      <c r="E83" s="324"/>
      <c r="F83" s="325" t="s">
        <v>610</v>
      </c>
      <c r="G83" s="324"/>
      <c r="H83" s="324" t="s">
        <v>620</v>
      </c>
      <c r="I83" s="324" t="s">
        <v>606</v>
      </c>
      <c r="J83" s="324">
        <v>20</v>
      </c>
      <c r="K83" s="314"/>
    </row>
    <row r="84" spans="2:11" ht="15" customHeight="1">
      <c r="B84" s="323"/>
      <c r="C84" s="324" t="s">
        <v>621</v>
      </c>
      <c r="D84" s="324"/>
      <c r="E84" s="324"/>
      <c r="F84" s="325" t="s">
        <v>610</v>
      </c>
      <c r="G84" s="324"/>
      <c r="H84" s="324" t="s">
        <v>622</v>
      </c>
      <c r="I84" s="324" t="s">
        <v>606</v>
      </c>
      <c r="J84" s="324">
        <v>20</v>
      </c>
      <c r="K84" s="314"/>
    </row>
    <row r="85" spans="2:11" ht="15" customHeight="1">
      <c r="B85" s="323"/>
      <c r="C85" s="301" t="s">
        <v>623</v>
      </c>
      <c r="D85" s="301"/>
      <c r="E85" s="301"/>
      <c r="F85" s="322" t="s">
        <v>610</v>
      </c>
      <c r="G85" s="321"/>
      <c r="H85" s="301" t="s">
        <v>624</v>
      </c>
      <c r="I85" s="301" t="s">
        <v>606</v>
      </c>
      <c r="J85" s="301">
        <v>50</v>
      </c>
      <c r="K85" s="314"/>
    </row>
    <row r="86" spans="2:11" ht="15" customHeight="1">
      <c r="B86" s="323"/>
      <c r="C86" s="301" t="s">
        <v>625</v>
      </c>
      <c r="D86" s="301"/>
      <c r="E86" s="301"/>
      <c r="F86" s="322" t="s">
        <v>610</v>
      </c>
      <c r="G86" s="321"/>
      <c r="H86" s="301" t="s">
        <v>626</v>
      </c>
      <c r="I86" s="301" t="s">
        <v>606</v>
      </c>
      <c r="J86" s="301">
        <v>20</v>
      </c>
      <c r="K86" s="314"/>
    </row>
    <row r="87" spans="2:11" ht="15" customHeight="1">
      <c r="B87" s="323"/>
      <c r="C87" s="301" t="s">
        <v>627</v>
      </c>
      <c r="D87" s="301"/>
      <c r="E87" s="301"/>
      <c r="F87" s="322" t="s">
        <v>610</v>
      </c>
      <c r="G87" s="321"/>
      <c r="H87" s="301" t="s">
        <v>628</v>
      </c>
      <c r="I87" s="301" t="s">
        <v>606</v>
      </c>
      <c r="J87" s="301">
        <v>20</v>
      </c>
      <c r="K87" s="314"/>
    </row>
    <row r="88" spans="2:11" ht="15" customHeight="1">
      <c r="B88" s="323"/>
      <c r="C88" s="301" t="s">
        <v>629</v>
      </c>
      <c r="D88" s="301"/>
      <c r="E88" s="301"/>
      <c r="F88" s="322" t="s">
        <v>610</v>
      </c>
      <c r="G88" s="321"/>
      <c r="H88" s="301" t="s">
        <v>630</v>
      </c>
      <c r="I88" s="301" t="s">
        <v>606</v>
      </c>
      <c r="J88" s="301">
        <v>50</v>
      </c>
      <c r="K88" s="314"/>
    </row>
    <row r="89" spans="2:11" ht="15" customHeight="1">
      <c r="B89" s="323"/>
      <c r="C89" s="301" t="s">
        <v>631</v>
      </c>
      <c r="D89" s="301"/>
      <c r="E89" s="301"/>
      <c r="F89" s="322" t="s">
        <v>610</v>
      </c>
      <c r="G89" s="321"/>
      <c r="H89" s="301" t="s">
        <v>631</v>
      </c>
      <c r="I89" s="301" t="s">
        <v>606</v>
      </c>
      <c r="J89" s="301">
        <v>50</v>
      </c>
      <c r="K89" s="314"/>
    </row>
    <row r="90" spans="2:11" ht="15" customHeight="1">
      <c r="B90" s="323"/>
      <c r="C90" s="301" t="s">
        <v>116</v>
      </c>
      <c r="D90" s="301"/>
      <c r="E90" s="301"/>
      <c r="F90" s="322" t="s">
        <v>610</v>
      </c>
      <c r="G90" s="321"/>
      <c r="H90" s="301" t="s">
        <v>632</v>
      </c>
      <c r="I90" s="301" t="s">
        <v>606</v>
      </c>
      <c r="J90" s="301">
        <v>255</v>
      </c>
      <c r="K90" s="314"/>
    </row>
    <row r="91" spans="2:11" ht="15" customHeight="1">
      <c r="B91" s="323"/>
      <c r="C91" s="301" t="s">
        <v>633</v>
      </c>
      <c r="D91" s="301"/>
      <c r="E91" s="301"/>
      <c r="F91" s="322" t="s">
        <v>604</v>
      </c>
      <c r="G91" s="321"/>
      <c r="H91" s="301" t="s">
        <v>634</v>
      </c>
      <c r="I91" s="301" t="s">
        <v>635</v>
      </c>
      <c r="J91" s="301"/>
      <c r="K91" s="314"/>
    </row>
    <row r="92" spans="2:11" ht="15" customHeight="1">
      <c r="B92" s="323"/>
      <c r="C92" s="301" t="s">
        <v>636</v>
      </c>
      <c r="D92" s="301"/>
      <c r="E92" s="301"/>
      <c r="F92" s="322" t="s">
        <v>604</v>
      </c>
      <c r="G92" s="321"/>
      <c r="H92" s="301" t="s">
        <v>637</v>
      </c>
      <c r="I92" s="301" t="s">
        <v>638</v>
      </c>
      <c r="J92" s="301"/>
      <c r="K92" s="314"/>
    </row>
    <row r="93" spans="2:11" ht="15" customHeight="1">
      <c r="B93" s="323"/>
      <c r="C93" s="301" t="s">
        <v>639</v>
      </c>
      <c r="D93" s="301"/>
      <c r="E93" s="301"/>
      <c r="F93" s="322" t="s">
        <v>604</v>
      </c>
      <c r="G93" s="321"/>
      <c r="H93" s="301" t="s">
        <v>639</v>
      </c>
      <c r="I93" s="301" t="s">
        <v>638</v>
      </c>
      <c r="J93" s="301"/>
      <c r="K93" s="314"/>
    </row>
    <row r="94" spans="2:11" ht="15" customHeight="1">
      <c r="B94" s="323"/>
      <c r="C94" s="301" t="s">
        <v>37</v>
      </c>
      <c r="D94" s="301"/>
      <c r="E94" s="301"/>
      <c r="F94" s="322" t="s">
        <v>604</v>
      </c>
      <c r="G94" s="321"/>
      <c r="H94" s="301" t="s">
        <v>640</v>
      </c>
      <c r="I94" s="301" t="s">
        <v>638</v>
      </c>
      <c r="J94" s="301"/>
      <c r="K94" s="314"/>
    </row>
    <row r="95" spans="2:11" ht="15" customHeight="1">
      <c r="B95" s="323"/>
      <c r="C95" s="301" t="s">
        <v>47</v>
      </c>
      <c r="D95" s="301"/>
      <c r="E95" s="301"/>
      <c r="F95" s="322" t="s">
        <v>604</v>
      </c>
      <c r="G95" s="321"/>
      <c r="H95" s="301" t="s">
        <v>641</v>
      </c>
      <c r="I95" s="301" t="s">
        <v>638</v>
      </c>
      <c r="J95" s="301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313" t="s">
        <v>642</v>
      </c>
      <c r="D100" s="313"/>
      <c r="E100" s="313"/>
      <c r="F100" s="313"/>
      <c r="G100" s="313"/>
      <c r="H100" s="313"/>
      <c r="I100" s="313"/>
      <c r="J100" s="313"/>
      <c r="K100" s="314"/>
    </row>
    <row r="101" spans="2:11" ht="17.25" customHeight="1">
      <c r="B101" s="312"/>
      <c r="C101" s="315" t="s">
        <v>598</v>
      </c>
      <c r="D101" s="315"/>
      <c r="E101" s="315"/>
      <c r="F101" s="315" t="s">
        <v>599</v>
      </c>
      <c r="G101" s="316"/>
      <c r="H101" s="315" t="s">
        <v>111</v>
      </c>
      <c r="I101" s="315" t="s">
        <v>56</v>
      </c>
      <c r="J101" s="315" t="s">
        <v>600</v>
      </c>
      <c r="K101" s="314"/>
    </row>
    <row r="102" spans="2:11" ht="17.25" customHeight="1">
      <c r="B102" s="312"/>
      <c r="C102" s="317" t="s">
        <v>601</v>
      </c>
      <c r="D102" s="317"/>
      <c r="E102" s="317"/>
      <c r="F102" s="318" t="s">
        <v>602</v>
      </c>
      <c r="G102" s="319"/>
      <c r="H102" s="317"/>
      <c r="I102" s="317"/>
      <c r="J102" s="317" t="s">
        <v>603</v>
      </c>
      <c r="K102" s="314"/>
    </row>
    <row r="103" spans="2:11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2"/>
      <c r="C104" s="301" t="s">
        <v>52</v>
      </c>
      <c r="D104" s="320"/>
      <c r="E104" s="320"/>
      <c r="F104" s="322" t="s">
        <v>604</v>
      </c>
      <c r="G104" s="331"/>
      <c r="H104" s="301" t="s">
        <v>643</v>
      </c>
      <c r="I104" s="301" t="s">
        <v>606</v>
      </c>
      <c r="J104" s="301">
        <v>20</v>
      </c>
      <c r="K104" s="314"/>
    </row>
    <row r="105" spans="2:11" ht="15" customHeight="1">
      <c r="B105" s="312"/>
      <c r="C105" s="301" t="s">
        <v>607</v>
      </c>
      <c r="D105" s="301"/>
      <c r="E105" s="301"/>
      <c r="F105" s="322" t="s">
        <v>604</v>
      </c>
      <c r="G105" s="301"/>
      <c r="H105" s="301" t="s">
        <v>643</v>
      </c>
      <c r="I105" s="301" t="s">
        <v>606</v>
      </c>
      <c r="J105" s="301">
        <v>120</v>
      </c>
      <c r="K105" s="314"/>
    </row>
    <row r="106" spans="2:11" ht="15" customHeight="1">
      <c r="B106" s="323"/>
      <c r="C106" s="301" t="s">
        <v>609</v>
      </c>
      <c r="D106" s="301"/>
      <c r="E106" s="301"/>
      <c r="F106" s="322" t="s">
        <v>610</v>
      </c>
      <c r="G106" s="301"/>
      <c r="H106" s="301" t="s">
        <v>643</v>
      </c>
      <c r="I106" s="301" t="s">
        <v>606</v>
      </c>
      <c r="J106" s="301">
        <v>50</v>
      </c>
      <c r="K106" s="314"/>
    </row>
    <row r="107" spans="2:11" ht="15" customHeight="1">
      <c r="B107" s="323"/>
      <c r="C107" s="301" t="s">
        <v>612</v>
      </c>
      <c r="D107" s="301"/>
      <c r="E107" s="301"/>
      <c r="F107" s="322" t="s">
        <v>604</v>
      </c>
      <c r="G107" s="301"/>
      <c r="H107" s="301" t="s">
        <v>643</v>
      </c>
      <c r="I107" s="301" t="s">
        <v>614</v>
      </c>
      <c r="J107" s="301"/>
      <c r="K107" s="314"/>
    </row>
    <row r="108" spans="2:11" ht="15" customHeight="1">
      <c r="B108" s="323"/>
      <c r="C108" s="301" t="s">
        <v>623</v>
      </c>
      <c r="D108" s="301"/>
      <c r="E108" s="301"/>
      <c r="F108" s="322" t="s">
        <v>610</v>
      </c>
      <c r="G108" s="301"/>
      <c r="H108" s="301" t="s">
        <v>643</v>
      </c>
      <c r="I108" s="301" t="s">
        <v>606</v>
      </c>
      <c r="J108" s="301">
        <v>50</v>
      </c>
      <c r="K108" s="314"/>
    </row>
    <row r="109" spans="2:11" ht="15" customHeight="1">
      <c r="B109" s="323"/>
      <c r="C109" s="301" t="s">
        <v>631</v>
      </c>
      <c r="D109" s="301"/>
      <c r="E109" s="301"/>
      <c r="F109" s="322" t="s">
        <v>610</v>
      </c>
      <c r="G109" s="301"/>
      <c r="H109" s="301" t="s">
        <v>643</v>
      </c>
      <c r="I109" s="301" t="s">
        <v>606</v>
      </c>
      <c r="J109" s="301">
        <v>50</v>
      </c>
      <c r="K109" s="314"/>
    </row>
    <row r="110" spans="2:11" ht="15" customHeight="1">
      <c r="B110" s="323"/>
      <c r="C110" s="301" t="s">
        <v>629</v>
      </c>
      <c r="D110" s="301"/>
      <c r="E110" s="301"/>
      <c r="F110" s="322" t="s">
        <v>610</v>
      </c>
      <c r="G110" s="301"/>
      <c r="H110" s="301" t="s">
        <v>643</v>
      </c>
      <c r="I110" s="301" t="s">
        <v>606</v>
      </c>
      <c r="J110" s="301">
        <v>50</v>
      </c>
      <c r="K110" s="314"/>
    </row>
    <row r="111" spans="2:11" ht="15" customHeight="1">
      <c r="B111" s="323"/>
      <c r="C111" s="301" t="s">
        <v>52</v>
      </c>
      <c r="D111" s="301"/>
      <c r="E111" s="301"/>
      <c r="F111" s="322" t="s">
        <v>604</v>
      </c>
      <c r="G111" s="301"/>
      <c r="H111" s="301" t="s">
        <v>644</v>
      </c>
      <c r="I111" s="301" t="s">
        <v>606</v>
      </c>
      <c r="J111" s="301">
        <v>20</v>
      </c>
      <c r="K111" s="314"/>
    </row>
    <row r="112" spans="2:11" ht="15" customHeight="1">
      <c r="B112" s="323"/>
      <c r="C112" s="301" t="s">
        <v>645</v>
      </c>
      <c r="D112" s="301"/>
      <c r="E112" s="301"/>
      <c r="F112" s="322" t="s">
        <v>604</v>
      </c>
      <c r="G112" s="301"/>
      <c r="H112" s="301" t="s">
        <v>646</v>
      </c>
      <c r="I112" s="301" t="s">
        <v>606</v>
      </c>
      <c r="J112" s="301">
        <v>120</v>
      </c>
      <c r="K112" s="314"/>
    </row>
    <row r="113" spans="2:11" ht="15" customHeight="1">
      <c r="B113" s="323"/>
      <c r="C113" s="301" t="s">
        <v>37</v>
      </c>
      <c r="D113" s="301"/>
      <c r="E113" s="301"/>
      <c r="F113" s="322" t="s">
        <v>604</v>
      </c>
      <c r="G113" s="301"/>
      <c r="H113" s="301" t="s">
        <v>647</v>
      </c>
      <c r="I113" s="301" t="s">
        <v>638</v>
      </c>
      <c r="J113" s="301"/>
      <c r="K113" s="314"/>
    </row>
    <row r="114" spans="2:11" ht="15" customHeight="1">
      <c r="B114" s="323"/>
      <c r="C114" s="301" t="s">
        <v>47</v>
      </c>
      <c r="D114" s="301"/>
      <c r="E114" s="301"/>
      <c r="F114" s="322" t="s">
        <v>604</v>
      </c>
      <c r="G114" s="301"/>
      <c r="H114" s="301" t="s">
        <v>648</v>
      </c>
      <c r="I114" s="301" t="s">
        <v>638</v>
      </c>
      <c r="J114" s="301"/>
      <c r="K114" s="314"/>
    </row>
    <row r="115" spans="2:11" ht="15" customHeight="1">
      <c r="B115" s="323"/>
      <c r="C115" s="301" t="s">
        <v>56</v>
      </c>
      <c r="D115" s="301"/>
      <c r="E115" s="301"/>
      <c r="F115" s="322" t="s">
        <v>604</v>
      </c>
      <c r="G115" s="301"/>
      <c r="H115" s="301" t="s">
        <v>649</v>
      </c>
      <c r="I115" s="301" t="s">
        <v>650</v>
      </c>
      <c r="J115" s="301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297"/>
      <c r="D117" s="297"/>
      <c r="E117" s="297"/>
      <c r="F117" s="334"/>
      <c r="G117" s="297"/>
      <c r="H117" s="297"/>
      <c r="I117" s="297"/>
      <c r="J117" s="297"/>
      <c r="K117" s="333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291" t="s">
        <v>651</v>
      </c>
      <c r="D120" s="291"/>
      <c r="E120" s="291"/>
      <c r="F120" s="291"/>
      <c r="G120" s="291"/>
      <c r="H120" s="291"/>
      <c r="I120" s="291"/>
      <c r="J120" s="291"/>
      <c r="K120" s="339"/>
    </row>
    <row r="121" spans="2:11" ht="17.25" customHeight="1">
      <c r="B121" s="340"/>
      <c r="C121" s="315" t="s">
        <v>598</v>
      </c>
      <c r="D121" s="315"/>
      <c r="E121" s="315"/>
      <c r="F121" s="315" t="s">
        <v>599</v>
      </c>
      <c r="G121" s="316"/>
      <c r="H121" s="315" t="s">
        <v>111</v>
      </c>
      <c r="I121" s="315" t="s">
        <v>56</v>
      </c>
      <c r="J121" s="315" t="s">
        <v>600</v>
      </c>
      <c r="K121" s="341"/>
    </row>
    <row r="122" spans="2:11" ht="17.25" customHeight="1">
      <c r="B122" s="340"/>
      <c r="C122" s="317" t="s">
        <v>601</v>
      </c>
      <c r="D122" s="317"/>
      <c r="E122" s="317"/>
      <c r="F122" s="318" t="s">
        <v>602</v>
      </c>
      <c r="G122" s="319"/>
      <c r="H122" s="317"/>
      <c r="I122" s="317"/>
      <c r="J122" s="317" t="s">
        <v>603</v>
      </c>
      <c r="K122" s="341"/>
    </row>
    <row r="123" spans="2:11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spans="2:11" ht="15" customHeight="1">
      <c r="B124" s="342"/>
      <c r="C124" s="301" t="s">
        <v>607</v>
      </c>
      <c r="D124" s="320"/>
      <c r="E124" s="320"/>
      <c r="F124" s="322" t="s">
        <v>604</v>
      </c>
      <c r="G124" s="301"/>
      <c r="H124" s="301" t="s">
        <v>643</v>
      </c>
      <c r="I124" s="301" t="s">
        <v>606</v>
      </c>
      <c r="J124" s="301">
        <v>120</v>
      </c>
      <c r="K124" s="344"/>
    </row>
    <row r="125" spans="2:11" ht="15" customHeight="1">
      <c r="B125" s="342"/>
      <c r="C125" s="301" t="s">
        <v>652</v>
      </c>
      <c r="D125" s="301"/>
      <c r="E125" s="301"/>
      <c r="F125" s="322" t="s">
        <v>604</v>
      </c>
      <c r="G125" s="301"/>
      <c r="H125" s="301" t="s">
        <v>653</v>
      </c>
      <c r="I125" s="301" t="s">
        <v>606</v>
      </c>
      <c r="J125" s="301" t="s">
        <v>654</v>
      </c>
      <c r="K125" s="344"/>
    </row>
    <row r="126" spans="2:11" ht="15" customHeight="1">
      <c r="B126" s="342"/>
      <c r="C126" s="301" t="s">
        <v>553</v>
      </c>
      <c r="D126" s="301"/>
      <c r="E126" s="301"/>
      <c r="F126" s="322" t="s">
        <v>604</v>
      </c>
      <c r="G126" s="301"/>
      <c r="H126" s="301" t="s">
        <v>655</v>
      </c>
      <c r="I126" s="301" t="s">
        <v>606</v>
      </c>
      <c r="J126" s="301" t="s">
        <v>654</v>
      </c>
      <c r="K126" s="344"/>
    </row>
    <row r="127" spans="2:11" ht="15" customHeight="1">
      <c r="B127" s="342"/>
      <c r="C127" s="301" t="s">
        <v>615</v>
      </c>
      <c r="D127" s="301"/>
      <c r="E127" s="301"/>
      <c r="F127" s="322" t="s">
        <v>610</v>
      </c>
      <c r="G127" s="301"/>
      <c r="H127" s="301" t="s">
        <v>616</v>
      </c>
      <c r="I127" s="301" t="s">
        <v>606</v>
      </c>
      <c r="J127" s="301">
        <v>15</v>
      </c>
      <c r="K127" s="344"/>
    </row>
    <row r="128" spans="2:11" ht="15" customHeight="1">
      <c r="B128" s="342"/>
      <c r="C128" s="324" t="s">
        <v>617</v>
      </c>
      <c r="D128" s="324"/>
      <c r="E128" s="324"/>
      <c r="F128" s="325" t="s">
        <v>610</v>
      </c>
      <c r="G128" s="324"/>
      <c r="H128" s="324" t="s">
        <v>618</v>
      </c>
      <c r="I128" s="324" t="s">
        <v>606</v>
      </c>
      <c r="J128" s="324">
        <v>15</v>
      </c>
      <c r="K128" s="344"/>
    </row>
    <row r="129" spans="2:11" ht="15" customHeight="1">
      <c r="B129" s="342"/>
      <c r="C129" s="324" t="s">
        <v>619</v>
      </c>
      <c r="D129" s="324"/>
      <c r="E129" s="324"/>
      <c r="F129" s="325" t="s">
        <v>610</v>
      </c>
      <c r="G129" s="324"/>
      <c r="H129" s="324" t="s">
        <v>620</v>
      </c>
      <c r="I129" s="324" t="s">
        <v>606</v>
      </c>
      <c r="J129" s="324">
        <v>20</v>
      </c>
      <c r="K129" s="344"/>
    </row>
    <row r="130" spans="2:11" ht="15" customHeight="1">
      <c r="B130" s="342"/>
      <c r="C130" s="324" t="s">
        <v>621</v>
      </c>
      <c r="D130" s="324"/>
      <c r="E130" s="324"/>
      <c r="F130" s="325" t="s">
        <v>610</v>
      </c>
      <c r="G130" s="324"/>
      <c r="H130" s="324" t="s">
        <v>622</v>
      </c>
      <c r="I130" s="324" t="s">
        <v>606</v>
      </c>
      <c r="J130" s="324">
        <v>20</v>
      </c>
      <c r="K130" s="344"/>
    </row>
    <row r="131" spans="2:11" ht="15" customHeight="1">
      <c r="B131" s="342"/>
      <c r="C131" s="301" t="s">
        <v>609</v>
      </c>
      <c r="D131" s="301"/>
      <c r="E131" s="301"/>
      <c r="F131" s="322" t="s">
        <v>610</v>
      </c>
      <c r="G131" s="301"/>
      <c r="H131" s="301" t="s">
        <v>643</v>
      </c>
      <c r="I131" s="301" t="s">
        <v>606</v>
      </c>
      <c r="J131" s="301">
        <v>50</v>
      </c>
      <c r="K131" s="344"/>
    </row>
    <row r="132" spans="2:11" ht="15" customHeight="1">
      <c r="B132" s="342"/>
      <c r="C132" s="301" t="s">
        <v>623</v>
      </c>
      <c r="D132" s="301"/>
      <c r="E132" s="301"/>
      <c r="F132" s="322" t="s">
        <v>610</v>
      </c>
      <c r="G132" s="301"/>
      <c r="H132" s="301" t="s">
        <v>643</v>
      </c>
      <c r="I132" s="301" t="s">
        <v>606</v>
      </c>
      <c r="J132" s="301">
        <v>50</v>
      </c>
      <c r="K132" s="344"/>
    </row>
    <row r="133" spans="2:11" ht="15" customHeight="1">
      <c r="B133" s="342"/>
      <c r="C133" s="301" t="s">
        <v>629</v>
      </c>
      <c r="D133" s="301"/>
      <c r="E133" s="301"/>
      <c r="F133" s="322" t="s">
        <v>610</v>
      </c>
      <c r="G133" s="301"/>
      <c r="H133" s="301" t="s">
        <v>643</v>
      </c>
      <c r="I133" s="301" t="s">
        <v>606</v>
      </c>
      <c r="J133" s="301">
        <v>50</v>
      </c>
      <c r="K133" s="344"/>
    </row>
    <row r="134" spans="2:11" ht="15" customHeight="1">
      <c r="B134" s="342"/>
      <c r="C134" s="301" t="s">
        <v>631</v>
      </c>
      <c r="D134" s="301"/>
      <c r="E134" s="301"/>
      <c r="F134" s="322" t="s">
        <v>610</v>
      </c>
      <c r="G134" s="301"/>
      <c r="H134" s="301" t="s">
        <v>643</v>
      </c>
      <c r="I134" s="301" t="s">
        <v>606</v>
      </c>
      <c r="J134" s="301">
        <v>50</v>
      </c>
      <c r="K134" s="344"/>
    </row>
    <row r="135" spans="2:11" ht="15" customHeight="1">
      <c r="B135" s="342"/>
      <c r="C135" s="301" t="s">
        <v>116</v>
      </c>
      <c r="D135" s="301"/>
      <c r="E135" s="301"/>
      <c r="F135" s="322" t="s">
        <v>610</v>
      </c>
      <c r="G135" s="301"/>
      <c r="H135" s="301" t="s">
        <v>656</v>
      </c>
      <c r="I135" s="301" t="s">
        <v>606</v>
      </c>
      <c r="J135" s="301">
        <v>255</v>
      </c>
      <c r="K135" s="344"/>
    </row>
    <row r="136" spans="2:11" ht="15" customHeight="1">
      <c r="B136" s="342"/>
      <c r="C136" s="301" t="s">
        <v>633</v>
      </c>
      <c r="D136" s="301"/>
      <c r="E136" s="301"/>
      <c r="F136" s="322" t="s">
        <v>604</v>
      </c>
      <c r="G136" s="301"/>
      <c r="H136" s="301" t="s">
        <v>657</v>
      </c>
      <c r="I136" s="301" t="s">
        <v>635</v>
      </c>
      <c r="J136" s="301"/>
      <c r="K136" s="344"/>
    </row>
    <row r="137" spans="2:11" ht="15" customHeight="1">
      <c r="B137" s="342"/>
      <c r="C137" s="301" t="s">
        <v>636</v>
      </c>
      <c r="D137" s="301"/>
      <c r="E137" s="301"/>
      <c r="F137" s="322" t="s">
        <v>604</v>
      </c>
      <c r="G137" s="301"/>
      <c r="H137" s="301" t="s">
        <v>658</v>
      </c>
      <c r="I137" s="301" t="s">
        <v>638</v>
      </c>
      <c r="J137" s="301"/>
      <c r="K137" s="344"/>
    </row>
    <row r="138" spans="2:11" ht="15" customHeight="1">
      <c r="B138" s="342"/>
      <c r="C138" s="301" t="s">
        <v>639</v>
      </c>
      <c r="D138" s="301"/>
      <c r="E138" s="301"/>
      <c r="F138" s="322" t="s">
        <v>604</v>
      </c>
      <c r="G138" s="301"/>
      <c r="H138" s="301" t="s">
        <v>639</v>
      </c>
      <c r="I138" s="301" t="s">
        <v>638</v>
      </c>
      <c r="J138" s="301"/>
      <c r="K138" s="344"/>
    </row>
    <row r="139" spans="2:11" ht="15" customHeight="1">
      <c r="B139" s="342"/>
      <c r="C139" s="301" t="s">
        <v>37</v>
      </c>
      <c r="D139" s="301"/>
      <c r="E139" s="301"/>
      <c r="F139" s="322" t="s">
        <v>604</v>
      </c>
      <c r="G139" s="301"/>
      <c r="H139" s="301" t="s">
        <v>659</v>
      </c>
      <c r="I139" s="301" t="s">
        <v>638</v>
      </c>
      <c r="J139" s="301"/>
      <c r="K139" s="344"/>
    </row>
    <row r="140" spans="2:11" ht="15" customHeight="1">
      <c r="B140" s="342"/>
      <c r="C140" s="301" t="s">
        <v>660</v>
      </c>
      <c r="D140" s="301"/>
      <c r="E140" s="301"/>
      <c r="F140" s="322" t="s">
        <v>604</v>
      </c>
      <c r="G140" s="301"/>
      <c r="H140" s="301" t="s">
        <v>661</v>
      </c>
      <c r="I140" s="301" t="s">
        <v>638</v>
      </c>
      <c r="J140" s="301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297"/>
      <c r="C142" s="297"/>
      <c r="D142" s="297"/>
      <c r="E142" s="297"/>
      <c r="F142" s="334"/>
      <c r="G142" s="297"/>
      <c r="H142" s="297"/>
      <c r="I142" s="297"/>
      <c r="J142" s="297"/>
      <c r="K142" s="297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313" t="s">
        <v>662</v>
      </c>
      <c r="D145" s="313"/>
      <c r="E145" s="313"/>
      <c r="F145" s="313"/>
      <c r="G145" s="313"/>
      <c r="H145" s="313"/>
      <c r="I145" s="313"/>
      <c r="J145" s="313"/>
      <c r="K145" s="314"/>
    </row>
    <row r="146" spans="2:11" ht="17.25" customHeight="1">
      <c r="B146" s="312"/>
      <c r="C146" s="315" t="s">
        <v>598</v>
      </c>
      <c r="D146" s="315"/>
      <c r="E146" s="315"/>
      <c r="F146" s="315" t="s">
        <v>599</v>
      </c>
      <c r="G146" s="316"/>
      <c r="H146" s="315" t="s">
        <v>111</v>
      </c>
      <c r="I146" s="315" t="s">
        <v>56</v>
      </c>
      <c r="J146" s="315" t="s">
        <v>600</v>
      </c>
      <c r="K146" s="314"/>
    </row>
    <row r="147" spans="2:11" ht="17.25" customHeight="1">
      <c r="B147" s="312"/>
      <c r="C147" s="317" t="s">
        <v>601</v>
      </c>
      <c r="D147" s="317"/>
      <c r="E147" s="317"/>
      <c r="F147" s="318" t="s">
        <v>602</v>
      </c>
      <c r="G147" s="319"/>
      <c r="H147" s="317"/>
      <c r="I147" s="317"/>
      <c r="J147" s="317" t="s">
        <v>603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607</v>
      </c>
      <c r="D149" s="301"/>
      <c r="E149" s="301"/>
      <c r="F149" s="349" t="s">
        <v>604</v>
      </c>
      <c r="G149" s="301"/>
      <c r="H149" s="348" t="s">
        <v>643</v>
      </c>
      <c r="I149" s="348" t="s">
        <v>606</v>
      </c>
      <c r="J149" s="348">
        <v>120</v>
      </c>
      <c r="K149" s="344"/>
    </row>
    <row r="150" spans="2:11" ht="15" customHeight="1">
      <c r="B150" s="323"/>
      <c r="C150" s="348" t="s">
        <v>652</v>
      </c>
      <c r="D150" s="301"/>
      <c r="E150" s="301"/>
      <c r="F150" s="349" t="s">
        <v>604</v>
      </c>
      <c r="G150" s="301"/>
      <c r="H150" s="348" t="s">
        <v>663</v>
      </c>
      <c r="I150" s="348" t="s">
        <v>606</v>
      </c>
      <c r="J150" s="348" t="s">
        <v>654</v>
      </c>
      <c r="K150" s="344"/>
    </row>
    <row r="151" spans="2:11" ht="15" customHeight="1">
      <c r="B151" s="323"/>
      <c r="C151" s="348" t="s">
        <v>553</v>
      </c>
      <c r="D151" s="301"/>
      <c r="E151" s="301"/>
      <c r="F151" s="349" t="s">
        <v>604</v>
      </c>
      <c r="G151" s="301"/>
      <c r="H151" s="348" t="s">
        <v>664</v>
      </c>
      <c r="I151" s="348" t="s">
        <v>606</v>
      </c>
      <c r="J151" s="348" t="s">
        <v>654</v>
      </c>
      <c r="K151" s="344"/>
    </row>
    <row r="152" spans="2:11" ht="15" customHeight="1">
      <c r="B152" s="323"/>
      <c r="C152" s="348" t="s">
        <v>609</v>
      </c>
      <c r="D152" s="301"/>
      <c r="E152" s="301"/>
      <c r="F152" s="349" t="s">
        <v>610</v>
      </c>
      <c r="G152" s="301"/>
      <c r="H152" s="348" t="s">
        <v>643</v>
      </c>
      <c r="I152" s="348" t="s">
        <v>606</v>
      </c>
      <c r="J152" s="348">
        <v>50</v>
      </c>
      <c r="K152" s="344"/>
    </row>
    <row r="153" spans="2:11" ht="15" customHeight="1">
      <c r="B153" s="323"/>
      <c r="C153" s="348" t="s">
        <v>612</v>
      </c>
      <c r="D153" s="301"/>
      <c r="E153" s="301"/>
      <c r="F153" s="349" t="s">
        <v>604</v>
      </c>
      <c r="G153" s="301"/>
      <c r="H153" s="348" t="s">
        <v>643</v>
      </c>
      <c r="I153" s="348" t="s">
        <v>614</v>
      </c>
      <c r="J153" s="348"/>
      <c r="K153" s="344"/>
    </row>
    <row r="154" spans="2:11" ht="15" customHeight="1">
      <c r="B154" s="323"/>
      <c r="C154" s="348" t="s">
        <v>623</v>
      </c>
      <c r="D154" s="301"/>
      <c r="E154" s="301"/>
      <c r="F154" s="349" t="s">
        <v>610</v>
      </c>
      <c r="G154" s="301"/>
      <c r="H154" s="348" t="s">
        <v>643</v>
      </c>
      <c r="I154" s="348" t="s">
        <v>606</v>
      </c>
      <c r="J154" s="348">
        <v>50</v>
      </c>
      <c r="K154" s="344"/>
    </row>
    <row r="155" spans="2:11" ht="15" customHeight="1">
      <c r="B155" s="323"/>
      <c r="C155" s="348" t="s">
        <v>631</v>
      </c>
      <c r="D155" s="301"/>
      <c r="E155" s="301"/>
      <c r="F155" s="349" t="s">
        <v>610</v>
      </c>
      <c r="G155" s="301"/>
      <c r="H155" s="348" t="s">
        <v>643</v>
      </c>
      <c r="I155" s="348" t="s">
        <v>606</v>
      </c>
      <c r="J155" s="348">
        <v>50</v>
      </c>
      <c r="K155" s="344"/>
    </row>
    <row r="156" spans="2:11" ht="15" customHeight="1">
      <c r="B156" s="323"/>
      <c r="C156" s="348" t="s">
        <v>629</v>
      </c>
      <c r="D156" s="301"/>
      <c r="E156" s="301"/>
      <c r="F156" s="349" t="s">
        <v>610</v>
      </c>
      <c r="G156" s="301"/>
      <c r="H156" s="348" t="s">
        <v>643</v>
      </c>
      <c r="I156" s="348" t="s">
        <v>606</v>
      </c>
      <c r="J156" s="348">
        <v>50</v>
      </c>
      <c r="K156" s="344"/>
    </row>
    <row r="157" spans="2:11" ht="15" customHeight="1">
      <c r="B157" s="323"/>
      <c r="C157" s="348" t="s">
        <v>91</v>
      </c>
      <c r="D157" s="301"/>
      <c r="E157" s="301"/>
      <c r="F157" s="349" t="s">
        <v>604</v>
      </c>
      <c r="G157" s="301"/>
      <c r="H157" s="348" t="s">
        <v>665</v>
      </c>
      <c r="I157" s="348" t="s">
        <v>606</v>
      </c>
      <c r="J157" s="348" t="s">
        <v>666</v>
      </c>
      <c r="K157" s="344"/>
    </row>
    <row r="158" spans="2:11" ht="15" customHeight="1">
      <c r="B158" s="323"/>
      <c r="C158" s="348" t="s">
        <v>667</v>
      </c>
      <c r="D158" s="301"/>
      <c r="E158" s="301"/>
      <c r="F158" s="349" t="s">
        <v>604</v>
      </c>
      <c r="G158" s="301"/>
      <c r="H158" s="348" t="s">
        <v>668</v>
      </c>
      <c r="I158" s="348" t="s">
        <v>638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297"/>
      <c r="C160" s="301"/>
      <c r="D160" s="301"/>
      <c r="E160" s="301"/>
      <c r="F160" s="322"/>
      <c r="G160" s="301"/>
      <c r="H160" s="301"/>
      <c r="I160" s="301"/>
      <c r="J160" s="301"/>
      <c r="K160" s="297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87"/>
      <c r="C162" s="288"/>
      <c r="D162" s="288"/>
      <c r="E162" s="288"/>
      <c r="F162" s="288"/>
      <c r="G162" s="288"/>
      <c r="H162" s="288"/>
      <c r="I162" s="288"/>
      <c r="J162" s="288"/>
      <c r="K162" s="289"/>
    </row>
    <row r="163" spans="2:11" ht="45" customHeight="1">
      <c r="B163" s="290"/>
      <c r="C163" s="291" t="s">
        <v>669</v>
      </c>
      <c r="D163" s="291"/>
      <c r="E163" s="291"/>
      <c r="F163" s="291"/>
      <c r="G163" s="291"/>
      <c r="H163" s="291"/>
      <c r="I163" s="291"/>
      <c r="J163" s="291"/>
      <c r="K163" s="292"/>
    </row>
    <row r="164" spans="2:11" ht="17.25" customHeight="1">
      <c r="B164" s="290"/>
      <c r="C164" s="315" t="s">
        <v>598</v>
      </c>
      <c r="D164" s="315"/>
      <c r="E164" s="315"/>
      <c r="F164" s="315" t="s">
        <v>599</v>
      </c>
      <c r="G164" s="352"/>
      <c r="H164" s="353" t="s">
        <v>111</v>
      </c>
      <c r="I164" s="353" t="s">
        <v>56</v>
      </c>
      <c r="J164" s="315" t="s">
        <v>600</v>
      </c>
      <c r="K164" s="292"/>
    </row>
    <row r="165" spans="2:11" ht="17.25" customHeight="1">
      <c r="B165" s="293"/>
      <c r="C165" s="317" t="s">
        <v>601</v>
      </c>
      <c r="D165" s="317"/>
      <c r="E165" s="317"/>
      <c r="F165" s="318" t="s">
        <v>602</v>
      </c>
      <c r="G165" s="354"/>
      <c r="H165" s="355"/>
      <c r="I165" s="355"/>
      <c r="J165" s="317" t="s">
        <v>603</v>
      </c>
      <c r="K165" s="295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1" t="s">
        <v>607</v>
      </c>
      <c r="D167" s="301"/>
      <c r="E167" s="301"/>
      <c r="F167" s="322" t="s">
        <v>604</v>
      </c>
      <c r="G167" s="301"/>
      <c r="H167" s="301" t="s">
        <v>643</v>
      </c>
      <c r="I167" s="301" t="s">
        <v>606</v>
      </c>
      <c r="J167" s="301">
        <v>120</v>
      </c>
      <c r="K167" s="344"/>
    </row>
    <row r="168" spans="2:11" ht="15" customHeight="1">
      <c r="B168" s="323"/>
      <c r="C168" s="301" t="s">
        <v>652</v>
      </c>
      <c r="D168" s="301"/>
      <c r="E168" s="301"/>
      <c r="F168" s="322" t="s">
        <v>604</v>
      </c>
      <c r="G168" s="301"/>
      <c r="H168" s="301" t="s">
        <v>653</v>
      </c>
      <c r="I168" s="301" t="s">
        <v>606</v>
      </c>
      <c r="J168" s="301" t="s">
        <v>654</v>
      </c>
      <c r="K168" s="344"/>
    </row>
    <row r="169" spans="2:11" ht="15" customHeight="1">
      <c r="B169" s="323"/>
      <c r="C169" s="301" t="s">
        <v>553</v>
      </c>
      <c r="D169" s="301"/>
      <c r="E169" s="301"/>
      <c r="F169" s="322" t="s">
        <v>604</v>
      </c>
      <c r="G169" s="301"/>
      <c r="H169" s="301" t="s">
        <v>670</v>
      </c>
      <c r="I169" s="301" t="s">
        <v>606</v>
      </c>
      <c r="J169" s="301" t="s">
        <v>654</v>
      </c>
      <c r="K169" s="344"/>
    </row>
    <row r="170" spans="2:11" ht="15" customHeight="1">
      <c r="B170" s="323"/>
      <c r="C170" s="301" t="s">
        <v>609</v>
      </c>
      <c r="D170" s="301"/>
      <c r="E170" s="301"/>
      <c r="F170" s="322" t="s">
        <v>610</v>
      </c>
      <c r="G170" s="301"/>
      <c r="H170" s="301" t="s">
        <v>670</v>
      </c>
      <c r="I170" s="301" t="s">
        <v>606</v>
      </c>
      <c r="J170" s="301">
        <v>50</v>
      </c>
      <c r="K170" s="344"/>
    </row>
    <row r="171" spans="2:11" ht="15" customHeight="1">
      <c r="B171" s="323"/>
      <c r="C171" s="301" t="s">
        <v>612</v>
      </c>
      <c r="D171" s="301"/>
      <c r="E171" s="301"/>
      <c r="F171" s="322" t="s">
        <v>604</v>
      </c>
      <c r="G171" s="301"/>
      <c r="H171" s="301" t="s">
        <v>670</v>
      </c>
      <c r="I171" s="301" t="s">
        <v>614</v>
      </c>
      <c r="J171" s="301"/>
      <c r="K171" s="344"/>
    </row>
    <row r="172" spans="2:11" ht="15" customHeight="1">
      <c r="B172" s="323"/>
      <c r="C172" s="301" t="s">
        <v>623</v>
      </c>
      <c r="D172" s="301"/>
      <c r="E172" s="301"/>
      <c r="F172" s="322" t="s">
        <v>610</v>
      </c>
      <c r="G172" s="301"/>
      <c r="H172" s="301" t="s">
        <v>670</v>
      </c>
      <c r="I172" s="301" t="s">
        <v>606</v>
      </c>
      <c r="J172" s="301">
        <v>50</v>
      </c>
      <c r="K172" s="344"/>
    </row>
    <row r="173" spans="2:11" ht="15" customHeight="1">
      <c r="B173" s="323"/>
      <c r="C173" s="301" t="s">
        <v>631</v>
      </c>
      <c r="D173" s="301"/>
      <c r="E173" s="301"/>
      <c r="F173" s="322" t="s">
        <v>610</v>
      </c>
      <c r="G173" s="301"/>
      <c r="H173" s="301" t="s">
        <v>670</v>
      </c>
      <c r="I173" s="301" t="s">
        <v>606</v>
      </c>
      <c r="J173" s="301">
        <v>50</v>
      </c>
      <c r="K173" s="344"/>
    </row>
    <row r="174" spans="2:11" ht="15" customHeight="1">
      <c r="B174" s="323"/>
      <c r="C174" s="301" t="s">
        <v>629</v>
      </c>
      <c r="D174" s="301"/>
      <c r="E174" s="301"/>
      <c r="F174" s="322" t="s">
        <v>610</v>
      </c>
      <c r="G174" s="301"/>
      <c r="H174" s="301" t="s">
        <v>670</v>
      </c>
      <c r="I174" s="301" t="s">
        <v>606</v>
      </c>
      <c r="J174" s="301">
        <v>50</v>
      </c>
      <c r="K174" s="344"/>
    </row>
    <row r="175" spans="2:11" ht="15" customHeight="1">
      <c r="B175" s="323"/>
      <c r="C175" s="301" t="s">
        <v>110</v>
      </c>
      <c r="D175" s="301"/>
      <c r="E175" s="301"/>
      <c r="F175" s="322" t="s">
        <v>604</v>
      </c>
      <c r="G175" s="301"/>
      <c r="H175" s="301" t="s">
        <v>671</v>
      </c>
      <c r="I175" s="301" t="s">
        <v>672</v>
      </c>
      <c r="J175" s="301"/>
      <c r="K175" s="344"/>
    </row>
    <row r="176" spans="2:11" ht="15" customHeight="1">
      <c r="B176" s="323"/>
      <c r="C176" s="301" t="s">
        <v>56</v>
      </c>
      <c r="D176" s="301"/>
      <c r="E176" s="301"/>
      <c r="F176" s="322" t="s">
        <v>604</v>
      </c>
      <c r="G176" s="301"/>
      <c r="H176" s="301" t="s">
        <v>673</v>
      </c>
      <c r="I176" s="301" t="s">
        <v>674</v>
      </c>
      <c r="J176" s="301">
        <v>1</v>
      </c>
      <c r="K176" s="344"/>
    </row>
    <row r="177" spans="2:11" ht="15" customHeight="1">
      <c r="B177" s="323"/>
      <c r="C177" s="301" t="s">
        <v>52</v>
      </c>
      <c r="D177" s="301"/>
      <c r="E177" s="301"/>
      <c r="F177" s="322" t="s">
        <v>604</v>
      </c>
      <c r="G177" s="301"/>
      <c r="H177" s="301" t="s">
        <v>675</v>
      </c>
      <c r="I177" s="301" t="s">
        <v>606</v>
      </c>
      <c r="J177" s="301">
        <v>20</v>
      </c>
      <c r="K177" s="344"/>
    </row>
    <row r="178" spans="2:11" ht="15" customHeight="1">
      <c r="B178" s="323"/>
      <c r="C178" s="301" t="s">
        <v>111</v>
      </c>
      <c r="D178" s="301"/>
      <c r="E178" s="301"/>
      <c r="F178" s="322" t="s">
        <v>604</v>
      </c>
      <c r="G178" s="301"/>
      <c r="H178" s="301" t="s">
        <v>676</v>
      </c>
      <c r="I178" s="301" t="s">
        <v>606</v>
      </c>
      <c r="J178" s="301">
        <v>255</v>
      </c>
      <c r="K178" s="344"/>
    </row>
    <row r="179" spans="2:11" ht="15" customHeight="1">
      <c r="B179" s="323"/>
      <c r="C179" s="301" t="s">
        <v>112</v>
      </c>
      <c r="D179" s="301"/>
      <c r="E179" s="301"/>
      <c r="F179" s="322" t="s">
        <v>604</v>
      </c>
      <c r="G179" s="301"/>
      <c r="H179" s="301" t="s">
        <v>569</v>
      </c>
      <c r="I179" s="301" t="s">
        <v>606</v>
      </c>
      <c r="J179" s="301">
        <v>10</v>
      </c>
      <c r="K179" s="344"/>
    </row>
    <row r="180" spans="2:11" ht="15" customHeight="1">
      <c r="B180" s="323"/>
      <c r="C180" s="301" t="s">
        <v>113</v>
      </c>
      <c r="D180" s="301"/>
      <c r="E180" s="301"/>
      <c r="F180" s="322" t="s">
        <v>604</v>
      </c>
      <c r="G180" s="301"/>
      <c r="H180" s="301" t="s">
        <v>677</v>
      </c>
      <c r="I180" s="301" t="s">
        <v>638</v>
      </c>
      <c r="J180" s="301"/>
      <c r="K180" s="344"/>
    </row>
    <row r="181" spans="2:11" ht="15" customHeight="1">
      <c r="B181" s="323"/>
      <c r="C181" s="301" t="s">
        <v>678</v>
      </c>
      <c r="D181" s="301"/>
      <c r="E181" s="301"/>
      <c r="F181" s="322" t="s">
        <v>604</v>
      </c>
      <c r="G181" s="301"/>
      <c r="H181" s="301" t="s">
        <v>679</v>
      </c>
      <c r="I181" s="301" t="s">
        <v>638</v>
      </c>
      <c r="J181" s="301"/>
      <c r="K181" s="344"/>
    </row>
    <row r="182" spans="2:11" ht="15" customHeight="1">
      <c r="B182" s="323"/>
      <c r="C182" s="301" t="s">
        <v>667</v>
      </c>
      <c r="D182" s="301"/>
      <c r="E182" s="301"/>
      <c r="F182" s="322" t="s">
        <v>604</v>
      </c>
      <c r="G182" s="301"/>
      <c r="H182" s="301" t="s">
        <v>680</v>
      </c>
      <c r="I182" s="301" t="s">
        <v>638</v>
      </c>
      <c r="J182" s="301"/>
      <c r="K182" s="344"/>
    </row>
    <row r="183" spans="2:11" ht="15" customHeight="1">
      <c r="B183" s="323"/>
      <c r="C183" s="301" t="s">
        <v>115</v>
      </c>
      <c r="D183" s="301"/>
      <c r="E183" s="301"/>
      <c r="F183" s="322" t="s">
        <v>610</v>
      </c>
      <c r="G183" s="301"/>
      <c r="H183" s="301" t="s">
        <v>681</v>
      </c>
      <c r="I183" s="301" t="s">
        <v>606</v>
      </c>
      <c r="J183" s="301">
        <v>50</v>
      </c>
      <c r="K183" s="344"/>
    </row>
    <row r="184" spans="2:11" ht="15" customHeight="1">
      <c r="B184" s="323"/>
      <c r="C184" s="301" t="s">
        <v>682</v>
      </c>
      <c r="D184" s="301"/>
      <c r="E184" s="301"/>
      <c r="F184" s="322" t="s">
        <v>610</v>
      </c>
      <c r="G184" s="301"/>
      <c r="H184" s="301" t="s">
        <v>683</v>
      </c>
      <c r="I184" s="301" t="s">
        <v>684</v>
      </c>
      <c r="J184" s="301"/>
      <c r="K184" s="344"/>
    </row>
    <row r="185" spans="2:11" ht="15" customHeight="1">
      <c r="B185" s="323"/>
      <c r="C185" s="301" t="s">
        <v>685</v>
      </c>
      <c r="D185" s="301"/>
      <c r="E185" s="301"/>
      <c r="F185" s="322" t="s">
        <v>610</v>
      </c>
      <c r="G185" s="301"/>
      <c r="H185" s="301" t="s">
        <v>686</v>
      </c>
      <c r="I185" s="301" t="s">
        <v>684</v>
      </c>
      <c r="J185" s="301"/>
      <c r="K185" s="344"/>
    </row>
    <row r="186" spans="2:11" ht="15" customHeight="1">
      <c r="B186" s="323"/>
      <c r="C186" s="301" t="s">
        <v>687</v>
      </c>
      <c r="D186" s="301"/>
      <c r="E186" s="301"/>
      <c r="F186" s="322" t="s">
        <v>610</v>
      </c>
      <c r="G186" s="301"/>
      <c r="H186" s="301" t="s">
        <v>688</v>
      </c>
      <c r="I186" s="301" t="s">
        <v>684</v>
      </c>
      <c r="J186" s="301"/>
      <c r="K186" s="344"/>
    </row>
    <row r="187" spans="2:11" ht="15" customHeight="1">
      <c r="B187" s="323"/>
      <c r="C187" s="356" t="s">
        <v>689</v>
      </c>
      <c r="D187" s="301"/>
      <c r="E187" s="301"/>
      <c r="F187" s="322" t="s">
        <v>610</v>
      </c>
      <c r="G187" s="301"/>
      <c r="H187" s="301" t="s">
        <v>690</v>
      </c>
      <c r="I187" s="301" t="s">
        <v>691</v>
      </c>
      <c r="J187" s="357" t="s">
        <v>692</v>
      </c>
      <c r="K187" s="344"/>
    </row>
    <row r="188" spans="2:11" ht="15" customHeight="1">
      <c r="B188" s="323"/>
      <c r="C188" s="307" t="s">
        <v>41</v>
      </c>
      <c r="D188" s="301"/>
      <c r="E188" s="301"/>
      <c r="F188" s="322" t="s">
        <v>604</v>
      </c>
      <c r="G188" s="301"/>
      <c r="H188" s="297" t="s">
        <v>693</v>
      </c>
      <c r="I188" s="301" t="s">
        <v>694</v>
      </c>
      <c r="J188" s="301"/>
      <c r="K188" s="344"/>
    </row>
    <row r="189" spans="2:11" ht="15" customHeight="1">
      <c r="B189" s="323"/>
      <c r="C189" s="307" t="s">
        <v>695</v>
      </c>
      <c r="D189" s="301"/>
      <c r="E189" s="301"/>
      <c r="F189" s="322" t="s">
        <v>604</v>
      </c>
      <c r="G189" s="301"/>
      <c r="H189" s="301" t="s">
        <v>696</v>
      </c>
      <c r="I189" s="301" t="s">
        <v>638</v>
      </c>
      <c r="J189" s="301"/>
      <c r="K189" s="344"/>
    </row>
    <row r="190" spans="2:11" ht="15" customHeight="1">
      <c r="B190" s="323"/>
      <c r="C190" s="307" t="s">
        <v>697</v>
      </c>
      <c r="D190" s="301"/>
      <c r="E190" s="301"/>
      <c r="F190" s="322" t="s">
        <v>604</v>
      </c>
      <c r="G190" s="301"/>
      <c r="H190" s="301" t="s">
        <v>698</v>
      </c>
      <c r="I190" s="301" t="s">
        <v>638</v>
      </c>
      <c r="J190" s="301"/>
      <c r="K190" s="344"/>
    </row>
    <row r="191" spans="2:11" ht="15" customHeight="1">
      <c r="B191" s="323"/>
      <c r="C191" s="307" t="s">
        <v>699</v>
      </c>
      <c r="D191" s="301"/>
      <c r="E191" s="301"/>
      <c r="F191" s="322" t="s">
        <v>610</v>
      </c>
      <c r="G191" s="301"/>
      <c r="H191" s="301" t="s">
        <v>700</v>
      </c>
      <c r="I191" s="301" t="s">
        <v>638</v>
      </c>
      <c r="J191" s="301"/>
      <c r="K191" s="344"/>
    </row>
    <row r="192" spans="2:11" ht="15" customHeight="1">
      <c r="B192" s="350"/>
      <c r="C192" s="358"/>
      <c r="D192" s="332"/>
      <c r="E192" s="332"/>
      <c r="F192" s="332"/>
      <c r="G192" s="332"/>
      <c r="H192" s="332"/>
      <c r="I192" s="332"/>
      <c r="J192" s="332"/>
      <c r="K192" s="351"/>
    </row>
    <row r="193" spans="2:11" ht="18.75" customHeight="1">
      <c r="B193" s="297"/>
      <c r="C193" s="301"/>
      <c r="D193" s="301"/>
      <c r="E193" s="301"/>
      <c r="F193" s="322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2"/>
      <c r="G194" s="301"/>
      <c r="H194" s="301"/>
      <c r="I194" s="301"/>
      <c r="J194" s="301"/>
      <c r="K194" s="297"/>
    </row>
    <row r="195" spans="2:11" ht="18.75" customHeight="1"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</row>
    <row r="196" spans="2:11" ht="13.5">
      <c r="B196" s="287"/>
      <c r="C196" s="288"/>
      <c r="D196" s="288"/>
      <c r="E196" s="288"/>
      <c r="F196" s="288"/>
      <c r="G196" s="288"/>
      <c r="H196" s="288"/>
      <c r="I196" s="288"/>
      <c r="J196" s="288"/>
      <c r="K196" s="289"/>
    </row>
    <row r="197" spans="2:11" ht="21">
      <c r="B197" s="290"/>
      <c r="C197" s="291" t="s">
        <v>701</v>
      </c>
      <c r="D197" s="291"/>
      <c r="E197" s="291"/>
      <c r="F197" s="291"/>
      <c r="G197" s="291"/>
      <c r="H197" s="291"/>
      <c r="I197" s="291"/>
      <c r="J197" s="291"/>
      <c r="K197" s="292"/>
    </row>
    <row r="198" spans="2:11" ht="25.5" customHeight="1">
      <c r="B198" s="290"/>
      <c r="C198" s="359" t="s">
        <v>702</v>
      </c>
      <c r="D198" s="359"/>
      <c r="E198" s="359"/>
      <c r="F198" s="359" t="s">
        <v>703</v>
      </c>
      <c r="G198" s="360"/>
      <c r="H198" s="359" t="s">
        <v>704</v>
      </c>
      <c r="I198" s="359"/>
      <c r="J198" s="359"/>
      <c r="K198" s="292"/>
    </row>
    <row r="199" spans="2:11" ht="5.25" customHeight="1">
      <c r="B199" s="323"/>
      <c r="C199" s="320"/>
      <c r="D199" s="320"/>
      <c r="E199" s="320"/>
      <c r="F199" s="320"/>
      <c r="G199" s="301"/>
      <c r="H199" s="320"/>
      <c r="I199" s="320"/>
      <c r="J199" s="320"/>
      <c r="K199" s="344"/>
    </row>
    <row r="200" spans="2:11" ht="15" customHeight="1">
      <c r="B200" s="323"/>
      <c r="C200" s="301" t="s">
        <v>694</v>
      </c>
      <c r="D200" s="301"/>
      <c r="E200" s="301"/>
      <c r="F200" s="322" t="s">
        <v>42</v>
      </c>
      <c r="G200" s="301"/>
      <c r="H200" s="301" t="s">
        <v>705</v>
      </c>
      <c r="I200" s="301"/>
      <c r="J200" s="301"/>
      <c r="K200" s="344"/>
    </row>
    <row r="201" spans="2:11" ht="15" customHeight="1">
      <c r="B201" s="323"/>
      <c r="C201" s="329"/>
      <c r="D201" s="301"/>
      <c r="E201" s="301"/>
      <c r="F201" s="322" t="s">
        <v>43</v>
      </c>
      <c r="G201" s="301"/>
      <c r="H201" s="301" t="s">
        <v>706</v>
      </c>
      <c r="I201" s="301"/>
      <c r="J201" s="301"/>
      <c r="K201" s="344"/>
    </row>
    <row r="202" spans="2:11" ht="15" customHeight="1">
      <c r="B202" s="323"/>
      <c r="C202" s="329"/>
      <c r="D202" s="301"/>
      <c r="E202" s="301"/>
      <c r="F202" s="322" t="s">
        <v>46</v>
      </c>
      <c r="G202" s="301"/>
      <c r="H202" s="301" t="s">
        <v>707</v>
      </c>
      <c r="I202" s="301"/>
      <c r="J202" s="301"/>
      <c r="K202" s="344"/>
    </row>
    <row r="203" spans="2:11" ht="15" customHeight="1">
      <c r="B203" s="323"/>
      <c r="C203" s="301"/>
      <c r="D203" s="301"/>
      <c r="E203" s="301"/>
      <c r="F203" s="322" t="s">
        <v>44</v>
      </c>
      <c r="G203" s="301"/>
      <c r="H203" s="301" t="s">
        <v>708</v>
      </c>
      <c r="I203" s="301"/>
      <c r="J203" s="301"/>
      <c r="K203" s="344"/>
    </row>
    <row r="204" spans="2:11" ht="15" customHeight="1">
      <c r="B204" s="323"/>
      <c r="C204" s="301"/>
      <c r="D204" s="301"/>
      <c r="E204" s="301"/>
      <c r="F204" s="322" t="s">
        <v>45</v>
      </c>
      <c r="G204" s="301"/>
      <c r="H204" s="301" t="s">
        <v>709</v>
      </c>
      <c r="I204" s="301"/>
      <c r="J204" s="301"/>
      <c r="K204" s="344"/>
    </row>
    <row r="205" spans="2:11" ht="15" customHeight="1">
      <c r="B205" s="323"/>
      <c r="C205" s="301"/>
      <c r="D205" s="301"/>
      <c r="E205" s="301"/>
      <c r="F205" s="322"/>
      <c r="G205" s="301"/>
      <c r="H205" s="301"/>
      <c r="I205" s="301"/>
      <c r="J205" s="301"/>
      <c r="K205" s="344"/>
    </row>
    <row r="206" spans="2:11" ht="15" customHeight="1">
      <c r="B206" s="323"/>
      <c r="C206" s="301" t="s">
        <v>650</v>
      </c>
      <c r="D206" s="301"/>
      <c r="E206" s="301"/>
      <c r="F206" s="322" t="s">
        <v>78</v>
      </c>
      <c r="G206" s="301"/>
      <c r="H206" s="301" t="s">
        <v>710</v>
      </c>
      <c r="I206" s="301"/>
      <c r="J206" s="301"/>
      <c r="K206" s="344"/>
    </row>
    <row r="207" spans="2:11" ht="15" customHeight="1">
      <c r="B207" s="323"/>
      <c r="C207" s="329"/>
      <c r="D207" s="301"/>
      <c r="E207" s="301"/>
      <c r="F207" s="322" t="s">
        <v>547</v>
      </c>
      <c r="G207" s="301"/>
      <c r="H207" s="301" t="s">
        <v>548</v>
      </c>
      <c r="I207" s="301"/>
      <c r="J207" s="301"/>
      <c r="K207" s="344"/>
    </row>
    <row r="208" spans="2:11" ht="15" customHeight="1">
      <c r="B208" s="323"/>
      <c r="C208" s="301"/>
      <c r="D208" s="301"/>
      <c r="E208" s="301"/>
      <c r="F208" s="322" t="s">
        <v>545</v>
      </c>
      <c r="G208" s="301"/>
      <c r="H208" s="301" t="s">
        <v>711</v>
      </c>
      <c r="I208" s="301"/>
      <c r="J208" s="301"/>
      <c r="K208" s="344"/>
    </row>
    <row r="209" spans="2:11" ht="15" customHeight="1">
      <c r="B209" s="361"/>
      <c r="C209" s="329"/>
      <c r="D209" s="329"/>
      <c r="E209" s="329"/>
      <c r="F209" s="322" t="s">
        <v>549</v>
      </c>
      <c r="G209" s="307"/>
      <c r="H209" s="348" t="s">
        <v>550</v>
      </c>
      <c r="I209" s="348"/>
      <c r="J209" s="348"/>
      <c r="K209" s="362"/>
    </row>
    <row r="210" spans="2:11" ht="15" customHeight="1">
      <c r="B210" s="361"/>
      <c r="C210" s="329"/>
      <c r="D210" s="329"/>
      <c r="E210" s="329"/>
      <c r="F210" s="322" t="s">
        <v>551</v>
      </c>
      <c r="G210" s="307"/>
      <c r="H210" s="348" t="s">
        <v>528</v>
      </c>
      <c r="I210" s="348"/>
      <c r="J210" s="348"/>
      <c r="K210" s="362"/>
    </row>
    <row r="211" spans="2:11" ht="15" customHeight="1">
      <c r="B211" s="361"/>
      <c r="C211" s="329"/>
      <c r="D211" s="329"/>
      <c r="E211" s="329"/>
      <c r="F211" s="363"/>
      <c r="G211" s="307"/>
      <c r="H211" s="364"/>
      <c r="I211" s="364"/>
      <c r="J211" s="364"/>
      <c r="K211" s="362"/>
    </row>
    <row r="212" spans="2:11" ht="15" customHeight="1">
      <c r="B212" s="361"/>
      <c r="C212" s="301" t="s">
        <v>674</v>
      </c>
      <c r="D212" s="329"/>
      <c r="E212" s="329"/>
      <c r="F212" s="322">
        <v>1</v>
      </c>
      <c r="G212" s="307"/>
      <c r="H212" s="348" t="s">
        <v>712</v>
      </c>
      <c r="I212" s="348"/>
      <c r="J212" s="348"/>
      <c r="K212" s="362"/>
    </row>
    <row r="213" spans="2:11" ht="15" customHeight="1">
      <c r="B213" s="361"/>
      <c r="C213" s="329"/>
      <c r="D213" s="329"/>
      <c r="E213" s="329"/>
      <c r="F213" s="322">
        <v>2</v>
      </c>
      <c r="G213" s="307"/>
      <c r="H213" s="348" t="s">
        <v>713</v>
      </c>
      <c r="I213" s="348"/>
      <c r="J213" s="348"/>
      <c r="K213" s="362"/>
    </row>
    <row r="214" spans="2:11" ht="15" customHeight="1">
      <c r="B214" s="361"/>
      <c r="C214" s="329"/>
      <c r="D214" s="329"/>
      <c r="E214" s="329"/>
      <c r="F214" s="322">
        <v>3</v>
      </c>
      <c r="G214" s="307"/>
      <c r="H214" s="348" t="s">
        <v>714</v>
      </c>
      <c r="I214" s="348"/>
      <c r="J214" s="348"/>
      <c r="K214" s="362"/>
    </row>
    <row r="215" spans="2:11" ht="15" customHeight="1">
      <c r="B215" s="361"/>
      <c r="C215" s="329"/>
      <c r="D215" s="329"/>
      <c r="E215" s="329"/>
      <c r="F215" s="322">
        <v>4</v>
      </c>
      <c r="G215" s="307"/>
      <c r="H215" s="348" t="s">
        <v>715</v>
      </c>
      <c r="I215" s="348"/>
      <c r="J215" s="348"/>
      <c r="K215" s="362"/>
    </row>
    <row r="216" spans="2:11" ht="12.75" customHeight="1">
      <c r="B216" s="365"/>
      <c r="C216" s="366"/>
      <c r="D216" s="366"/>
      <c r="E216" s="366"/>
      <c r="F216" s="366"/>
      <c r="G216" s="366"/>
      <c r="H216" s="366"/>
      <c r="I216" s="366"/>
      <c r="J216" s="366"/>
      <c r="K216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Jirka-PC\Jirka</dc:creator>
  <cp:keywords/>
  <dc:description/>
  <cp:lastModifiedBy>Jirka-PC\Jirka</cp:lastModifiedBy>
  <dcterms:created xsi:type="dcterms:W3CDTF">2018-11-03T14:16:43Z</dcterms:created>
  <dcterms:modified xsi:type="dcterms:W3CDTF">2018-11-03T14:16:47Z</dcterms:modified>
  <cp:category/>
  <cp:version/>
  <cp:contentType/>
  <cp:contentStatus/>
</cp:coreProperties>
</file>