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10" windowWidth="13095" windowHeight="7110" activeTab="1"/>
  </bookViews>
  <sheets>
    <sheet name="Rekapitulace stavby" sheetId="1" r:id="rId1"/>
    <sheet name="01 - MOKŘANY - ROZEBRÁNÍ ..." sheetId="2" r:id="rId2"/>
    <sheet name="02 - MOKŘANY - OPĚRNÁ ZEĎ..." sheetId="3" r:id="rId3"/>
    <sheet name="03 - MOKŘANY - ÚPRAVA PLO..." sheetId="4" r:id="rId4"/>
    <sheet name="04 - VYSOKÝ CHLUMEC - STA..." sheetId="5" r:id="rId5"/>
    <sheet name="05 - VYSOKÝ CHLUMEC - OPE..." sheetId="6" r:id="rId6"/>
    <sheet name="06 - VYSOKÝ CHLUMEC - POJ..." sheetId="7" r:id="rId7"/>
    <sheet name="07 - VYSOKÝ CHLUMEC - DEŠ..." sheetId="8" r:id="rId8"/>
    <sheet name="08 - VYSOKÝ CHLUMEC - ZPE..." sheetId="9" r:id="rId9"/>
    <sheet name="09 - VYSOKÝ CHLUMEC - TER..." sheetId="10" r:id="rId10"/>
    <sheet name="Pokyny pro vyplnění" sheetId="11" r:id="rId11"/>
  </sheets>
  <definedNames>
    <definedName name="_xlnm._FilterDatabase" localSheetId="1" hidden="1">'01 - MOKŘANY - ROZEBRÁNÍ ...'!$C$91:$K$530</definedName>
    <definedName name="_xlnm._FilterDatabase" localSheetId="2" hidden="1">'02 - MOKŘANY - OPĚRNÁ ZEĎ...'!$C$83:$K$128</definedName>
    <definedName name="_xlnm._FilterDatabase" localSheetId="3" hidden="1">'03 - MOKŘANY - ÚPRAVA PLO...'!$C$81:$K$104</definedName>
    <definedName name="_xlnm._FilterDatabase" localSheetId="4" hidden="1">'04 - VYSOKÝ CHLUMEC - STA...'!$C$108:$K$1082</definedName>
    <definedName name="_xlnm._FilterDatabase" localSheetId="5" hidden="1">'05 - VYSOKÝ CHLUMEC - OPE...'!$C$85:$K$157</definedName>
    <definedName name="_xlnm._FilterDatabase" localSheetId="6" hidden="1">'06 - VYSOKÝ CHLUMEC - POJ...'!$C$84:$K$116</definedName>
    <definedName name="_xlnm._FilterDatabase" localSheetId="7" hidden="1">'07 - VYSOKÝ CHLUMEC - DEŠ...'!$C$83:$K$107</definedName>
    <definedName name="_xlnm._FilterDatabase" localSheetId="8" hidden="1">'08 - VYSOKÝ CHLUMEC - ZPE...'!$C$84:$K$143</definedName>
    <definedName name="_xlnm._FilterDatabase" localSheetId="9" hidden="1">'09 - VYSOKÝ CHLUMEC - TER...'!$C$81:$K$123</definedName>
    <definedName name="_xlnm.Print_Titles" localSheetId="1">'01 - MOKŘANY - ROZEBRÁNÍ ...'!$91:$91</definedName>
    <definedName name="_xlnm.Print_Titles" localSheetId="2">'02 - MOKŘANY - OPĚRNÁ ZEĎ...'!$83:$83</definedName>
    <definedName name="_xlnm.Print_Titles" localSheetId="3">'03 - MOKŘANY - ÚPRAVA PLO...'!$81:$81</definedName>
    <definedName name="_xlnm.Print_Titles" localSheetId="4">'04 - VYSOKÝ CHLUMEC - STA...'!$108:$108</definedName>
    <definedName name="_xlnm.Print_Titles" localSheetId="5">'05 - VYSOKÝ CHLUMEC - OPE...'!$85:$85</definedName>
    <definedName name="_xlnm.Print_Titles" localSheetId="6">'06 - VYSOKÝ CHLUMEC - POJ...'!$84:$84</definedName>
    <definedName name="_xlnm.Print_Titles" localSheetId="7">'07 - VYSOKÝ CHLUMEC - DEŠ...'!$83:$83</definedName>
    <definedName name="_xlnm.Print_Titles" localSheetId="8">'08 - VYSOKÝ CHLUMEC - ZPE...'!$84:$84</definedName>
    <definedName name="_xlnm.Print_Titles" localSheetId="9">'09 - VYSOKÝ CHLUMEC - TER...'!$81:$81</definedName>
    <definedName name="_xlnm.Print_Titles" localSheetId="0">'Rekapitulace stavby'!$52:$52</definedName>
    <definedName name="_xlnm.Print_Area" localSheetId="1">'01 - MOKŘANY - ROZEBRÁNÍ ...'!$C$4:$J$39,'01 - MOKŘANY - ROZEBRÁNÍ ...'!$C$45:$J$73,'01 - MOKŘANY - ROZEBRÁNÍ ...'!$C$79:$K$530</definedName>
    <definedName name="_xlnm.Print_Area" localSheetId="2">'02 - MOKŘANY - OPĚRNÁ ZEĎ...'!$C$4:$J$39,'02 - MOKŘANY - OPĚRNÁ ZEĎ...'!$C$45:$J$65,'02 - MOKŘANY - OPĚRNÁ ZEĎ...'!$C$71:$K$128</definedName>
    <definedName name="_xlnm.Print_Area" localSheetId="3">'03 - MOKŘANY - ÚPRAVA PLO...'!$C$4:$J$39,'03 - MOKŘANY - ÚPRAVA PLO...'!$C$45:$J$63,'03 - MOKŘANY - ÚPRAVA PLO...'!$C$69:$K$104</definedName>
    <definedName name="_xlnm.Print_Area" localSheetId="4">'04 - VYSOKÝ CHLUMEC - STA...'!$C$4:$J$39,'04 - VYSOKÝ CHLUMEC - STA...'!$C$45:$J$90,'04 - VYSOKÝ CHLUMEC - STA...'!$C$96:$K$1082</definedName>
    <definedName name="_xlnm.Print_Area" localSheetId="5">'05 - VYSOKÝ CHLUMEC - OPE...'!$C$4:$J$39,'05 - VYSOKÝ CHLUMEC - OPE...'!$C$45:$J$67,'05 - VYSOKÝ CHLUMEC - OPE...'!$C$73:$K$157</definedName>
    <definedName name="_xlnm.Print_Area" localSheetId="6">'06 - VYSOKÝ CHLUMEC - POJ...'!$C$4:$J$39,'06 - VYSOKÝ CHLUMEC - POJ...'!$C$45:$J$66,'06 - VYSOKÝ CHLUMEC - POJ...'!$C$72:$K$116</definedName>
    <definedName name="_xlnm.Print_Area" localSheetId="7">'07 - VYSOKÝ CHLUMEC - DEŠ...'!$C$4:$J$39,'07 - VYSOKÝ CHLUMEC - DEŠ...'!$C$45:$J$65,'07 - VYSOKÝ CHLUMEC - DEŠ...'!$C$71:$K$107</definedName>
    <definedName name="_xlnm.Print_Area" localSheetId="8">'08 - VYSOKÝ CHLUMEC - ZPE...'!$C$4:$J$39,'08 - VYSOKÝ CHLUMEC - ZPE...'!$C$45:$J$66,'08 - VYSOKÝ CHLUMEC - ZPE...'!$C$72:$K$143</definedName>
    <definedName name="_xlnm.Print_Area" localSheetId="9">'09 - VYSOKÝ CHLUMEC - TER...'!$C$4:$J$39,'09 - VYSOKÝ CHLUMEC - TER...'!$C$45:$J$63,'09 - VYSOKÝ CHLUMEC - TER...'!$C$69:$K$123</definedName>
    <definedName name="_xlnm.Print_Area" localSheetId="10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stavby'!$C$42:$AQ$64</definedName>
  </definedNames>
  <calcPr calcId="145621"/>
</workbook>
</file>

<file path=xl/calcChain.xml><?xml version="1.0" encoding="utf-8"?>
<calcChain xmlns="http://schemas.openxmlformats.org/spreadsheetml/2006/main">
  <c r="J37" i="10" l="1"/>
  <c r="J36" i="10"/>
  <c r="AY63" i="1"/>
  <c r="J35" i="10"/>
  <c r="AX63" i="1"/>
  <c r="BI123" i="10"/>
  <c r="BH123" i="10"/>
  <c r="BG123" i="10"/>
  <c r="BF123" i="10"/>
  <c r="T123" i="10"/>
  <c r="T122" i="10" s="1"/>
  <c r="R123" i="10"/>
  <c r="R122" i="10"/>
  <c r="P123" i="10"/>
  <c r="P122" i="10"/>
  <c r="BK123" i="10"/>
  <c r="BK122" i="10" s="1"/>
  <c r="J123" i="10"/>
  <c r="BE123" i="10"/>
  <c r="BI120" i="10"/>
  <c r="BH120" i="10"/>
  <c r="BG120" i="10"/>
  <c r="BF120" i="10"/>
  <c r="T120" i="10"/>
  <c r="R120" i="10"/>
  <c r="P120" i="10"/>
  <c r="BK120" i="10"/>
  <c r="J120" i="10"/>
  <c r="BE120" i="10" s="1"/>
  <c r="BI118" i="10"/>
  <c r="BH118" i="10"/>
  <c r="BG118" i="10"/>
  <c r="BF118" i="10"/>
  <c r="T118" i="10"/>
  <c r="R118" i="10"/>
  <c r="P118" i="10"/>
  <c r="BK118" i="10"/>
  <c r="J118" i="10"/>
  <c r="BE118" i="10" s="1"/>
  <c r="BI116" i="10"/>
  <c r="BH116" i="10"/>
  <c r="BG116" i="10"/>
  <c r="BF116" i="10"/>
  <c r="T116" i="10"/>
  <c r="R116" i="10"/>
  <c r="P116" i="10"/>
  <c r="BK116" i="10"/>
  <c r="J116" i="10"/>
  <c r="BE116" i="10"/>
  <c r="BI114" i="10"/>
  <c r="BH114" i="10"/>
  <c r="BG114" i="10"/>
  <c r="BF114" i="10"/>
  <c r="T114" i="10"/>
  <c r="R114" i="10"/>
  <c r="P114" i="10"/>
  <c r="BK114" i="10"/>
  <c r="J114" i="10"/>
  <c r="BE114" i="10"/>
  <c r="BI112" i="10"/>
  <c r="BH112" i="10"/>
  <c r="BG112" i="10"/>
  <c r="BF112" i="10"/>
  <c r="T112" i="10"/>
  <c r="R112" i="10"/>
  <c r="P112" i="10"/>
  <c r="BK112" i="10"/>
  <c r="J112" i="10"/>
  <c r="BE112" i="10"/>
  <c r="BI110" i="10"/>
  <c r="BH110" i="10"/>
  <c r="BG110" i="10"/>
  <c r="BF110" i="10"/>
  <c r="T110" i="10"/>
  <c r="R110" i="10"/>
  <c r="P110" i="10"/>
  <c r="BK110" i="10"/>
  <c r="J110" i="10"/>
  <c r="BE110" i="10"/>
  <c r="BI108" i="10"/>
  <c r="BH108" i="10"/>
  <c r="BG108" i="10"/>
  <c r="BF108" i="10"/>
  <c r="T108" i="10"/>
  <c r="R108" i="10"/>
  <c r="P108" i="10"/>
  <c r="BK108" i="10"/>
  <c r="J108" i="10"/>
  <c r="BE108" i="10"/>
  <c r="BI106" i="10"/>
  <c r="BH106" i="10"/>
  <c r="BG106" i="10"/>
  <c r="BF106" i="10"/>
  <c r="T106" i="10"/>
  <c r="R106" i="10"/>
  <c r="P106" i="10"/>
  <c r="BK106" i="10"/>
  <c r="J106" i="10"/>
  <c r="BE106" i="10"/>
  <c r="BI104" i="10"/>
  <c r="BH104" i="10"/>
  <c r="BG104" i="10"/>
  <c r="BF104" i="10"/>
  <c r="T104" i="10"/>
  <c r="R104" i="10"/>
  <c r="P104" i="10"/>
  <c r="BK104" i="10"/>
  <c r="J104" i="10"/>
  <c r="BE104" i="10"/>
  <c r="BI102" i="10"/>
  <c r="BH102" i="10"/>
  <c r="BG102" i="10"/>
  <c r="BF102" i="10"/>
  <c r="T102" i="10"/>
  <c r="R102" i="10"/>
  <c r="P102" i="10"/>
  <c r="BK102" i="10"/>
  <c r="J102" i="10"/>
  <c r="BE102" i="10"/>
  <c r="BI100" i="10"/>
  <c r="BH100" i="10"/>
  <c r="BG100" i="10"/>
  <c r="BF100" i="10"/>
  <c r="T100" i="10"/>
  <c r="R100" i="10"/>
  <c r="P100" i="10"/>
  <c r="BK100" i="10"/>
  <c r="J100" i="10"/>
  <c r="BE100" i="10"/>
  <c r="BI98" i="10"/>
  <c r="BH98" i="10"/>
  <c r="BG98" i="10"/>
  <c r="BF98" i="10"/>
  <c r="T98" i="10"/>
  <c r="R98" i="10"/>
  <c r="P98" i="10"/>
  <c r="BK98" i="10"/>
  <c r="J98" i="10"/>
  <c r="BE98" i="10"/>
  <c r="BI96" i="10"/>
  <c r="BH96" i="10"/>
  <c r="BG96" i="10"/>
  <c r="BF96" i="10"/>
  <c r="T96" i="10"/>
  <c r="R96" i="10"/>
  <c r="P96" i="10"/>
  <c r="BK96" i="10"/>
  <c r="J96" i="10"/>
  <c r="BE96" i="10"/>
  <c r="BI94" i="10"/>
  <c r="BH94" i="10"/>
  <c r="BG94" i="10"/>
  <c r="BF94" i="10"/>
  <c r="T94" i="10"/>
  <c r="R94" i="10"/>
  <c r="P94" i="10"/>
  <c r="BK94" i="10"/>
  <c r="J94" i="10"/>
  <c r="BE94" i="10"/>
  <c r="BI92" i="10"/>
  <c r="BH92" i="10"/>
  <c r="BG92" i="10"/>
  <c r="BF92" i="10"/>
  <c r="T92" i="10"/>
  <c r="R92" i="10"/>
  <c r="P92" i="10"/>
  <c r="BK92" i="10"/>
  <c r="J92" i="10"/>
  <c r="BE92" i="10"/>
  <c r="BI90" i="10"/>
  <c r="BH90" i="10"/>
  <c r="BG90" i="10"/>
  <c r="BF90" i="10"/>
  <c r="T90" i="10"/>
  <c r="T89" i="10"/>
  <c r="R90" i="10"/>
  <c r="R89" i="10"/>
  <c r="P90" i="10"/>
  <c r="P89" i="10"/>
  <c r="BK90" i="10"/>
  <c r="BK89" i="10"/>
  <c r="J89" i="10" s="1"/>
  <c r="J61" i="10" s="1"/>
  <c r="J90" i="10"/>
  <c r="BE90" i="10" s="1"/>
  <c r="BI87" i="10"/>
  <c r="BH87" i="10"/>
  <c r="BG87" i="10"/>
  <c r="BF87" i="10"/>
  <c r="T87" i="10"/>
  <c r="R87" i="10"/>
  <c r="P87" i="10"/>
  <c r="BK87" i="10"/>
  <c r="J87" i="10"/>
  <c r="BE87" i="10"/>
  <c r="BI84" i="10"/>
  <c r="F37" i="10"/>
  <c r="BD63" i="1" s="1"/>
  <c r="BH84" i="10"/>
  <c r="F36" i="10" s="1"/>
  <c r="BC63" i="1" s="1"/>
  <c r="BG84" i="10"/>
  <c r="F35" i="10"/>
  <c r="BB63" i="1" s="1"/>
  <c r="BF84" i="10"/>
  <c r="J34" i="10" s="1"/>
  <c r="AW63" i="1" s="1"/>
  <c r="T84" i="10"/>
  <c r="T83" i="10"/>
  <c r="T82" i="10" s="1"/>
  <c r="R84" i="10"/>
  <c r="R83" i="10" s="1"/>
  <c r="R82" i="10" s="1"/>
  <c r="P84" i="10"/>
  <c r="P83" i="10"/>
  <c r="P82" i="10" s="1"/>
  <c r="AU63" i="1" s="1"/>
  <c r="BK84" i="10"/>
  <c r="BK83" i="10"/>
  <c r="J83" i="10" s="1"/>
  <c r="J60" i="10" s="1"/>
  <c r="J84" i="10"/>
  <c r="BE84" i="10"/>
  <c r="J33" i="10" s="1"/>
  <c r="AV63" i="1" s="1"/>
  <c r="J79" i="10"/>
  <c r="J78" i="10"/>
  <c r="F78" i="10"/>
  <c r="F76" i="10"/>
  <c r="E74" i="10"/>
  <c r="J55" i="10"/>
  <c r="J54" i="10"/>
  <c r="F54" i="10"/>
  <c r="F52" i="10"/>
  <c r="E50" i="10"/>
  <c r="J18" i="10"/>
  <c r="E18" i="10"/>
  <c r="F79" i="10" s="1"/>
  <c r="F55" i="10"/>
  <c r="J17" i="10"/>
  <c r="J12" i="10"/>
  <c r="J76" i="10" s="1"/>
  <c r="J52" i="10"/>
  <c r="E7" i="10"/>
  <c r="E72" i="10" s="1"/>
  <c r="E48" i="10"/>
  <c r="J37" i="9"/>
  <c r="J36" i="9"/>
  <c r="AY62" i="1" s="1"/>
  <c r="J35" i="9"/>
  <c r="AX62" i="1" s="1"/>
  <c r="BI143" i="9"/>
  <c r="BH143" i="9"/>
  <c r="BG143" i="9"/>
  <c r="BF143" i="9"/>
  <c r="T143" i="9"/>
  <c r="T142" i="9" s="1"/>
  <c r="R143" i="9"/>
  <c r="R142" i="9" s="1"/>
  <c r="P143" i="9"/>
  <c r="P142" i="9" s="1"/>
  <c r="BK143" i="9"/>
  <c r="BK142" i="9" s="1"/>
  <c r="J142" i="9" s="1"/>
  <c r="J65" i="9" s="1"/>
  <c r="J143" i="9"/>
  <c r="BE143" i="9"/>
  <c r="BI135" i="9"/>
  <c r="BH135" i="9"/>
  <c r="BG135" i="9"/>
  <c r="BF135" i="9"/>
  <c r="T135" i="9"/>
  <c r="R135" i="9"/>
  <c r="P135" i="9"/>
  <c r="BK135" i="9"/>
  <c r="J135" i="9"/>
  <c r="BE135" i="9" s="1"/>
  <c r="BI132" i="9"/>
  <c r="BH132" i="9"/>
  <c r="BG132" i="9"/>
  <c r="BF132" i="9"/>
  <c r="T132" i="9"/>
  <c r="R132" i="9"/>
  <c r="P132" i="9"/>
  <c r="BK132" i="9"/>
  <c r="J132" i="9"/>
  <c r="BE132" i="9"/>
  <c r="BI128" i="9"/>
  <c r="BH128" i="9"/>
  <c r="BG128" i="9"/>
  <c r="BF128" i="9"/>
  <c r="T128" i="9"/>
  <c r="T127" i="9" s="1"/>
  <c r="R128" i="9"/>
  <c r="R127" i="9" s="1"/>
  <c r="P128" i="9"/>
  <c r="P127" i="9" s="1"/>
  <c r="BK128" i="9"/>
  <c r="BK127" i="9" s="1"/>
  <c r="J127" i="9" s="1"/>
  <c r="J64" i="9" s="1"/>
  <c r="J128" i="9"/>
  <c r="BE128" i="9"/>
  <c r="BI121" i="9"/>
  <c r="BH121" i="9"/>
  <c r="BG121" i="9"/>
  <c r="BF121" i="9"/>
  <c r="T121" i="9"/>
  <c r="R121" i="9"/>
  <c r="P121" i="9"/>
  <c r="BK121" i="9"/>
  <c r="J121" i="9"/>
  <c r="BE121" i="9" s="1"/>
  <c r="BI115" i="9"/>
  <c r="BH115" i="9"/>
  <c r="BG115" i="9"/>
  <c r="BF115" i="9"/>
  <c r="T115" i="9"/>
  <c r="R115" i="9"/>
  <c r="P115" i="9"/>
  <c r="BK115" i="9"/>
  <c r="J115" i="9"/>
  <c r="BE115" i="9"/>
  <c r="BI109" i="9"/>
  <c r="BH109" i="9"/>
  <c r="BG109" i="9"/>
  <c r="BF109" i="9"/>
  <c r="T109" i="9"/>
  <c r="R109" i="9"/>
  <c r="P109" i="9"/>
  <c r="BK109" i="9"/>
  <c r="J109" i="9"/>
  <c r="BE109" i="9"/>
  <c r="BI106" i="9"/>
  <c r="BH106" i="9"/>
  <c r="BG106" i="9"/>
  <c r="BF106" i="9"/>
  <c r="T106" i="9"/>
  <c r="R106" i="9"/>
  <c r="P106" i="9"/>
  <c r="BK106" i="9"/>
  <c r="J106" i="9"/>
  <c r="BE106" i="9"/>
  <c r="BI100" i="9"/>
  <c r="BH100" i="9"/>
  <c r="BG100" i="9"/>
  <c r="BF100" i="9"/>
  <c r="T100" i="9"/>
  <c r="R100" i="9"/>
  <c r="P100" i="9"/>
  <c r="BK100" i="9"/>
  <c r="J100" i="9"/>
  <c r="BE100" i="9"/>
  <c r="BI97" i="9"/>
  <c r="BH97" i="9"/>
  <c r="BG97" i="9"/>
  <c r="BF97" i="9"/>
  <c r="T97" i="9"/>
  <c r="T96" i="9"/>
  <c r="R97" i="9"/>
  <c r="R96" i="9"/>
  <c r="P97" i="9"/>
  <c r="P96" i="9"/>
  <c r="BK97" i="9"/>
  <c r="BK96" i="9"/>
  <c r="J96" i="9" s="1"/>
  <c r="J63" i="9" s="1"/>
  <c r="J97" i="9"/>
  <c r="BE97" i="9" s="1"/>
  <c r="BI94" i="9"/>
  <c r="BH94" i="9"/>
  <c r="BG94" i="9"/>
  <c r="BF94" i="9"/>
  <c r="T94" i="9"/>
  <c r="T93" i="9"/>
  <c r="R94" i="9"/>
  <c r="R93" i="9"/>
  <c r="P94" i="9"/>
  <c r="P93" i="9"/>
  <c r="BK94" i="9"/>
  <c r="BK93" i="9"/>
  <c r="J93" i="9" s="1"/>
  <c r="J62" i="9" s="1"/>
  <c r="J94" i="9"/>
  <c r="BE94" i="9" s="1"/>
  <c r="BI91" i="9"/>
  <c r="BH91" i="9"/>
  <c r="BG91" i="9"/>
  <c r="BF91" i="9"/>
  <c r="T91" i="9"/>
  <c r="T90" i="9"/>
  <c r="R91" i="9"/>
  <c r="R90" i="9"/>
  <c r="P91" i="9"/>
  <c r="P90" i="9"/>
  <c r="BK91" i="9"/>
  <c r="BK90" i="9"/>
  <c r="J90" i="9" s="1"/>
  <c r="J61" i="9" s="1"/>
  <c r="J91" i="9"/>
  <c r="BE91" i="9"/>
  <c r="BI87" i="9"/>
  <c r="F37" i="9" s="1"/>
  <c r="BD62" i="1" s="1"/>
  <c r="BH87" i="9"/>
  <c r="F36" i="9"/>
  <c r="BC62" i="1" s="1"/>
  <c r="BG87" i="9"/>
  <c r="F35" i="9" s="1"/>
  <c r="BB62" i="1" s="1"/>
  <c r="BF87" i="9"/>
  <c r="J34" i="9"/>
  <c r="AW62" i="1" s="1"/>
  <c r="F34" i="9"/>
  <c r="BA62" i="1" s="1"/>
  <c r="T87" i="9"/>
  <c r="T86" i="9" s="1"/>
  <c r="T85" i="9" s="1"/>
  <c r="R87" i="9"/>
  <c r="R86" i="9"/>
  <c r="R85" i="9" s="1"/>
  <c r="P87" i="9"/>
  <c r="P86" i="9" s="1"/>
  <c r="P85" i="9" s="1"/>
  <c r="AU62" i="1" s="1"/>
  <c r="BK87" i="9"/>
  <c r="BK86" i="9" s="1"/>
  <c r="J87" i="9"/>
  <c r="BE87" i="9" s="1"/>
  <c r="J82" i="9"/>
  <c r="J81" i="9"/>
  <c r="F81" i="9"/>
  <c r="F79" i="9"/>
  <c r="E77" i="9"/>
  <c r="J55" i="9"/>
  <c r="J54" i="9"/>
  <c r="F54" i="9"/>
  <c r="F52" i="9"/>
  <c r="E50" i="9"/>
  <c r="J18" i="9"/>
  <c r="E18" i="9"/>
  <c r="F82" i="9"/>
  <c r="F55" i="9"/>
  <c r="J17" i="9"/>
  <c r="J12" i="9"/>
  <c r="J79" i="9"/>
  <c r="J52" i="9"/>
  <c r="E7" i="9"/>
  <c r="E75" i="9" s="1"/>
  <c r="E48" i="9"/>
  <c r="J37" i="8"/>
  <c r="J36" i="8"/>
  <c r="AY61" i="1" s="1"/>
  <c r="J35" i="8"/>
  <c r="AX61" i="1" s="1"/>
  <c r="BI107" i="8"/>
  <c r="BH107" i="8"/>
  <c r="BG107" i="8"/>
  <c r="BF107" i="8"/>
  <c r="T107" i="8"/>
  <c r="T106" i="8" s="1"/>
  <c r="R107" i="8"/>
  <c r="R106" i="8" s="1"/>
  <c r="P107" i="8"/>
  <c r="P106" i="8" s="1"/>
  <c r="BK107" i="8"/>
  <c r="BK106" i="8" s="1"/>
  <c r="J106" i="8" s="1"/>
  <c r="J64" i="8" s="1"/>
  <c r="J107" i="8"/>
  <c r="BE107" i="8"/>
  <c r="BI104" i="8"/>
  <c r="BH104" i="8"/>
  <c r="BG104" i="8"/>
  <c r="BF104" i="8"/>
  <c r="T104" i="8"/>
  <c r="R104" i="8"/>
  <c r="P104" i="8"/>
  <c r="BK104" i="8"/>
  <c r="J104" i="8"/>
  <c r="BE104" i="8" s="1"/>
  <c r="BI102" i="8"/>
  <c r="BH102" i="8"/>
  <c r="BG102" i="8"/>
  <c r="BF102" i="8"/>
  <c r="T102" i="8"/>
  <c r="R102" i="8"/>
  <c r="P102" i="8"/>
  <c r="BK102" i="8"/>
  <c r="J102" i="8"/>
  <c r="BE102" i="8" s="1"/>
  <c r="BI100" i="8"/>
  <c r="BH100" i="8"/>
  <c r="BG100" i="8"/>
  <c r="BF100" i="8"/>
  <c r="T100" i="8"/>
  <c r="R100" i="8"/>
  <c r="P100" i="8"/>
  <c r="BK100" i="8"/>
  <c r="J100" i="8"/>
  <c r="BE100" i="8"/>
  <c r="BI98" i="8"/>
  <c r="BH98" i="8"/>
  <c r="BG98" i="8"/>
  <c r="BF98" i="8"/>
  <c r="T98" i="8"/>
  <c r="R98" i="8"/>
  <c r="P98" i="8"/>
  <c r="BK98" i="8"/>
  <c r="J98" i="8"/>
  <c r="BE98" i="8"/>
  <c r="BI96" i="8"/>
  <c r="BH96" i="8"/>
  <c r="BG96" i="8"/>
  <c r="BF96" i="8"/>
  <c r="T96" i="8"/>
  <c r="T95" i="8"/>
  <c r="R96" i="8"/>
  <c r="R95" i="8"/>
  <c r="P96" i="8"/>
  <c r="P95" i="8"/>
  <c r="BK96" i="8"/>
  <c r="BK95" i="8"/>
  <c r="J95" i="8" s="1"/>
  <c r="J63" i="8" s="1"/>
  <c r="J96" i="8"/>
  <c r="BE96" i="8" s="1"/>
  <c r="BI93" i="8"/>
  <c r="BH93" i="8"/>
  <c r="BG93" i="8"/>
  <c r="BF93" i="8"/>
  <c r="T93" i="8"/>
  <c r="T92" i="8"/>
  <c r="R93" i="8"/>
  <c r="R92" i="8"/>
  <c r="P93" i="8"/>
  <c r="P92" i="8"/>
  <c r="BK93" i="8"/>
  <c r="BK92" i="8"/>
  <c r="J92" i="8" s="1"/>
  <c r="J62" i="8" s="1"/>
  <c r="J93" i="8"/>
  <c r="BE93" i="8"/>
  <c r="BI89" i="8"/>
  <c r="BH89" i="8"/>
  <c r="BG89" i="8"/>
  <c r="BF89" i="8"/>
  <c r="T89" i="8"/>
  <c r="T88" i="8" s="1"/>
  <c r="R89" i="8"/>
  <c r="R88" i="8" s="1"/>
  <c r="P89" i="8"/>
  <c r="P88" i="8" s="1"/>
  <c r="BK89" i="8"/>
  <c r="BK88" i="8" s="1"/>
  <c r="J88" i="8" s="1"/>
  <c r="J61" i="8" s="1"/>
  <c r="J89" i="8"/>
  <c r="BE89" i="8"/>
  <c r="BI86" i="8"/>
  <c r="F37" i="8" s="1"/>
  <c r="BD61" i="1" s="1"/>
  <c r="BH86" i="8"/>
  <c r="F36" i="8"/>
  <c r="BC61" i="1" s="1"/>
  <c r="BG86" i="8"/>
  <c r="F35" i="8" s="1"/>
  <c r="BB61" i="1" s="1"/>
  <c r="BF86" i="8"/>
  <c r="J34" i="8"/>
  <c r="AW61" i="1" s="1"/>
  <c r="F34" i="8"/>
  <c r="BA61" i="1" s="1"/>
  <c r="T86" i="8"/>
  <c r="T85" i="8" s="1"/>
  <c r="T84" i="8" s="1"/>
  <c r="R86" i="8"/>
  <c r="R85" i="8"/>
  <c r="R84" i="8" s="1"/>
  <c r="P86" i="8"/>
  <c r="P85" i="8" s="1"/>
  <c r="P84" i="8"/>
  <c r="AU61" i="1" s="1"/>
  <c r="BK86" i="8"/>
  <c r="BK85" i="8" s="1"/>
  <c r="BK84" i="8" s="1"/>
  <c r="J85" i="8"/>
  <c r="J84" i="8"/>
  <c r="J59" i="8" s="1"/>
  <c r="J30" i="8"/>
  <c r="AG61" i="1" s="1"/>
  <c r="J86" i="8"/>
  <c r="BE86" i="8" s="1"/>
  <c r="J33" i="8"/>
  <c r="AV61" i="1" s="1"/>
  <c r="F33" i="8"/>
  <c r="AZ61" i="1" s="1"/>
  <c r="J60" i="8"/>
  <c r="J81" i="8"/>
  <c r="J80" i="8"/>
  <c r="F80" i="8"/>
  <c r="F78" i="8"/>
  <c r="E76" i="8"/>
  <c r="J55" i="8"/>
  <c r="J54" i="8"/>
  <c r="F54" i="8"/>
  <c r="F52" i="8"/>
  <c r="E50" i="8"/>
  <c r="J39" i="8"/>
  <c r="J18" i="8"/>
  <c r="E18" i="8"/>
  <c r="F81" i="8"/>
  <c r="F55" i="8"/>
  <c r="J17" i="8"/>
  <c r="J12" i="8"/>
  <c r="J78" i="8"/>
  <c r="J52" i="8"/>
  <c r="E7" i="8"/>
  <c r="E74" i="8" s="1"/>
  <c r="E48" i="8"/>
  <c r="J37" i="7"/>
  <c r="J36" i="7"/>
  <c r="AY60" i="1" s="1"/>
  <c r="J35" i="7"/>
  <c r="AX60" i="1" s="1"/>
  <c r="BI116" i="7"/>
  <c r="BH116" i="7"/>
  <c r="BG116" i="7"/>
  <c r="BF116" i="7"/>
  <c r="T116" i="7"/>
  <c r="T115" i="7" s="1"/>
  <c r="R116" i="7"/>
  <c r="R115" i="7" s="1"/>
  <c r="P116" i="7"/>
  <c r="P115" i="7" s="1"/>
  <c r="BK116" i="7"/>
  <c r="BK115" i="7" s="1"/>
  <c r="J115" i="7" s="1"/>
  <c r="J65" i="7" s="1"/>
  <c r="J116" i="7"/>
  <c r="BE116" i="7"/>
  <c r="BI113" i="7"/>
  <c r="BH113" i="7"/>
  <c r="BG113" i="7"/>
  <c r="BF113" i="7"/>
  <c r="T113" i="7"/>
  <c r="R113" i="7"/>
  <c r="P113" i="7"/>
  <c r="BK113" i="7"/>
  <c r="J113" i="7"/>
  <c r="BE113" i="7" s="1"/>
  <c r="BI111" i="7"/>
  <c r="BH111" i="7"/>
  <c r="BG111" i="7"/>
  <c r="BF111" i="7"/>
  <c r="T111" i="7"/>
  <c r="R111" i="7"/>
  <c r="P111" i="7"/>
  <c r="BK111" i="7"/>
  <c r="J111" i="7"/>
  <c r="BE111" i="7"/>
  <c r="BI109" i="7"/>
  <c r="BH109" i="7"/>
  <c r="BG109" i="7"/>
  <c r="BF109" i="7"/>
  <c r="T109" i="7"/>
  <c r="R109" i="7"/>
  <c r="P109" i="7"/>
  <c r="BK109" i="7"/>
  <c r="J109" i="7"/>
  <c r="BE109" i="7"/>
  <c r="BI107" i="7"/>
  <c r="BH107" i="7"/>
  <c r="BG107" i="7"/>
  <c r="BF107" i="7"/>
  <c r="T107" i="7"/>
  <c r="R107" i="7"/>
  <c r="P107" i="7"/>
  <c r="BK107" i="7"/>
  <c r="J107" i="7"/>
  <c r="BE107" i="7"/>
  <c r="BI104" i="7"/>
  <c r="BH104" i="7"/>
  <c r="BG104" i="7"/>
  <c r="BF104" i="7"/>
  <c r="T104" i="7"/>
  <c r="R104" i="7"/>
  <c r="P104" i="7"/>
  <c r="BK104" i="7"/>
  <c r="J104" i="7"/>
  <c r="BE104" i="7"/>
  <c r="BI102" i="7"/>
  <c r="BH102" i="7"/>
  <c r="BG102" i="7"/>
  <c r="BF102" i="7"/>
  <c r="T102" i="7"/>
  <c r="T101" i="7"/>
  <c r="R102" i="7"/>
  <c r="R101" i="7"/>
  <c r="P102" i="7"/>
  <c r="P101" i="7"/>
  <c r="BK102" i="7"/>
  <c r="BK101" i="7"/>
  <c r="J101" i="7" s="1"/>
  <c r="J64" i="7" s="1"/>
  <c r="J102" i="7"/>
  <c r="BE102" i="7" s="1"/>
  <c r="BI99" i="7"/>
  <c r="BH99" i="7"/>
  <c r="BG99" i="7"/>
  <c r="BF99" i="7"/>
  <c r="T99" i="7"/>
  <c r="T98" i="7"/>
  <c r="R99" i="7"/>
  <c r="R98" i="7"/>
  <c r="P99" i="7"/>
  <c r="P98" i="7"/>
  <c r="BK99" i="7"/>
  <c r="BK98" i="7"/>
  <c r="J98" i="7" s="1"/>
  <c r="J63" i="7" s="1"/>
  <c r="J99" i="7"/>
  <c r="BE99" i="7"/>
  <c r="BI95" i="7"/>
  <c r="BH95" i="7"/>
  <c r="BG95" i="7"/>
  <c r="BF95" i="7"/>
  <c r="T95" i="7"/>
  <c r="T94" i="7" s="1"/>
  <c r="R95" i="7"/>
  <c r="R94" i="7" s="1"/>
  <c r="P95" i="7"/>
  <c r="P94" i="7" s="1"/>
  <c r="BK95" i="7"/>
  <c r="BK94" i="7" s="1"/>
  <c r="J94" i="7" s="1"/>
  <c r="J62" i="7" s="1"/>
  <c r="J95" i="7"/>
  <c r="BE95" i="7"/>
  <c r="BI92" i="7"/>
  <c r="BH92" i="7"/>
  <c r="BG92" i="7"/>
  <c r="BF92" i="7"/>
  <c r="T92" i="7"/>
  <c r="R92" i="7"/>
  <c r="P92" i="7"/>
  <c r="BK92" i="7"/>
  <c r="J92" i="7"/>
  <c r="BE92" i="7" s="1"/>
  <c r="BI90" i="7"/>
  <c r="BH90" i="7"/>
  <c r="BG90" i="7"/>
  <c r="BF90" i="7"/>
  <c r="T90" i="7"/>
  <c r="T89" i="7" s="1"/>
  <c r="R90" i="7"/>
  <c r="R89" i="7" s="1"/>
  <c r="P90" i="7"/>
  <c r="P89" i="7" s="1"/>
  <c r="BK90" i="7"/>
  <c r="BK89" i="7" s="1"/>
  <c r="J89" i="7" s="1"/>
  <c r="J61" i="7" s="1"/>
  <c r="J90" i="7"/>
  <c r="BE90" i="7"/>
  <c r="BI87" i="7"/>
  <c r="F37" i="7" s="1"/>
  <c r="BD60" i="1" s="1"/>
  <c r="BH87" i="7"/>
  <c r="F36" i="7"/>
  <c r="BC60" i="1" s="1"/>
  <c r="BG87" i="7"/>
  <c r="F35" i="7" s="1"/>
  <c r="BB60" i="1" s="1"/>
  <c r="BF87" i="7"/>
  <c r="J34" i="7"/>
  <c r="AW60" i="1" s="1"/>
  <c r="F34" i="7"/>
  <c r="BA60" i="1" s="1"/>
  <c r="T87" i="7"/>
  <c r="T86" i="7" s="1"/>
  <c r="T85" i="7" s="1"/>
  <c r="R87" i="7"/>
  <c r="R86" i="7"/>
  <c r="R85" i="7" s="1"/>
  <c r="P87" i="7"/>
  <c r="P86" i="7" s="1"/>
  <c r="P85" i="7" s="1"/>
  <c r="AU60" i="1" s="1"/>
  <c r="BK87" i="7"/>
  <c r="BK86" i="7" s="1"/>
  <c r="J87" i="7"/>
  <c r="BE87" i="7" s="1"/>
  <c r="J82" i="7"/>
  <c r="J81" i="7"/>
  <c r="F81" i="7"/>
  <c r="F79" i="7"/>
  <c r="E77" i="7"/>
  <c r="J55" i="7"/>
  <c r="J54" i="7"/>
  <c r="F54" i="7"/>
  <c r="F52" i="7"/>
  <c r="E50" i="7"/>
  <c r="J18" i="7"/>
  <c r="E18" i="7"/>
  <c r="F82" i="7"/>
  <c r="F55" i="7"/>
  <c r="J17" i="7"/>
  <c r="J12" i="7"/>
  <c r="J79" i="7"/>
  <c r="J52" i="7"/>
  <c r="E7" i="7"/>
  <c r="E75" i="7" s="1"/>
  <c r="E48" i="7"/>
  <c r="J37" i="6"/>
  <c r="J36" i="6"/>
  <c r="AY59" i="1" s="1"/>
  <c r="J35" i="6"/>
  <c r="AX59" i="1" s="1"/>
  <c r="BI157" i="6"/>
  <c r="BH157" i="6"/>
  <c r="BG157" i="6"/>
  <c r="BF157" i="6"/>
  <c r="T157" i="6"/>
  <c r="T156" i="6" s="1"/>
  <c r="R157" i="6"/>
  <c r="R156" i="6" s="1"/>
  <c r="P157" i="6"/>
  <c r="P156" i="6" s="1"/>
  <c r="BK157" i="6"/>
  <c r="BK156" i="6" s="1"/>
  <c r="J156" i="6" s="1"/>
  <c r="J66" i="6" s="1"/>
  <c r="J157" i="6"/>
  <c r="BE157" i="6"/>
  <c r="BI153" i="6"/>
  <c r="BH153" i="6"/>
  <c r="BG153" i="6"/>
  <c r="BF153" i="6"/>
  <c r="T153" i="6"/>
  <c r="T152" i="6" s="1"/>
  <c r="R153" i="6"/>
  <c r="R152" i="6" s="1"/>
  <c r="P153" i="6"/>
  <c r="P152" i="6" s="1"/>
  <c r="BK153" i="6"/>
  <c r="BK152" i="6" s="1"/>
  <c r="J153" i="6"/>
  <c r="BE153" i="6"/>
  <c r="BI148" i="6"/>
  <c r="BH148" i="6"/>
  <c r="BG148" i="6"/>
  <c r="BF148" i="6"/>
  <c r="T148" i="6"/>
  <c r="R148" i="6"/>
  <c r="P148" i="6"/>
  <c r="BK148" i="6"/>
  <c r="J148" i="6"/>
  <c r="BE148" i="6" s="1"/>
  <c r="BI144" i="6"/>
  <c r="BH144" i="6"/>
  <c r="BG144" i="6"/>
  <c r="BF144" i="6"/>
  <c r="T144" i="6"/>
  <c r="R144" i="6"/>
  <c r="P144" i="6"/>
  <c r="BK144" i="6"/>
  <c r="J144" i="6"/>
  <c r="BE144" i="6" s="1"/>
  <c r="BI140" i="6"/>
  <c r="BH140" i="6"/>
  <c r="BG140" i="6"/>
  <c r="BF140" i="6"/>
  <c r="T140" i="6"/>
  <c r="R140" i="6"/>
  <c r="P140" i="6"/>
  <c r="BK140" i="6"/>
  <c r="J140" i="6"/>
  <c r="BE140" i="6"/>
  <c r="BI137" i="6"/>
  <c r="BH137" i="6"/>
  <c r="BG137" i="6"/>
  <c r="BF137" i="6"/>
  <c r="T137" i="6"/>
  <c r="R137" i="6"/>
  <c r="P137" i="6"/>
  <c r="BK137" i="6"/>
  <c r="J137" i="6"/>
  <c r="BE137" i="6"/>
  <c r="BI134" i="6"/>
  <c r="BH134" i="6"/>
  <c r="BG134" i="6"/>
  <c r="BF134" i="6"/>
  <c r="T134" i="6"/>
  <c r="R134" i="6"/>
  <c r="P134" i="6"/>
  <c r="BK134" i="6"/>
  <c r="J134" i="6"/>
  <c r="BE134" i="6"/>
  <c r="BI130" i="6"/>
  <c r="BH130" i="6"/>
  <c r="BG130" i="6"/>
  <c r="BF130" i="6"/>
  <c r="T130" i="6"/>
  <c r="R130" i="6"/>
  <c r="P130" i="6"/>
  <c r="BK130" i="6"/>
  <c r="J130" i="6"/>
  <c r="BE130" i="6"/>
  <c r="BI126" i="6"/>
  <c r="BH126" i="6"/>
  <c r="BG126" i="6"/>
  <c r="BF126" i="6"/>
  <c r="T126" i="6"/>
  <c r="R126" i="6"/>
  <c r="P126" i="6"/>
  <c r="BK126" i="6"/>
  <c r="J126" i="6"/>
  <c r="BE126" i="6"/>
  <c r="BI122" i="6"/>
  <c r="BH122" i="6"/>
  <c r="BG122" i="6"/>
  <c r="BF122" i="6"/>
  <c r="T122" i="6"/>
  <c r="R122" i="6"/>
  <c r="P122" i="6"/>
  <c r="BK122" i="6"/>
  <c r="J122" i="6"/>
  <c r="BE122" i="6"/>
  <c r="BI116" i="6"/>
  <c r="BH116" i="6"/>
  <c r="BG116" i="6"/>
  <c r="BF116" i="6"/>
  <c r="T116" i="6"/>
  <c r="T115" i="6"/>
  <c r="R116" i="6"/>
  <c r="R115" i="6"/>
  <c r="P116" i="6"/>
  <c r="P115" i="6"/>
  <c r="BK116" i="6"/>
  <c r="BK115" i="6"/>
  <c r="J115" i="6" s="1"/>
  <c r="J64" i="6" s="1"/>
  <c r="J116" i="6"/>
  <c r="BE116" i="6" s="1"/>
  <c r="BI113" i="6"/>
  <c r="BH113" i="6"/>
  <c r="BG113" i="6"/>
  <c r="BF113" i="6"/>
  <c r="T113" i="6"/>
  <c r="R113" i="6"/>
  <c r="P113" i="6"/>
  <c r="BK113" i="6"/>
  <c r="J113" i="6"/>
  <c r="BE113" i="6"/>
  <c r="BI110" i="6"/>
  <c r="BH110" i="6"/>
  <c r="BG110" i="6"/>
  <c r="BF110" i="6"/>
  <c r="T110" i="6"/>
  <c r="R110" i="6"/>
  <c r="P110" i="6"/>
  <c r="BK110" i="6"/>
  <c r="J110" i="6"/>
  <c r="BE110" i="6"/>
  <c r="BI107" i="6"/>
  <c r="BH107" i="6"/>
  <c r="BG107" i="6"/>
  <c r="BF107" i="6"/>
  <c r="T107" i="6"/>
  <c r="T106" i="6"/>
  <c r="R107" i="6"/>
  <c r="R106" i="6"/>
  <c r="P107" i="6"/>
  <c r="P106" i="6"/>
  <c r="BK107" i="6"/>
  <c r="BK106" i="6"/>
  <c r="J106" i="6" s="1"/>
  <c r="J63" i="6" s="1"/>
  <c r="J107" i="6"/>
  <c r="BE107" i="6" s="1"/>
  <c r="BI104" i="6"/>
  <c r="BH104" i="6"/>
  <c r="BG104" i="6"/>
  <c r="BF104" i="6"/>
  <c r="T104" i="6"/>
  <c r="T103" i="6"/>
  <c r="R104" i="6"/>
  <c r="R103" i="6"/>
  <c r="P104" i="6"/>
  <c r="P103" i="6"/>
  <c r="BK104" i="6"/>
  <c r="BK103" i="6"/>
  <c r="J103" i="6" s="1"/>
  <c r="J62" i="6" s="1"/>
  <c r="J104" i="6"/>
  <c r="BE104" i="6" s="1"/>
  <c r="BI101" i="6"/>
  <c r="BH101" i="6"/>
  <c r="BG101" i="6"/>
  <c r="BF101" i="6"/>
  <c r="T101" i="6"/>
  <c r="T100" i="6"/>
  <c r="R101" i="6"/>
  <c r="R100" i="6"/>
  <c r="P101" i="6"/>
  <c r="P100" i="6"/>
  <c r="BK101" i="6"/>
  <c r="BK100" i="6"/>
  <c r="J100" i="6" s="1"/>
  <c r="J61" i="6" s="1"/>
  <c r="J101" i="6"/>
  <c r="BE101" i="6" s="1"/>
  <c r="BI92" i="6"/>
  <c r="BH92" i="6"/>
  <c r="BG92" i="6"/>
  <c r="BF92" i="6"/>
  <c r="T92" i="6"/>
  <c r="R92" i="6"/>
  <c r="P92" i="6"/>
  <c r="BK92" i="6"/>
  <c r="J92" i="6"/>
  <c r="BE92" i="6"/>
  <c r="BI88" i="6"/>
  <c r="F37" i="6"/>
  <c r="BD59" i="1" s="1"/>
  <c r="BH88" i="6"/>
  <c r="F36" i="6" s="1"/>
  <c r="BC59" i="1" s="1"/>
  <c r="BG88" i="6"/>
  <c r="F35" i="6"/>
  <c r="BB59" i="1" s="1"/>
  <c r="BF88" i="6"/>
  <c r="J34" i="6" s="1"/>
  <c r="AW59" i="1" s="1"/>
  <c r="T88" i="6"/>
  <c r="T87" i="6"/>
  <c r="T86" i="6" s="1"/>
  <c r="R88" i="6"/>
  <c r="R87" i="6" s="1"/>
  <c r="R86" i="6" s="1"/>
  <c r="P88" i="6"/>
  <c r="P87" i="6"/>
  <c r="P86" i="6" s="1"/>
  <c r="AU59" i="1" s="1"/>
  <c r="BK88" i="6"/>
  <c r="BK87" i="6"/>
  <c r="J87" i="6" s="1"/>
  <c r="J60" i="6" s="1"/>
  <c r="J88" i="6"/>
  <c r="BE88" i="6"/>
  <c r="J33" i="6" s="1"/>
  <c r="AV59" i="1" s="1"/>
  <c r="J83" i="6"/>
  <c r="J82" i="6"/>
  <c r="F82" i="6"/>
  <c r="F80" i="6"/>
  <c r="E78" i="6"/>
  <c r="J55" i="6"/>
  <c r="J54" i="6"/>
  <c r="F54" i="6"/>
  <c r="F52" i="6"/>
  <c r="E50" i="6"/>
  <c r="J18" i="6"/>
  <c r="E18" i="6"/>
  <c r="F83" i="6" s="1"/>
  <c r="F55" i="6"/>
  <c r="J17" i="6"/>
  <c r="J12" i="6"/>
  <c r="J80" i="6" s="1"/>
  <c r="J52" i="6"/>
  <c r="E7" i="6"/>
  <c r="E76" i="6"/>
  <c r="E48" i="6"/>
  <c r="J37" i="5"/>
  <c r="J36" i="5"/>
  <c r="AY58" i="1"/>
  <c r="J35" i="5"/>
  <c r="AX58" i="1"/>
  <c r="BI1081" i="5"/>
  <c r="BH1081" i="5"/>
  <c r="BG1081" i="5"/>
  <c r="BF1081" i="5"/>
  <c r="T1081" i="5"/>
  <c r="R1081" i="5"/>
  <c r="P1081" i="5"/>
  <c r="BK1081" i="5"/>
  <c r="J1081" i="5"/>
  <c r="BE1081" i="5"/>
  <c r="BI1078" i="5"/>
  <c r="BH1078" i="5"/>
  <c r="BG1078" i="5"/>
  <c r="BF1078" i="5"/>
  <c r="T1078" i="5"/>
  <c r="R1078" i="5"/>
  <c r="P1078" i="5"/>
  <c r="BK1078" i="5"/>
  <c r="J1078" i="5"/>
  <c r="BE1078" i="5"/>
  <c r="BI1076" i="5"/>
  <c r="BH1076" i="5"/>
  <c r="BG1076" i="5"/>
  <c r="BF1076" i="5"/>
  <c r="T1076" i="5"/>
  <c r="R1076" i="5"/>
  <c r="P1076" i="5"/>
  <c r="BK1076" i="5"/>
  <c r="J1076" i="5"/>
  <c r="BE1076" i="5"/>
  <c r="BI1074" i="5"/>
  <c r="BH1074" i="5"/>
  <c r="BG1074" i="5"/>
  <c r="BF1074" i="5"/>
  <c r="T1074" i="5"/>
  <c r="R1074" i="5"/>
  <c r="P1074" i="5"/>
  <c r="BK1074" i="5"/>
  <c r="J1074" i="5"/>
  <c r="BE1074" i="5"/>
  <c r="BI1072" i="5"/>
  <c r="BH1072" i="5"/>
  <c r="BG1072" i="5"/>
  <c r="BF1072" i="5"/>
  <c r="T1072" i="5"/>
  <c r="R1072" i="5"/>
  <c r="P1072" i="5"/>
  <c r="BK1072" i="5"/>
  <c r="J1072" i="5"/>
  <c r="BE1072" i="5"/>
  <c r="BI1070" i="5"/>
  <c r="BH1070" i="5"/>
  <c r="BG1070" i="5"/>
  <c r="BF1070" i="5"/>
  <c r="T1070" i="5"/>
  <c r="R1070" i="5"/>
  <c r="P1070" i="5"/>
  <c r="BK1070" i="5"/>
  <c r="J1070" i="5"/>
  <c r="BE1070" i="5"/>
  <c r="BI1068" i="5"/>
  <c r="BH1068" i="5"/>
  <c r="BG1068" i="5"/>
  <c r="BF1068" i="5"/>
  <c r="T1068" i="5"/>
  <c r="R1068" i="5"/>
  <c r="P1068" i="5"/>
  <c r="BK1068" i="5"/>
  <c r="J1068" i="5"/>
  <c r="BE1068" i="5"/>
  <c r="BI1066" i="5"/>
  <c r="BH1066" i="5"/>
  <c r="BG1066" i="5"/>
  <c r="BF1066" i="5"/>
  <c r="T1066" i="5"/>
  <c r="R1066" i="5"/>
  <c r="P1066" i="5"/>
  <c r="BK1066" i="5"/>
  <c r="J1066" i="5"/>
  <c r="BE1066" i="5"/>
  <c r="BI1064" i="5"/>
  <c r="BH1064" i="5"/>
  <c r="BG1064" i="5"/>
  <c r="BF1064" i="5"/>
  <c r="T1064" i="5"/>
  <c r="R1064" i="5"/>
  <c r="P1064" i="5"/>
  <c r="BK1064" i="5"/>
  <c r="J1064" i="5"/>
  <c r="BE1064" i="5"/>
  <c r="BI1062" i="5"/>
  <c r="BH1062" i="5"/>
  <c r="BG1062" i="5"/>
  <c r="BF1062" i="5"/>
  <c r="T1062" i="5"/>
  <c r="T1061" i="5"/>
  <c r="R1062" i="5"/>
  <c r="R1061" i="5"/>
  <c r="P1062" i="5"/>
  <c r="P1061" i="5"/>
  <c r="BK1062" i="5"/>
  <c r="BK1061" i="5"/>
  <c r="J1061" i="5" s="1"/>
  <c r="J89" i="5" s="1"/>
  <c r="J1062" i="5"/>
  <c r="BE1062" i="5" s="1"/>
  <c r="BI1059" i="5"/>
  <c r="BH1059" i="5"/>
  <c r="BG1059" i="5"/>
  <c r="BF1059" i="5"/>
  <c r="T1059" i="5"/>
  <c r="T1058" i="5"/>
  <c r="R1059" i="5"/>
  <c r="R1058" i="5"/>
  <c r="P1059" i="5"/>
  <c r="P1058" i="5"/>
  <c r="BK1059" i="5"/>
  <c r="BK1058" i="5"/>
  <c r="J1058" i="5" s="1"/>
  <c r="J88" i="5" s="1"/>
  <c r="J1059" i="5"/>
  <c r="BE1059" i="5" s="1"/>
  <c r="BI1057" i="5"/>
  <c r="BH1057" i="5"/>
  <c r="BG1057" i="5"/>
  <c r="BF1057" i="5"/>
  <c r="T1057" i="5"/>
  <c r="T1056" i="5"/>
  <c r="R1057" i="5"/>
  <c r="R1056" i="5"/>
  <c r="P1057" i="5"/>
  <c r="P1056" i="5"/>
  <c r="BK1057" i="5"/>
  <c r="BK1056" i="5"/>
  <c r="J1056" i="5" s="1"/>
  <c r="J87" i="5" s="1"/>
  <c r="J1057" i="5"/>
  <c r="BE1057" i="5" s="1"/>
  <c r="BI1054" i="5"/>
  <c r="BH1054" i="5"/>
  <c r="BG1054" i="5"/>
  <c r="BF1054" i="5"/>
  <c r="T1054" i="5"/>
  <c r="R1054" i="5"/>
  <c r="P1054" i="5"/>
  <c r="BK1054" i="5"/>
  <c r="J1054" i="5"/>
  <c r="BE1054" i="5"/>
  <c r="BI1052" i="5"/>
  <c r="BH1052" i="5"/>
  <c r="BG1052" i="5"/>
  <c r="BF1052" i="5"/>
  <c r="T1052" i="5"/>
  <c r="R1052" i="5"/>
  <c r="P1052" i="5"/>
  <c r="BK1052" i="5"/>
  <c r="J1052" i="5"/>
  <c r="BE1052" i="5"/>
  <c r="BI1046" i="5"/>
  <c r="BH1046" i="5"/>
  <c r="BG1046" i="5"/>
  <c r="BF1046" i="5"/>
  <c r="T1046" i="5"/>
  <c r="T1045" i="5"/>
  <c r="R1046" i="5"/>
  <c r="R1045" i="5"/>
  <c r="P1046" i="5"/>
  <c r="P1045" i="5"/>
  <c r="BK1046" i="5"/>
  <c r="BK1045" i="5"/>
  <c r="J1045" i="5" s="1"/>
  <c r="J86" i="5" s="1"/>
  <c r="J1046" i="5"/>
  <c r="BE1046" i="5" s="1"/>
  <c r="BI1035" i="5"/>
  <c r="BH1035" i="5"/>
  <c r="BG1035" i="5"/>
  <c r="BF1035" i="5"/>
  <c r="T1035" i="5"/>
  <c r="R1035" i="5"/>
  <c r="P1035" i="5"/>
  <c r="BK1035" i="5"/>
  <c r="J1035" i="5"/>
  <c r="BE1035" i="5"/>
  <c r="BI1027" i="5"/>
  <c r="BH1027" i="5"/>
  <c r="BG1027" i="5"/>
  <c r="BF1027" i="5"/>
  <c r="T1027" i="5"/>
  <c r="T1026" i="5"/>
  <c r="R1027" i="5"/>
  <c r="R1026" i="5"/>
  <c r="P1027" i="5"/>
  <c r="P1026" i="5"/>
  <c r="BK1027" i="5"/>
  <c r="BK1026" i="5"/>
  <c r="J1026" i="5" s="1"/>
  <c r="J85" i="5" s="1"/>
  <c r="J1027" i="5"/>
  <c r="BE1027" i="5" s="1"/>
  <c r="BI1020" i="5"/>
  <c r="BH1020" i="5"/>
  <c r="BG1020" i="5"/>
  <c r="BF1020" i="5"/>
  <c r="T1020" i="5"/>
  <c r="R1020" i="5"/>
  <c r="P1020" i="5"/>
  <c r="BK1020" i="5"/>
  <c r="J1020" i="5"/>
  <c r="BE1020" i="5"/>
  <c r="BI1017" i="5"/>
  <c r="BH1017" i="5"/>
  <c r="BG1017" i="5"/>
  <c r="BF1017" i="5"/>
  <c r="T1017" i="5"/>
  <c r="R1017" i="5"/>
  <c r="P1017" i="5"/>
  <c r="BK1017" i="5"/>
  <c r="J1017" i="5"/>
  <c r="BE1017" i="5"/>
  <c r="BI1014" i="5"/>
  <c r="BH1014" i="5"/>
  <c r="BG1014" i="5"/>
  <c r="BF1014" i="5"/>
  <c r="T1014" i="5"/>
  <c r="T1013" i="5"/>
  <c r="R1014" i="5"/>
  <c r="R1013" i="5"/>
  <c r="P1014" i="5"/>
  <c r="P1013" i="5"/>
  <c r="BK1014" i="5"/>
  <c r="BK1013" i="5"/>
  <c r="J1013" i="5" s="1"/>
  <c r="J84" i="5" s="1"/>
  <c r="J1014" i="5"/>
  <c r="BE1014" i="5" s="1"/>
  <c r="BI1003" i="5"/>
  <c r="BH1003" i="5"/>
  <c r="BG1003" i="5"/>
  <c r="BF1003" i="5"/>
  <c r="T1003" i="5"/>
  <c r="R1003" i="5"/>
  <c r="P1003" i="5"/>
  <c r="BK1003" i="5"/>
  <c r="J1003" i="5"/>
  <c r="BE1003" i="5"/>
  <c r="BI996" i="5"/>
  <c r="BH996" i="5"/>
  <c r="BG996" i="5"/>
  <c r="BF996" i="5"/>
  <c r="T996" i="5"/>
  <c r="R996" i="5"/>
  <c r="P996" i="5"/>
  <c r="BK996" i="5"/>
  <c r="J996" i="5"/>
  <c r="BE996" i="5"/>
  <c r="BI990" i="5"/>
  <c r="BH990" i="5"/>
  <c r="BG990" i="5"/>
  <c r="BF990" i="5"/>
  <c r="T990" i="5"/>
  <c r="R990" i="5"/>
  <c r="P990" i="5"/>
  <c r="BK990" i="5"/>
  <c r="J990" i="5"/>
  <c r="BE990" i="5"/>
  <c r="BI980" i="5"/>
  <c r="BH980" i="5"/>
  <c r="BG980" i="5"/>
  <c r="BF980" i="5"/>
  <c r="T980" i="5"/>
  <c r="R980" i="5"/>
  <c r="P980" i="5"/>
  <c r="BK980" i="5"/>
  <c r="J980" i="5"/>
  <c r="BE980" i="5"/>
  <c r="BI972" i="5"/>
  <c r="BH972" i="5"/>
  <c r="BG972" i="5"/>
  <c r="BF972" i="5"/>
  <c r="T972" i="5"/>
  <c r="R972" i="5"/>
  <c r="P972" i="5"/>
  <c r="BK972" i="5"/>
  <c r="J972" i="5"/>
  <c r="BE972" i="5"/>
  <c r="BI949" i="5"/>
  <c r="BH949" i="5"/>
  <c r="BG949" i="5"/>
  <c r="BF949" i="5"/>
  <c r="T949" i="5"/>
  <c r="R949" i="5"/>
  <c r="P949" i="5"/>
  <c r="BK949" i="5"/>
  <c r="J949" i="5"/>
  <c r="BE949" i="5"/>
  <c r="BI943" i="5"/>
  <c r="BH943" i="5"/>
  <c r="BG943" i="5"/>
  <c r="BF943" i="5"/>
  <c r="T943" i="5"/>
  <c r="R943" i="5"/>
  <c r="P943" i="5"/>
  <c r="BK943" i="5"/>
  <c r="J943" i="5"/>
  <c r="BE943" i="5"/>
  <c r="BI941" i="5"/>
  <c r="BH941" i="5"/>
  <c r="BG941" i="5"/>
  <c r="BF941" i="5"/>
  <c r="T941" i="5"/>
  <c r="R941" i="5"/>
  <c r="P941" i="5"/>
  <c r="BK941" i="5"/>
  <c r="J941" i="5"/>
  <c r="BE941" i="5"/>
  <c r="BI828" i="5"/>
  <c r="BH828" i="5"/>
  <c r="BG828" i="5"/>
  <c r="BF828" i="5"/>
  <c r="T828" i="5"/>
  <c r="T827" i="5"/>
  <c r="R828" i="5"/>
  <c r="R827" i="5"/>
  <c r="P828" i="5"/>
  <c r="P827" i="5"/>
  <c r="BK828" i="5"/>
  <c r="BK827" i="5"/>
  <c r="J827" i="5" s="1"/>
  <c r="J83" i="5" s="1"/>
  <c r="J828" i="5"/>
  <c r="BE828" i="5" s="1"/>
  <c r="BI826" i="5"/>
  <c r="BH826" i="5"/>
  <c r="BG826" i="5"/>
  <c r="BF826" i="5"/>
  <c r="T826" i="5"/>
  <c r="R826" i="5"/>
  <c r="P826" i="5"/>
  <c r="BK826" i="5"/>
  <c r="J826" i="5"/>
  <c r="BE826" i="5"/>
  <c r="BI823" i="5"/>
  <c r="BH823" i="5"/>
  <c r="BG823" i="5"/>
  <c r="BF823" i="5"/>
  <c r="T823" i="5"/>
  <c r="R823" i="5"/>
  <c r="P823" i="5"/>
  <c r="BK823" i="5"/>
  <c r="J823" i="5"/>
  <c r="BE823" i="5"/>
  <c r="BI820" i="5"/>
  <c r="BH820" i="5"/>
  <c r="BG820" i="5"/>
  <c r="BF820" i="5"/>
  <c r="T820" i="5"/>
  <c r="R820" i="5"/>
  <c r="P820" i="5"/>
  <c r="BK820" i="5"/>
  <c r="J820" i="5"/>
  <c r="BE820" i="5"/>
  <c r="BI817" i="5"/>
  <c r="BH817" i="5"/>
  <c r="BG817" i="5"/>
  <c r="BF817" i="5"/>
  <c r="T817" i="5"/>
  <c r="R817" i="5"/>
  <c r="P817" i="5"/>
  <c r="BK817" i="5"/>
  <c r="J817" i="5"/>
  <c r="BE817" i="5"/>
  <c r="BI814" i="5"/>
  <c r="BH814" i="5"/>
  <c r="BG814" i="5"/>
  <c r="BF814" i="5"/>
  <c r="T814" i="5"/>
  <c r="R814" i="5"/>
  <c r="P814" i="5"/>
  <c r="BK814" i="5"/>
  <c r="J814" i="5"/>
  <c r="BE814" i="5"/>
  <c r="BI811" i="5"/>
  <c r="BH811" i="5"/>
  <c r="BG811" i="5"/>
  <c r="BF811" i="5"/>
  <c r="T811" i="5"/>
  <c r="R811" i="5"/>
  <c r="P811" i="5"/>
  <c r="BK811" i="5"/>
  <c r="J811" i="5"/>
  <c r="BE811" i="5"/>
  <c r="BI808" i="5"/>
  <c r="BH808" i="5"/>
  <c r="BG808" i="5"/>
  <c r="BF808" i="5"/>
  <c r="T808" i="5"/>
  <c r="R808" i="5"/>
  <c r="P808" i="5"/>
  <c r="BK808" i="5"/>
  <c r="J808" i="5"/>
  <c r="BE808" i="5"/>
  <c r="BI805" i="5"/>
  <c r="BH805" i="5"/>
  <c r="BG805" i="5"/>
  <c r="BF805" i="5"/>
  <c r="T805" i="5"/>
  <c r="T804" i="5"/>
  <c r="R805" i="5"/>
  <c r="R804" i="5"/>
  <c r="P805" i="5"/>
  <c r="P804" i="5"/>
  <c r="BK805" i="5"/>
  <c r="BK804" i="5"/>
  <c r="J804" i="5" s="1"/>
  <c r="J82" i="5" s="1"/>
  <c r="J805" i="5"/>
  <c r="BE805" i="5" s="1"/>
  <c r="BI803" i="5"/>
  <c r="BH803" i="5"/>
  <c r="BG803" i="5"/>
  <c r="BF803" i="5"/>
  <c r="T803" i="5"/>
  <c r="R803" i="5"/>
  <c r="P803" i="5"/>
  <c r="BK803" i="5"/>
  <c r="J803" i="5"/>
  <c r="BE803" i="5"/>
  <c r="BI801" i="5"/>
  <c r="BH801" i="5"/>
  <c r="BG801" i="5"/>
  <c r="BF801" i="5"/>
  <c r="T801" i="5"/>
  <c r="R801" i="5"/>
  <c r="P801" i="5"/>
  <c r="BK801" i="5"/>
  <c r="J801" i="5"/>
  <c r="BE801" i="5"/>
  <c r="BI795" i="5"/>
  <c r="BH795" i="5"/>
  <c r="BG795" i="5"/>
  <c r="BF795" i="5"/>
  <c r="T795" i="5"/>
  <c r="R795" i="5"/>
  <c r="P795" i="5"/>
  <c r="BK795" i="5"/>
  <c r="J795" i="5"/>
  <c r="BE795" i="5"/>
  <c r="BI793" i="5"/>
  <c r="BH793" i="5"/>
  <c r="BG793" i="5"/>
  <c r="BF793" i="5"/>
  <c r="T793" i="5"/>
  <c r="R793" i="5"/>
  <c r="P793" i="5"/>
  <c r="BK793" i="5"/>
  <c r="J793" i="5"/>
  <c r="BE793" i="5"/>
  <c r="BI789" i="5"/>
  <c r="BH789" i="5"/>
  <c r="BG789" i="5"/>
  <c r="BF789" i="5"/>
  <c r="T789" i="5"/>
  <c r="R789" i="5"/>
  <c r="P789" i="5"/>
  <c r="BK789" i="5"/>
  <c r="J789" i="5"/>
  <c r="BE789" i="5"/>
  <c r="BI787" i="5"/>
  <c r="BH787" i="5"/>
  <c r="BG787" i="5"/>
  <c r="BF787" i="5"/>
  <c r="T787" i="5"/>
  <c r="R787" i="5"/>
  <c r="P787" i="5"/>
  <c r="BK787" i="5"/>
  <c r="J787" i="5"/>
  <c r="BE787" i="5"/>
  <c r="BI784" i="5"/>
  <c r="BH784" i="5"/>
  <c r="BG784" i="5"/>
  <c r="BF784" i="5"/>
  <c r="T784" i="5"/>
  <c r="T783" i="5"/>
  <c r="R784" i="5"/>
  <c r="R783" i="5"/>
  <c r="P784" i="5"/>
  <c r="P783" i="5"/>
  <c r="BK784" i="5"/>
  <c r="BK783" i="5"/>
  <c r="J783" i="5" s="1"/>
  <c r="J81" i="5" s="1"/>
  <c r="J784" i="5"/>
  <c r="BE784" i="5" s="1"/>
  <c r="BI782" i="5"/>
  <c r="BH782" i="5"/>
  <c r="BG782" i="5"/>
  <c r="BF782" i="5"/>
  <c r="T782" i="5"/>
  <c r="R782" i="5"/>
  <c r="P782" i="5"/>
  <c r="BK782" i="5"/>
  <c r="J782" i="5"/>
  <c r="BE782" i="5"/>
  <c r="BI778" i="5"/>
  <c r="BH778" i="5"/>
  <c r="BG778" i="5"/>
  <c r="BF778" i="5"/>
  <c r="T778" i="5"/>
  <c r="R778" i="5"/>
  <c r="P778" i="5"/>
  <c r="BK778" i="5"/>
  <c r="J778" i="5"/>
  <c r="BE778" i="5"/>
  <c r="BI774" i="5"/>
  <c r="BH774" i="5"/>
  <c r="BG774" i="5"/>
  <c r="BF774" i="5"/>
  <c r="T774" i="5"/>
  <c r="R774" i="5"/>
  <c r="P774" i="5"/>
  <c r="BK774" i="5"/>
  <c r="J774" i="5"/>
  <c r="BE774" i="5"/>
  <c r="BI771" i="5"/>
  <c r="BH771" i="5"/>
  <c r="BG771" i="5"/>
  <c r="BF771" i="5"/>
  <c r="T771" i="5"/>
  <c r="R771" i="5"/>
  <c r="P771" i="5"/>
  <c r="BK771" i="5"/>
  <c r="J771" i="5"/>
  <c r="BE771" i="5"/>
  <c r="BI768" i="5"/>
  <c r="BH768" i="5"/>
  <c r="BG768" i="5"/>
  <c r="BF768" i="5"/>
  <c r="T768" i="5"/>
  <c r="R768" i="5"/>
  <c r="P768" i="5"/>
  <c r="BK768" i="5"/>
  <c r="J768" i="5"/>
  <c r="BE768" i="5"/>
  <c r="BI765" i="5"/>
  <c r="BH765" i="5"/>
  <c r="BG765" i="5"/>
  <c r="BF765" i="5"/>
  <c r="T765" i="5"/>
  <c r="R765" i="5"/>
  <c r="P765" i="5"/>
  <c r="BK765" i="5"/>
  <c r="J765" i="5"/>
  <c r="BE765" i="5"/>
  <c r="BI762" i="5"/>
  <c r="BH762" i="5"/>
  <c r="BG762" i="5"/>
  <c r="BF762" i="5"/>
  <c r="T762" i="5"/>
  <c r="T761" i="5"/>
  <c r="R762" i="5"/>
  <c r="R761" i="5"/>
  <c r="P762" i="5"/>
  <c r="P761" i="5"/>
  <c r="BK762" i="5"/>
  <c r="BK761" i="5"/>
  <c r="J761" i="5" s="1"/>
  <c r="J80" i="5" s="1"/>
  <c r="J762" i="5"/>
  <c r="BE762" i="5" s="1"/>
  <c r="BI760" i="5"/>
  <c r="BH760" i="5"/>
  <c r="BG760" i="5"/>
  <c r="BF760" i="5"/>
  <c r="T760" i="5"/>
  <c r="R760" i="5"/>
  <c r="P760" i="5"/>
  <c r="BK760" i="5"/>
  <c r="J760" i="5"/>
  <c r="BE760" i="5"/>
  <c r="BI758" i="5"/>
  <c r="BH758" i="5"/>
  <c r="BG758" i="5"/>
  <c r="BF758" i="5"/>
  <c r="T758" i="5"/>
  <c r="R758" i="5"/>
  <c r="P758" i="5"/>
  <c r="BK758" i="5"/>
  <c r="J758" i="5"/>
  <c r="BE758" i="5"/>
  <c r="BI754" i="5"/>
  <c r="BH754" i="5"/>
  <c r="BG754" i="5"/>
  <c r="BF754" i="5"/>
  <c r="T754" i="5"/>
  <c r="R754" i="5"/>
  <c r="P754" i="5"/>
  <c r="BK754" i="5"/>
  <c r="J754" i="5"/>
  <c r="BE754" i="5"/>
  <c r="BI751" i="5"/>
  <c r="BH751" i="5"/>
  <c r="BG751" i="5"/>
  <c r="BF751" i="5"/>
  <c r="T751" i="5"/>
  <c r="R751" i="5"/>
  <c r="P751" i="5"/>
  <c r="BK751" i="5"/>
  <c r="J751" i="5"/>
  <c r="BE751" i="5"/>
  <c r="BI747" i="5"/>
  <c r="BH747" i="5"/>
  <c r="BG747" i="5"/>
  <c r="BF747" i="5"/>
  <c r="T747" i="5"/>
  <c r="R747" i="5"/>
  <c r="P747" i="5"/>
  <c r="BK747" i="5"/>
  <c r="J747" i="5"/>
  <c r="BE747" i="5"/>
  <c r="BI744" i="5"/>
  <c r="BH744" i="5"/>
  <c r="BG744" i="5"/>
  <c r="BF744" i="5"/>
  <c r="T744" i="5"/>
  <c r="T743" i="5"/>
  <c r="R744" i="5"/>
  <c r="R743" i="5"/>
  <c r="P744" i="5"/>
  <c r="P743" i="5"/>
  <c r="BK744" i="5"/>
  <c r="BK743" i="5"/>
  <c r="J743" i="5" s="1"/>
  <c r="J79" i="5" s="1"/>
  <c r="J744" i="5"/>
  <c r="BE744" i="5" s="1"/>
  <c r="BI742" i="5"/>
  <c r="BH742" i="5"/>
  <c r="BG742" i="5"/>
  <c r="BF742" i="5"/>
  <c r="T742" i="5"/>
  <c r="R742" i="5"/>
  <c r="P742" i="5"/>
  <c r="BK742" i="5"/>
  <c r="J742" i="5"/>
  <c r="BE742" i="5"/>
  <c r="BI739" i="5"/>
  <c r="BH739" i="5"/>
  <c r="BG739" i="5"/>
  <c r="BF739" i="5"/>
  <c r="T739" i="5"/>
  <c r="R739" i="5"/>
  <c r="P739" i="5"/>
  <c r="BK739" i="5"/>
  <c r="J739" i="5"/>
  <c r="BE739" i="5"/>
  <c r="BI736" i="5"/>
  <c r="BH736" i="5"/>
  <c r="BG736" i="5"/>
  <c r="BF736" i="5"/>
  <c r="T736" i="5"/>
  <c r="R736" i="5"/>
  <c r="P736" i="5"/>
  <c r="BK736" i="5"/>
  <c r="J736" i="5"/>
  <c r="BE736" i="5"/>
  <c r="BI733" i="5"/>
  <c r="BH733" i="5"/>
  <c r="BG733" i="5"/>
  <c r="BF733" i="5"/>
  <c r="T733" i="5"/>
  <c r="R733" i="5"/>
  <c r="P733" i="5"/>
  <c r="BK733" i="5"/>
  <c r="J733" i="5"/>
  <c r="BE733" i="5"/>
  <c r="BI730" i="5"/>
  <c r="BH730" i="5"/>
  <c r="BG730" i="5"/>
  <c r="BF730" i="5"/>
  <c r="T730" i="5"/>
  <c r="R730" i="5"/>
  <c r="P730" i="5"/>
  <c r="BK730" i="5"/>
  <c r="J730" i="5"/>
  <c r="BE730" i="5"/>
  <c r="BI727" i="5"/>
  <c r="BH727" i="5"/>
  <c r="BG727" i="5"/>
  <c r="BF727" i="5"/>
  <c r="T727" i="5"/>
  <c r="T726" i="5"/>
  <c r="R727" i="5"/>
  <c r="R726" i="5"/>
  <c r="P727" i="5"/>
  <c r="P726" i="5"/>
  <c r="BK727" i="5"/>
  <c r="BK726" i="5"/>
  <c r="J726" i="5" s="1"/>
  <c r="J78" i="5" s="1"/>
  <c r="J727" i="5"/>
  <c r="BE727" i="5" s="1"/>
  <c r="BI725" i="5"/>
  <c r="BH725" i="5"/>
  <c r="BG725" i="5"/>
  <c r="BF725" i="5"/>
  <c r="T725" i="5"/>
  <c r="R725" i="5"/>
  <c r="P725" i="5"/>
  <c r="BK725" i="5"/>
  <c r="J725" i="5"/>
  <c r="BE725" i="5"/>
  <c r="BI722" i="5"/>
  <c r="BH722" i="5"/>
  <c r="BG722" i="5"/>
  <c r="BF722" i="5"/>
  <c r="T722" i="5"/>
  <c r="R722" i="5"/>
  <c r="P722" i="5"/>
  <c r="BK722" i="5"/>
  <c r="J722" i="5"/>
  <c r="BE722" i="5"/>
  <c r="BI719" i="5"/>
  <c r="BH719" i="5"/>
  <c r="BG719" i="5"/>
  <c r="BF719" i="5"/>
  <c r="T719" i="5"/>
  <c r="R719" i="5"/>
  <c r="P719" i="5"/>
  <c r="BK719" i="5"/>
  <c r="J719" i="5"/>
  <c r="BE719" i="5"/>
  <c r="BI716" i="5"/>
  <c r="BH716" i="5"/>
  <c r="BG716" i="5"/>
  <c r="BF716" i="5"/>
  <c r="T716" i="5"/>
  <c r="R716" i="5"/>
  <c r="P716" i="5"/>
  <c r="BK716" i="5"/>
  <c r="J716" i="5"/>
  <c r="BE716" i="5"/>
  <c r="BI713" i="5"/>
  <c r="BH713" i="5"/>
  <c r="BG713" i="5"/>
  <c r="BF713" i="5"/>
  <c r="T713" i="5"/>
  <c r="R713" i="5"/>
  <c r="P713" i="5"/>
  <c r="BK713" i="5"/>
  <c r="J713" i="5"/>
  <c r="BE713" i="5"/>
  <c r="BI710" i="5"/>
  <c r="BH710" i="5"/>
  <c r="BG710" i="5"/>
  <c r="BF710" i="5"/>
  <c r="T710" i="5"/>
  <c r="R710" i="5"/>
  <c r="P710" i="5"/>
  <c r="BK710" i="5"/>
  <c r="J710" i="5"/>
  <c r="BE710" i="5"/>
  <c r="BI707" i="5"/>
  <c r="BH707" i="5"/>
  <c r="BG707" i="5"/>
  <c r="BF707" i="5"/>
  <c r="T707" i="5"/>
  <c r="R707" i="5"/>
  <c r="P707" i="5"/>
  <c r="BK707" i="5"/>
  <c r="J707" i="5"/>
  <c r="BE707" i="5"/>
  <c r="BI704" i="5"/>
  <c r="BH704" i="5"/>
  <c r="BG704" i="5"/>
  <c r="BF704" i="5"/>
  <c r="T704" i="5"/>
  <c r="T703" i="5"/>
  <c r="R704" i="5"/>
  <c r="R703" i="5"/>
  <c r="P704" i="5"/>
  <c r="P703" i="5"/>
  <c r="BK704" i="5"/>
  <c r="BK703" i="5"/>
  <c r="J703" i="5" s="1"/>
  <c r="J77" i="5" s="1"/>
  <c r="J704" i="5"/>
  <c r="BE704" i="5" s="1"/>
  <c r="BI702" i="5"/>
  <c r="BH702" i="5"/>
  <c r="BG702" i="5"/>
  <c r="BF702" i="5"/>
  <c r="T702" i="5"/>
  <c r="R702" i="5"/>
  <c r="P702" i="5"/>
  <c r="BK702" i="5"/>
  <c r="J702" i="5"/>
  <c r="BE702" i="5"/>
  <c r="BI700" i="5"/>
  <c r="BH700" i="5"/>
  <c r="BG700" i="5"/>
  <c r="BF700" i="5"/>
  <c r="T700" i="5"/>
  <c r="R700" i="5"/>
  <c r="P700" i="5"/>
  <c r="BK700" i="5"/>
  <c r="J700" i="5"/>
  <c r="BE700" i="5"/>
  <c r="BI698" i="5"/>
  <c r="BH698" i="5"/>
  <c r="BG698" i="5"/>
  <c r="BF698" i="5"/>
  <c r="T698" i="5"/>
  <c r="R698" i="5"/>
  <c r="P698" i="5"/>
  <c r="BK698" i="5"/>
  <c r="J698" i="5"/>
  <c r="BE698" i="5"/>
  <c r="BI695" i="5"/>
  <c r="BH695" i="5"/>
  <c r="BG695" i="5"/>
  <c r="BF695" i="5"/>
  <c r="T695" i="5"/>
  <c r="R695" i="5"/>
  <c r="P695" i="5"/>
  <c r="BK695" i="5"/>
  <c r="J695" i="5"/>
  <c r="BE695" i="5"/>
  <c r="BI693" i="5"/>
  <c r="BH693" i="5"/>
  <c r="BG693" i="5"/>
  <c r="BF693" i="5"/>
  <c r="T693" i="5"/>
  <c r="R693" i="5"/>
  <c r="P693" i="5"/>
  <c r="BK693" i="5"/>
  <c r="J693" i="5"/>
  <c r="BE693" i="5"/>
  <c r="BI691" i="5"/>
  <c r="BH691" i="5"/>
  <c r="BG691" i="5"/>
  <c r="BF691" i="5"/>
  <c r="T691" i="5"/>
  <c r="R691" i="5"/>
  <c r="P691" i="5"/>
  <c r="BK691" i="5"/>
  <c r="J691" i="5"/>
  <c r="BE691" i="5"/>
  <c r="BI688" i="5"/>
  <c r="BH688" i="5"/>
  <c r="BG688" i="5"/>
  <c r="BF688" i="5"/>
  <c r="T688" i="5"/>
  <c r="T687" i="5"/>
  <c r="R688" i="5"/>
  <c r="R687" i="5"/>
  <c r="P688" i="5"/>
  <c r="P687" i="5"/>
  <c r="BK688" i="5"/>
  <c r="BK687" i="5"/>
  <c r="J687" i="5" s="1"/>
  <c r="J76" i="5" s="1"/>
  <c r="J688" i="5"/>
  <c r="BE688" i="5" s="1"/>
  <c r="BI686" i="5"/>
  <c r="BH686" i="5"/>
  <c r="BG686" i="5"/>
  <c r="BF686" i="5"/>
  <c r="T686" i="5"/>
  <c r="R686" i="5"/>
  <c r="P686" i="5"/>
  <c r="BK686" i="5"/>
  <c r="J686" i="5"/>
  <c r="BE686" i="5"/>
  <c r="BI683" i="5"/>
  <c r="BH683" i="5"/>
  <c r="BG683" i="5"/>
  <c r="BF683" i="5"/>
  <c r="T683" i="5"/>
  <c r="R683" i="5"/>
  <c r="P683" i="5"/>
  <c r="BK683" i="5"/>
  <c r="J683" i="5"/>
  <c r="BE683" i="5"/>
  <c r="BI680" i="5"/>
  <c r="BH680" i="5"/>
  <c r="BG680" i="5"/>
  <c r="BF680" i="5"/>
  <c r="T680" i="5"/>
  <c r="R680" i="5"/>
  <c r="P680" i="5"/>
  <c r="BK680" i="5"/>
  <c r="J680" i="5"/>
  <c r="BE680" i="5"/>
  <c r="BI676" i="5"/>
  <c r="BH676" i="5"/>
  <c r="BG676" i="5"/>
  <c r="BF676" i="5"/>
  <c r="T676" i="5"/>
  <c r="T675" i="5"/>
  <c r="R676" i="5"/>
  <c r="R675" i="5"/>
  <c r="P676" i="5"/>
  <c r="P675" i="5"/>
  <c r="BK676" i="5"/>
  <c r="BK675" i="5"/>
  <c r="J675" i="5" s="1"/>
  <c r="J75" i="5" s="1"/>
  <c r="J676" i="5"/>
  <c r="BE676" i="5" s="1"/>
  <c r="BI674" i="5"/>
  <c r="BH674" i="5"/>
  <c r="BG674" i="5"/>
  <c r="BF674" i="5"/>
  <c r="T674" i="5"/>
  <c r="R674" i="5"/>
  <c r="P674" i="5"/>
  <c r="BK674" i="5"/>
  <c r="J674" i="5"/>
  <c r="BE674" i="5"/>
  <c r="BI672" i="5"/>
  <c r="BH672" i="5"/>
  <c r="BG672" i="5"/>
  <c r="BF672" i="5"/>
  <c r="T672" i="5"/>
  <c r="R672" i="5"/>
  <c r="P672" i="5"/>
  <c r="BK672" i="5"/>
  <c r="J672" i="5"/>
  <c r="BE672" i="5"/>
  <c r="BI668" i="5"/>
  <c r="BH668" i="5"/>
  <c r="BG668" i="5"/>
  <c r="BF668" i="5"/>
  <c r="T668" i="5"/>
  <c r="R668" i="5"/>
  <c r="P668" i="5"/>
  <c r="BK668" i="5"/>
  <c r="J668" i="5"/>
  <c r="BE668" i="5"/>
  <c r="BI664" i="5"/>
  <c r="BH664" i="5"/>
  <c r="BG664" i="5"/>
  <c r="BF664" i="5"/>
  <c r="T664" i="5"/>
  <c r="R664" i="5"/>
  <c r="P664" i="5"/>
  <c r="BK664" i="5"/>
  <c r="J664" i="5"/>
  <c r="BE664" i="5"/>
  <c r="BI662" i="5"/>
  <c r="BH662" i="5"/>
  <c r="BG662" i="5"/>
  <c r="BF662" i="5"/>
  <c r="T662" i="5"/>
  <c r="R662" i="5"/>
  <c r="P662" i="5"/>
  <c r="BK662" i="5"/>
  <c r="J662" i="5"/>
  <c r="BE662" i="5"/>
  <c r="BI660" i="5"/>
  <c r="BH660" i="5"/>
  <c r="BG660" i="5"/>
  <c r="BF660" i="5"/>
  <c r="T660" i="5"/>
  <c r="R660" i="5"/>
  <c r="P660" i="5"/>
  <c r="BK660" i="5"/>
  <c r="J660" i="5"/>
  <c r="BE660" i="5"/>
  <c r="BI641" i="5"/>
  <c r="BH641" i="5"/>
  <c r="BG641" i="5"/>
  <c r="BF641" i="5"/>
  <c r="T641" i="5"/>
  <c r="R641" i="5"/>
  <c r="P641" i="5"/>
  <c r="BK641" i="5"/>
  <c r="J641" i="5"/>
  <c r="BE641" i="5"/>
  <c r="BI639" i="5"/>
  <c r="BH639" i="5"/>
  <c r="BG639" i="5"/>
  <c r="BF639" i="5"/>
  <c r="T639" i="5"/>
  <c r="R639" i="5"/>
  <c r="P639" i="5"/>
  <c r="BK639" i="5"/>
  <c r="J639" i="5"/>
  <c r="BE639" i="5"/>
  <c r="BI636" i="5"/>
  <c r="BH636" i="5"/>
  <c r="BG636" i="5"/>
  <c r="BF636" i="5"/>
  <c r="T636" i="5"/>
  <c r="R636" i="5"/>
  <c r="P636" i="5"/>
  <c r="BK636" i="5"/>
  <c r="J636" i="5"/>
  <c r="BE636" i="5"/>
  <c r="BI634" i="5"/>
  <c r="BH634" i="5"/>
  <c r="BG634" i="5"/>
  <c r="BF634" i="5"/>
  <c r="T634" i="5"/>
  <c r="R634" i="5"/>
  <c r="P634" i="5"/>
  <c r="BK634" i="5"/>
  <c r="J634" i="5"/>
  <c r="BE634" i="5"/>
  <c r="BI630" i="5"/>
  <c r="BH630" i="5"/>
  <c r="BG630" i="5"/>
  <c r="BF630" i="5"/>
  <c r="T630" i="5"/>
  <c r="R630" i="5"/>
  <c r="P630" i="5"/>
  <c r="BK630" i="5"/>
  <c r="J630" i="5"/>
  <c r="BE630" i="5"/>
  <c r="BI628" i="5"/>
  <c r="BH628" i="5"/>
  <c r="BG628" i="5"/>
  <c r="BF628" i="5"/>
  <c r="T628" i="5"/>
  <c r="R628" i="5"/>
  <c r="P628" i="5"/>
  <c r="BK628" i="5"/>
  <c r="J628" i="5"/>
  <c r="BE628" i="5"/>
  <c r="BI626" i="5"/>
  <c r="BH626" i="5"/>
  <c r="BG626" i="5"/>
  <c r="BF626" i="5"/>
  <c r="T626" i="5"/>
  <c r="R626" i="5"/>
  <c r="P626" i="5"/>
  <c r="BK626" i="5"/>
  <c r="J626" i="5"/>
  <c r="BE626" i="5"/>
  <c r="BI623" i="5"/>
  <c r="BH623" i="5"/>
  <c r="BG623" i="5"/>
  <c r="BF623" i="5"/>
  <c r="T623" i="5"/>
  <c r="R623" i="5"/>
  <c r="P623" i="5"/>
  <c r="BK623" i="5"/>
  <c r="J623" i="5"/>
  <c r="BE623" i="5"/>
  <c r="BI620" i="5"/>
  <c r="BH620" i="5"/>
  <c r="BG620" i="5"/>
  <c r="BF620" i="5"/>
  <c r="T620" i="5"/>
  <c r="R620" i="5"/>
  <c r="P620" i="5"/>
  <c r="BK620" i="5"/>
  <c r="J620" i="5"/>
  <c r="BE620" i="5"/>
  <c r="BI617" i="5"/>
  <c r="BH617" i="5"/>
  <c r="BG617" i="5"/>
  <c r="BF617" i="5"/>
  <c r="T617" i="5"/>
  <c r="R617" i="5"/>
  <c r="P617" i="5"/>
  <c r="BK617" i="5"/>
  <c r="J617" i="5"/>
  <c r="BE617" i="5"/>
  <c r="BI613" i="5"/>
  <c r="BH613" i="5"/>
  <c r="BG613" i="5"/>
  <c r="BF613" i="5"/>
  <c r="T613" i="5"/>
  <c r="R613" i="5"/>
  <c r="P613" i="5"/>
  <c r="BK613" i="5"/>
  <c r="J613" i="5"/>
  <c r="BE613" i="5"/>
  <c r="BI604" i="5"/>
  <c r="BH604" i="5"/>
  <c r="BG604" i="5"/>
  <c r="BF604" i="5"/>
  <c r="T604" i="5"/>
  <c r="R604" i="5"/>
  <c r="P604" i="5"/>
  <c r="BK604" i="5"/>
  <c r="J604" i="5"/>
  <c r="BE604" i="5"/>
  <c r="BI593" i="5"/>
  <c r="BH593" i="5"/>
  <c r="BG593" i="5"/>
  <c r="BF593" i="5"/>
  <c r="T593" i="5"/>
  <c r="R593" i="5"/>
  <c r="P593" i="5"/>
  <c r="BK593" i="5"/>
  <c r="J593" i="5"/>
  <c r="BE593" i="5"/>
  <c r="BI590" i="5"/>
  <c r="BH590" i="5"/>
  <c r="BG590" i="5"/>
  <c r="BF590" i="5"/>
  <c r="T590" i="5"/>
  <c r="R590" i="5"/>
  <c r="P590" i="5"/>
  <c r="BK590" i="5"/>
  <c r="J590" i="5"/>
  <c r="BE590" i="5"/>
  <c r="BI587" i="5"/>
  <c r="BH587" i="5"/>
  <c r="BG587" i="5"/>
  <c r="BF587" i="5"/>
  <c r="T587" i="5"/>
  <c r="R587" i="5"/>
  <c r="P587" i="5"/>
  <c r="BK587" i="5"/>
  <c r="J587" i="5"/>
  <c r="BE587" i="5"/>
  <c r="BI584" i="5"/>
  <c r="BH584" i="5"/>
  <c r="BG584" i="5"/>
  <c r="BF584" i="5"/>
  <c r="T584" i="5"/>
  <c r="R584" i="5"/>
  <c r="P584" i="5"/>
  <c r="BK584" i="5"/>
  <c r="J584" i="5"/>
  <c r="BE584" i="5"/>
  <c r="BI580" i="5"/>
  <c r="BH580" i="5"/>
  <c r="BG580" i="5"/>
  <c r="BF580" i="5"/>
  <c r="T580" i="5"/>
  <c r="R580" i="5"/>
  <c r="P580" i="5"/>
  <c r="BK580" i="5"/>
  <c r="J580" i="5"/>
  <c r="BE580" i="5"/>
  <c r="BI577" i="5"/>
  <c r="BH577" i="5"/>
  <c r="BG577" i="5"/>
  <c r="BF577" i="5"/>
  <c r="T577" i="5"/>
  <c r="R577" i="5"/>
  <c r="P577" i="5"/>
  <c r="BK577" i="5"/>
  <c r="J577" i="5"/>
  <c r="BE577" i="5"/>
  <c r="BI570" i="5"/>
  <c r="BH570" i="5"/>
  <c r="BG570" i="5"/>
  <c r="BF570" i="5"/>
  <c r="T570" i="5"/>
  <c r="R570" i="5"/>
  <c r="P570" i="5"/>
  <c r="BK570" i="5"/>
  <c r="J570" i="5"/>
  <c r="BE570" i="5"/>
  <c r="BI568" i="5"/>
  <c r="BH568" i="5"/>
  <c r="BG568" i="5"/>
  <c r="BF568" i="5"/>
  <c r="T568" i="5"/>
  <c r="R568" i="5"/>
  <c r="P568" i="5"/>
  <c r="BK568" i="5"/>
  <c r="J568" i="5"/>
  <c r="BE568" i="5"/>
  <c r="BI565" i="5"/>
  <c r="BH565" i="5"/>
  <c r="BG565" i="5"/>
  <c r="BF565" i="5"/>
  <c r="T565" i="5"/>
  <c r="R565" i="5"/>
  <c r="P565" i="5"/>
  <c r="BK565" i="5"/>
  <c r="J565" i="5"/>
  <c r="BE565" i="5"/>
  <c r="BI562" i="5"/>
  <c r="BH562" i="5"/>
  <c r="BG562" i="5"/>
  <c r="BF562" i="5"/>
  <c r="T562" i="5"/>
  <c r="R562" i="5"/>
  <c r="P562" i="5"/>
  <c r="BK562" i="5"/>
  <c r="J562" i="5"/>
  <c r="BE562" i="5"/>
  <c r="BI521" i="5"/>
  <c r="BH521" i="5"/>
  <c r="BG521" i="5"/>
  <c r="BF521" i="5"/>
  <c r="T521" i="5"/>
  <c r="R521" i="5"/>
  <c r="P521" i="5"/>
  <c r="BK521" i="5"/>
  <c r="J521" i="5"/>
  <c r="BE521" i="5"/>
  <c r="BI492" i="5"/>
  <c r="BH492" i="5"/>
  <c r="BG492" i="5"/>
  <c r="BF492" i="5"/>
  <c r="T492" i="5"/>
  <c r="R492" i="5"/>
  <c r="P492" i="5"/>
  <c r="BK492" i="5"/>
  <c r="J492" i="5"/>
  <c r="BE492" i="5"/>
  <c r="BI480" i="5"/>
  <c r="BH480" i="5"/>
  <c r="BG480" i="5"/>
  <c r="BF480" i="5"/>
  <c r="T480" i="5"/>
  <c r="T479" i="5"/>
  <c r="R480" i="5"/>
  <c r="R479" i="5"/>
  <c r="P480" i="5"/>
  <c r="P479" i="5"/>
  <c r="BK480" i="5"/>
  <c r="BK479" i="5"/>
  <c r="J479" i="5" s="1"/>
  <c r="J74" i="5" s="1"/>
  <c r="J480" i="5"/>
  <c r="BE480" i="5" s="1"/>
  <c r="BI478" i="5"/>
  <c r="BH478" i="5"/>
  <c r="BG478" i="5"/>
  <c r="BF478" i="5"/>
  <c r="T478" i="5"/>
  <c r="R478" i="5"/>
  <c r="P478" i="5"/>
  <c r="BK478" i="5"/>
  <c r="J478" i="5"/>
  <c r="BE478" i="5"/>
  <c r="BI476" i="5"/>
  <c r="BH476" i="5"/>
  <c r="BG476" i="5"/>
  <c r="BF476" i="5"/>
  <c r="T476" i="5"/>
  <c r="R476" i="5"/>
  <c r="P476" i="5"/>
  <c r="BK476" i="5"/>
  <c r="J476" i="5"/>
  <c r="BE476" i="5"/>
  <c r="BI473" i="5"/>
  <c r="BH473" i="5"/>
  <c r="BG473" i="5"/>
  <c r="BF473" i="5"/>
  <c r="T473" i="5"/>
  <c r="T472" i="5"/>
  <c r="R473" i="5"/>
  <c r="R472" i="5"/>
  <c r="P473" i="5"/>
  <c r="P472" i="5"/>
  <c r="BK473" i="5"/>
  <c r="BK472" i="5"/>
  <c r="J472" i="5" s="1"/>
  <c r="J473" i="5"/>
  <c r="BE473" i="5" s="1"/>
  <c r="J73" i="5"/>
  <c r="BI469" i="5"/>
  <c r="BH469" i="5"/>
  <c r="BG469" i="5"/>
  <c r="BF469" i="5"/>
  <c r="T469" i="5"/>
  <c r="R469" i="5"/>
  <c r="P469" i="5"/>
  <c r="BK469" i="5"/>
  <c r="J469" i="5"/>
  <c r="BE469" i="5"/>
  <c r="BI466" i="5"/>
  <c r="BH466" i="5"/>
  <c r="BG466" i="5"/>
  <c r="BF466" i="5"/>
  <c r="T466" i="5"/>
  <c r="R466" i="5"/>
  <c r="P466" i="5"/>
  <c r="BK466" i="5"/>
  <c r="J466" i="5"/>
  <c r="BE466" i="5"/>
  <c r="BI463" i="5"/>
  <c r="BH463" i="5"/>
  <c r="BG463" i="5"/>
  <c r="BF463" i="5"/>
  <c r="T463" i="5"/>
  <c r="R463" i="5"/>
  <c r="P463" i="5"/>
  <c r="BK463" i="5"/>
  <c r="J463" i="5"/>
  <c r="BE463" i="5"/>
  <c r="BI460" i="5"/>
  <c r="BH460" i="5"/>
  <c r="BG460" i="5"/>
  <c r="BF460" i="5"/>
  <c r="T460" i="5"/>
  <c r="R460" i="5"/>
  <c r="P460" i="5"/>
  <c r="BK460" i="5"/>
  <c r="J460" i="5"/>
  <c r="BE460" i="5"/>
  <c r="BI457" i="5"/>
  <c r="BH457" i="5"/>
  <c r="BG457" i="5"/>
  <c r="BF457" i="5"/>
  <c r="T457" i="5"/>
  <c r="R457" i="5"/>
  <c r="P457" i="5"/>
  <c r="BK457" i="5"/>
  <c r="J457" i="5"/>
  <c r="BE457" i="5"/>
  <c r="BI454" i="5"/>
  <c r="BH454" i="5"/>
  <c r="BG454" i="5"/>
  <c r="BF454" i="5"/>
  <c r="T454" i="5"/>
  <c r="R454" i="5"/>
  <c r="P454" i="5"/>
  <c r="BK454" i="5"/>
  <c r="J454" i="5"/>
  <c r="BE454" i="5"/>
  <c r="BI451" i="5"/>
  <c r="BH451" i="5"/>
  <c r="BG451" i="5"/>
  <c r="BF451" i="5"/>
  <c r="T451" i="5"/>
  <c r="R451" i="5"/>
  <c r="P451" i="5"/>
  <c r="BK451" i="5"/>
  <c r="J451" i="5"/>
  <c r="BE451" i="5"/>
  <c r="BI448" i="5"/>
  <c r="BH448" i="5"/>
  <c r="BG448" i="5"/>
  <c r="BF448" i="5"/>
  <c r="T448" i="5"/>
  <c r="R448" i="5"/>
  <c r="P448" i="5"/>
  <c r="BK448" i="5"/>
  <c r="J448" i="5"/>
  <c r="BE448" i="5"/>
  <c r="BI445" i="5"/>
  <c r="BH445" i="5"/>
  <c r="BG445" i="5"/>
  <c r="BF445" i="5"/>
  <c r="T445" i="5"/>
  <c r="R445" i="5"/>
  <c r="P445" i="5"/>
  <c r="BK445" i="5"/>
  <c r="J445" i="5"/>
  <c r="BE445" i="5"/>
  <c r="BI442" i="5"/>
  <c r="BH442" i="5"/>
  <c r="BG442" i="5"/>
  <c r="BF442" i="5"/>
  <c r="T442" i="5"/>
  <c r="R442" i="5"/>
  <c r="P442" i="5"/>
  <c r="BK442" i="5"/>
  <c r="J442" i="5"/>
  <c r="BE442" i="5"/>
  <c r="BI439" i="5"/>
  <c r="BH439" i="5"/>
  <c r="BG439" i="5"/>
  <c r="BF439" i="5"/>
  <c r="T439" i="5"/>
  <c r="R439" i="5"/>
  <c r="P439" i="5"/>
  <c r="BK439" i="5"/>
  <c r="J439" i="5"/>
  <c r="BE439" i="5"/>
  <c r="BI436" i="5"/>
  <c r="BH436" i="5"/>
  <c r="BG436" i="5"/>
  <c r="BF436" i="5"/>
  <c r="T436" i="5"/>
  <c r="R436" i="5"/>
  <c r="P436" i="5"/>
  <c r="BK436" i="5"/>
  <c r="J436" i="5"/>
  <c r="BE436" i="5"/>
  <c r="BI433" i="5"/>
  <c r="BH433" i="5"/>
  <c r="BG433" i="5"/>
  <c r="BF433" i="5"/>
  <c r="T433" i="5"/>
  <c r="R433" i="5"/>
  <c r="P433" i="5"/>
  <c r="BK433" i="5"/>
  <c r="J433" i="5"/>
  <c r="BE433" i="5"/>
  <c r="BI430" i="5"/>
  <c r="BH430" i="5"/>
  <c r="BG430" i="5"/>
  <c r="BF430" i="5"/>
  <c r="T430" i="5"/>
  <c r="T429" i="5"/>
  <c r="R430" i="5"/>
  <c r="R429" i="5"/>
  <c r="P430" i="5"/>
  <c r="P429" i="5"/>
  <c r="BK430" i="5"/>
  <c r="BK429" i="5"/>
  <c r="J429" i="5" s="1"/>
  <c r="J430" i="5"/>
  <c r="BE430" i="5" s="1"/>
  <c r="J72" i="5"/>
  <c r="BI423" i="5"/>
  <c r="BH423" i="5"/>
  <c r="BG423" i="5"/>
  <c r="BF423" i="5"/>
  <c r="T423" i="5"/>
  <c r="R423" i="5"/>
  <c r="P423" i="5"/>
  <c r="BK423" i="5"/>
  <c r="J423" i="5"/>
  <c r="BE423" i="5"/>
  <c r="BI418" i="5"/>
  <c r="BH418" i="5"/>
  <c r="BG418" i="5"/>
  <c r="BF418" i="5"/>
  <c r="T418" i="5"/>
  <c r="R418" i="5"/>
  <c r="P418" i="5"/>
  <c r="BK418" i="5"/>
  <c r="J418" i="5"/>
  <c r="BE418" i="5"/>
  <c r="BI416" i="5"/>
  <c r="BH416" i="5"/>
  <c r="BG416" i="5"/>
  <c r="BF416" i="5"/>
  <c r="T416" i="5"/>
  <c r="R416" i="5"/>
  <c r="P416" i="5"/>
  <c r="BK416" i="5"/>
  <c r="J416" i="5"/>
  <c r="BE416" i="5"/>
  <c r="BI411" i="5"/>
  <c r="BH411" i="5"/>
  <c r="BG411" i="5"/>
  <c r="BF411" i="5"/>
  <c r="T411" i="5"/>
  <c r="R411" i="5"/>
  <c r="P411" i="5"/>
  <c r="BK411" i="5"/>
  <c r="J411" i="5"/>
  <c r="BE411" i="5"/>
  <c r="BI408" i="5"/>
  <c r="BH408" i="5"/>
  <c r="BG408" i="5"/>
  <c r="BF408" i="5"/>
  <c r="T408" i="5"/>
  <c r="R408" i="5"/>
  <c r="P408" i="5"/>
  <c r="BK408" i="5"/>
  <c r="J408" i="5"/>
  <c r="BE408" i="5"/>
  <c r="BI405" i="5"/>
  <c r="BH405" i="5"/>
  <c r="BG405" i="5"/>
  <c r="BF405" i="5"/>
  <c r="T405" i="5"/>
  <c r="T404" i="5"/>
  <c r="R405" i="5"/>
  <c r="R404" i="5"/>
  <c r="P405" i="5"/>
  <c r="P404" i="5"/>
  <c r="BK405" i="5"/>
  <c r="BK404" i="5"/>
  <c r="J404" i="5" s="1"/>
  <c r="J405" i="5"/>
  <c r="BE405" i="5" s="1"/>
  <c r="J71" i="5"/>
  <c r="BI401" i="5"/>
  <c r="BH401" i="5"/>
  <c r="BG401" i="5"/>
  <c r="BF401" i="5"/>
  <c r="T401" i="5"/>
  <c r="R401" i="5"/>
  <c r="P401" i="5"/>
  <c r="BK401" i="5"/>
  <c r="J401" i="5"/>
  <c r="BE401" i="5"/>
  <c r="BI398" i="5"/>
  <c r="BH398" i="5"/>
  <c r="BG398" i="5"/>
  <c r="BF398" i="5"/>
  <c r="T398" i="5"/>
  <c r="R398" i="5"/>
  <c r="P398" i="5"/>
  <c r="BK398" i="5"/>
  <c r="J398" i="5"/>
  <c r="BE398" i="5"/>
  <c r="BI395" i="5"/>
  <c r="BH395" i="5"/>
  <c r="BG395" i="5"/>
  <c r="BF395" i="5"/>
  <c r="T395" i="5"/>
  <c r="R395" i="5"/>
  <c r="P395" i="5"/>
  <c r="BK395" i="5"/>
  <c r="J395" i="5"/>
  <c r="BE395" i="5"/>
  <c r="BI384" i="5"/>
  <c r="BH384" i="5"/>
  <c r="BG384" i="5"/>
  <c r="BF384" i="5"/>
  <c r="T384" i="5"/>
  <c r="R384" i="5"/>
  <c r="P384" i="5"/>
  <c r="BK384" i="5"/>
  <c r="J384" i="5"/>
  <c r="BE384" i="5"/>
  <c r="BI378" i="5"/>
  <c r="BH378" i="5"/>
  <c r="BG378" i="5"/>
  <c r="BF378" i="5"/>
  <c r="T378" i="5"/>
  <c r="T377" i="5"/>
  <c r="R378" i="5"/>
  <c r="R377" i="5"/>
  <c r="P378" i="5"/>
  <c r="P377" i="5"/>
  <c r="BK378" i="5"/>
  <c r="BK377" i="5"/>
  <c r="J377" i="5" s="1"/>
  <c r="J70" i="5" s="1"/>
  <c r="J378" i="5"/>
  <c r="BE378" i="5" s="1"/>
  <c r="BI374" i="5"/>
  <c r="BH374" i="5"/>
  <c r="BG374" i="5"/>
  <c r="BF374" i="5"/>
  <c r="T374" i="5"/>
  <c r="R374" i="5"/>
  <c r="P374" i="5"/>
  <c r="BK374" i="5"/>
  <c r="J374" i="5"/>
  <c r="BE374" i="5"/>
  <c r="BI371" i="5"/>
  <c r="BH371" i="5"/>
  <c r="BG371" i="5"/>
  <c r="BF371" i="5"/>
  <c r="T371" i="5"/>
  <c r="R371" i="5"/>
  <c r="P371" i="5"/>
  <c r="BK371" i="5"/>
  <c r="J371" i="5"/>
  <c r="BE371" i="5"/>
  <c r="BI340" i="5"/>
  <c r="BH340" i="5"/>
  <c r="BG340" i="5"/>
  <c r="BF340" i="5"/>
  <c r="T340" i="5"/>
  <c r="R340" i="5"/>
  <c r="P340" i="5"/>
  <c r="BK340" i="5"/>
  <c r="J340" i="5"/>
  <c r="BE340" i="5"/>
  <c r="BI337" i="5"/>
  <c r="BH337" i="5"/>
  <c r="BG337" i="5"/>
  <c r="BF337" i="5"/>
  <c r="T337" i="5"/>
  <c r="R337" i="5"/>
  <c r="P337" i="5"/>
  <c r="BK337" i="5"/>
  <c r="J337" i="5"/>
  <c r="BE337" i="5"/>
  <c r="BI326" i="5"/>
  <c r="BH326" i="5"/>
  <c r="BG326" i="5"/>
  <c r="BF326" i="5"/>
  <c r="T326" i="5"/>
  <c r="R326" i="5"/>
  <c r="P326" i="5"/>
  <c r="BK326" i="5"/>
  <c r="J326" i="5"/>
  <c r="BE326" i="5"/>
  <c r="BI320" i="5"/>
  <c r="BH320" i="5"/>
  <c r="BG320" i="5"/>
  <c r="BF320" i="5"/>
  <c r="T320" i="5"/>
  <c r="T319" i="5"/>
  <c r="R320" i="5"/>
  <c r="R319" i="5"/>
  <c r="P320" i="5"/>
  <c r="P319" i="5"/>
  <c r="BK320" i="5"/>
  <c r="BK319" i="5"/>
  <c r="J319" i="5" s="1"/>
  <c r="J69" i="5" s="1"/>
  <c r="J320" i="5"/>
  <c r="BE320" i="5" s="1"/>
  <c r="BI315" i="5"/>
  <c r="BH315" i="5"/>
  <c r="BG315" i="5"/>
  <c r="BF315" i="5"/>
  <c r="T315" i="5"/>
  <c r="R315" i="5"/>
  <c r="P315" i="5"/>
  <c r="BK315" i="5"/>
  <c r="J315" i="5"/>
  <c r="BE315" i="5"/>
  <c r="BI313" i="5"/>
  <c r="BH313" i="5"/>
  <c r="BG313" i="5"/>
  <c r="BF313" i="5"/>
  <c r="T313" i="5"/>
  <c r="R313" i="5"/>
  <c r="P313" i="5"/>
  <c r="BK313" i="5"/>
  <c r="J313" i="5"/>
  <c r="BE313" i="5"/>
  <c r="BI310" i="5"/>
  <c r="BH310" i="5"/>
  <c r="BG310" i="5"/>
  <c r="BF310" i="5"/>
  <c r="T310" i="5"/>
  <c r="R310" i="5"/>
  <c r="P310" i="5"/>
  <c r="BK310" i="5"/>
  <c r="J310" i="5"/>
  <c r="BE310" i="5"/>
  <c r="BI308" i="5"/>
  <c r="BH308" i="5"/>
  <c r="BG308" i="5"/>
  <c r="BF308" i="5"/>
  <c r="T308" i="5"/>
  <c r="R308" i="5"/>
  <c r="P308" i="5"/>
  <c r="BK308" i="5"/>
  <c r="J308" i="5"/>
  <c r="BE308" i="5"/>
  <c r="BI305" i="5"/>
  <c r="BH305" i="5"/>
  <c r="BG305" i="5"/>
  <c r="BF305" i="5"/>
  <c r="T305" i="5"/>
  <c r="R305" i="5"/>
  <c r="P305" i="5"/>
  <c r="BK305" i="5"/>
  <c r="J305" i="5"/>
  <c r="BE305" i="5"/>
  <c r="BI303" i="5"/>
  <c r="BH303" i="5"/>
  <c r="BG303" i="5"/>
  <c r="BF303" i="5"/>
  <c r="T303" i="5"/>
  <c r="R303" i="5"/>
  <c r="P303" i="5"/>
  <c r="BK303" i="5"/>
  <c r="J303" i="5"/>
  <c r="BE303" i="5"/>
  <c r="BI300" i="5"/>
  <c r="BH300" i="5"/>
  <c r="BG300" i="5"/>
  <c r="BF300" i="5"/>
  <c r="T300" i="5"/>
  <c r="R300" i="5"/>
  <c r="P300" i="5"/>
  <c r="BK300" i="5"/>
  <c r="J300" i="5"/>
  <c r="BE300" i="5"/>
  <c r="BI298" i="5"/>
  <c r="BH298" i="5"/>
  <c r="BG298" i="5"/>
  <c r="BF298" i="5"/>
  <c r="T298" i="5"/>
  <c r="R298" i="5"/>
  <c r="P298" i="5"/>
  <c r="BK298" i="5"/>
  <c r="J298" i="5"/>
  <c r="BE298" i="5"/>
  <c r="BI295" i="5"/>
  <c r="BH295" i="5"/>
  <c r="BG295" i="5"/>
  <c r="BF295" i="5"/>
  <c r="T295" i="5"/>
  <c r="R295" i="5"/>
  <c r="P295" i="5"/>
  <c r="BK295" i="5"/>
  <c r="J295" i="5"/>
  <c r="BE295" i="5"/>
  <c r="BI291" i="5"/>
  <c r="BH291" i="5"/>
  <c r="BG291" i="5"/>
  <c r="BF291" i="5"/>
  <c r="T291" i="5"/>
  <c r="R291" i="5"/>
  <c r="P291" i="5"/>
  <c r="BK291" i="5"/>
  <c r="J291" i="5"/>
  <c r="BE291" i="5"/>
  <c r="BI288" i="5"/>
  <c r="BH288" i="5"/>
  <c r="BG288" i="5"/>
  <c r="BF288" i="5"/>
  <c r="T288" i="5"/>
  <c r="R288" i="5"/>
  <c r="P288" i="5"/>
  <c r="BK288" i="5"/>
  <c r="J288" i="5"/>
  <c r="BE288" i="5"/>
  <c r="BI284" i="5"/>
  <c r="BH284" i="5"/>
  <c r="BG284" i="5"/>
  <c r="BF284" i="5"/>
  <c r="T284" i="5"/>
  <c r="T283" i="5"/>
  <c r="R284" i="5"/>
  <c r="R283" i="5"/>
  <c r="P284" i="5"/>
  <c r="P283" i="5"/>
  <c r="BK284" i="5"/>
  <c r="BK283" i="5"/>
  <c r="J283" i="5" s="1"/>
  <c r="J68" i="5" s="1"/>
  <c r="J284" i="5"/>
  <c r="BE284" i="5" s="1"/>
  <c r="BI270" i="5"/>
  <c r="BH270" i="5"/>
  <c r="BG270" i="5"/>
  <c r="BF270" i="5"/>
  <c r="T270" i="5"/>
  <c r="R270" i="5"/>
  <c r="P270" i="5"/>
  <c r="BK270" i="5"/>
  <c r="J270" i="5"/>
  <c r="BE270" i="5"/>
  <c r="BI268" i="5"/>
  <c r="BH268" i="5"/>
  <c r="BG268" i="5"/>
  <c r="BF268" i="5"/>
  <c r="T268" i="5"/>
  <c r="R268" i="5"/>
  <c r="P268" i="5"/>
  <c r="BK268" i="5"/>
  <c r="J268" i="5"/>
  <c r="BE268" i="5"/>
  <c r="BI255" i="5"/>
  <c r="BH255" i="5"/>
  <c r="BG255" i="5"/>
  <c r="BF255" i="5"/>
  <c r="T255" i="5"/>
  <c r="R255" i="5"/>
  <c r="P255" i="5"/>
  <c r="BK255" i="5"/>
  <c r="J255" i="5"/>
  <c r="BE255" i="5"/>
  <c r="BI252" i="5"/>
  <c r="BH252" i="5"/>
  <c r="BG252" i="5"/>
  <c r="BF252" i="5"/>
  <c r="T252" i="5"/>
  <c r="R252" i="5"/>
  <c r="P252" i="5"/>
  <c r="BK252" i="5"/>
  <c r="J252" i="5"/>
  <c r="BE252" i="5"/>
  <c r="BI238" i="5"/>
  <c r="BH238" i="5"/>
  <c r="BG238" i="5"/>
  <c r="BF238" i="5"/>
  <c r="T238" i="5"/>
  <c r="R238" i="5"/>
  <c r="P238" i="5"/>
  <c r="BK238" i="5"/>
  <c r="J238" i="5"/>
  <c r="BE238" i="5"/>
  <c r="BI235" i="5"/>
  <c r="BH235" i="5"/>
  <c r="BG235" i="5"/>
  <c r="BF235" i="5"/>
  <c r="T235" i="5"/>
  <c r="R235" i="5"/>
  <c r="P235" i="5"/>
  <c r="BK235" i="5"/>
  <c r="J235" i="5"/>
  <c r="BE235" i="5"/>
  <c r="BI232" i="5"/>
  <c r="BH232" i="5"/>
  <c r="BG232" i="5"/>
  <c r="BF232" i="5"/>
  <c r="T232" i="5"/>
  <c r="R232" i="5"/>
  <c r="P232" i="5"/>
  <c r="BK232" i="5"/>
  <c r="J232" i="5"/>
  <c r="BE232" i="5"/>
  <c r="BI225" i="5"/>
  <c r="BH225" i="5"/>
  <c r="BG225" i="5"/>
  <c r="BF225" i="5"/>
  <c r="T225" i="5"/>
  <c r="R225" i="5"/>
  <c r="P225" i="5"/>
  <c r="BK225" i="5"/>
  <c r="J225" i="5"/>
  <c r="BE225" i="5"/>
  <c r="BI207" i="5"/>
  <c r="BH207" i="5"/>
  <c r="BG207" i="5"/>
  <c r="BF207" i="5"/>
  <c r="T207" i="5"/>
  <c r="R207" i="5"/>
  <c r="P207" i="5"/>
  <c r="BK207" i="5"/>
  <c r="J207" i="5"/>
  <c r="BE207" i="5"/>
  <c r="BI203" i="5"/>
  <c r="BH203" i="5"/>
  <c r="BG203" i="5"/>
  <c r="BF203" i="5"/>
  <c r="T203" i="5"/>
  <c r="T202" i="5"/>
  <c r="R203" i="5"/>
  <c r="R202" i="5"/>
  <c r="P203" i="5"/>
  <c r="P202" i="5"/>
  <c r="BK203" i="5"/>
  <c r="BK202" i="5"/>
  <c r="J202" i="5" s="1"/>
  <c r="J67" i="5" s="1"/>
  <c r="J203" i="5"/>
  <c r="BE203" i="5" s="1"/>
  <c r="BI199" i="5"/>
  <c r="BH199" i="5"/>
  <c r="BG199" i="5"/>
  <c r="BF199" i="5"/>
  <c r="T199" i="5"/>
  <c r="R199" i="5"/>
  <c r="P199" i="5"/>
  <c r="BK199" i="5"/>
  <c r="J199" i="5"/>
  <c r="BE199" i="5"/>
  <c r="BI197" i="5"/>
  <c r="BH197" i="5"/>
  <c r="BG197" i="5"/>
  <c r="BF197" i="5"/>
  <c r="T197" i="5"/>
  <c r="R197" i="5"/>
  <c r="P197" i="5"/>
  <c r="BK197" i="5"/>
  <c r="J197" i="5"/>
  <c r="BE197" i="5"/>
  <c r="BI195" i="5"/>
  <c r="BH195" i="5"/>
  <c r="BG195" i="5"/>
  <c r="BF195" i="5"/>
  <c r="T195" i="5"/>
  <c r="R195" i="5"/>
  <c r="P195" i="5"/>
  <c r="BK195" i="5"/>
  <c r="J195" i="5"/>
  <c r="BE195" i="5"/>
  <c r="BI187" i="5"/>
  <c r="BH187" i="5"/>
  <c r="BG187" i="5"/>
  <c r="BF187" i="5"/>
  <c r="T187" i="5"/>
  <c r="R187" i="5"/>
  <c r="P187" i="5"/>
  <c r="BK187" i="5"/>
  <c r="J187" i="5"/>
  <c r="BE187" i="5"/>
  <c r="BI177" i="5"/>
  <c r="BH177" i="5"/>
  <c r="BG177" i="5"/>
  <c r="BF177" i="5"/>
  <c r="T177" i="5"/>
  <c r="T176" i="5"/>
  <c r="R177" i="5"/>
  <c r="R176" i="5"/>
  <c r="P177" i="5"/>
  <c r="P176" i="5"/>
  <c r="BK177" i="5"/>
  <c r="BK176" i="5"/>
  <c r="J176" i="5" s="1"/>
  <c r="J66" i="5" s="1"/>
  <c r="J177" i="5"/>
  <c r="BE177" i="5" s="1"/>
  <c r="BI173" i="5"/>
  <c r="BH173" i="5"/>
  <c r="BG173" i="5"/>
  <c r="BF173" i="5"/>
  <c r="T173" i="5"/>
  <c r="R173" i="5"/>
  <c r="P173" i="5"/>
  <c r="BK173" i="5"/>
  <c r="J173" i="5"/>
  <c r="BE173" i="5"/>
  <c r="BI170" i="5"/>
  <c r="BH170" i="5"/>
  <c r="BG170" i="5"/>
  <c r="BF170" i="5"/>
  <c r="T170" i="5"/>
  <c r="R170" i="5"/>
  <c r="P170" i="5"/>
  <c r="BK170" i="5"/>
  <c r="J170" i="5"/>
  <c r="BE170" i="5"/>
  <c r="BI167" i="5"/>
  <c r="BH167" i="5"/>
  <c r="BG167" i="5"/>
  <c r="BF167" i="5"/>
  <c r="T167" i="5"/>
  <c r="R167" i="5"/>
  <c r="P167" i="5"/>
  <c r="BK167" i="5"/>
  <c r="J167" i="5"/>
  <c r="BE167" i="5"/>
  <c r="BI164" i="5"/>
  <c r="BH164" i="5"/>
  <c r="BG164" i="5"/>
  <c r="BF164" i="5"/>
  <c r="T164" i="5"/>
  <c r="R164" i="5"/>
  <c r="P164" i="5"/>
  <c r="BK164" i="5"/>
  <c r="J164" i="5"/>
  <c r="BE164" i="5"/>
  <c r="BI162" i="5"/>
  <c r="BH162" i="5"/>
  <c r="BG162" i="5"/>
  <c r="BF162" i="5"/>
  <c r="T162" i="5"/>
  <c r="R162" i="5"/>
  <c r="P162" i="5"/>
  <c r="BK162" i="5"/>
  <c r="J162" i="5"/>
  <c r="BE162" i="5"/>
  <c r="BI159" i="5"/>
  <c r="BH159" i="5"/>
  <c r="BG159" i="5"/>
  <c r="BF159" i="5"/>
  <c r="T159" i="5"/>
  <c r="R159" i="5"/>
  <c r="P159" i="5"/>
  <c r="BK159" i="5"/>
  <c r="J159" i="5"/>
  <c r="BE159" i="5"/>
  <c r="BI155" i="5"/>
  <c r="BH155" i="5"/>
  <c r="BG155" i="5"/>
  <c r="BF155" i="5"/>
  <c r="T155" i="5"/>
  <c r="T154" i="5"/>
  <c r="R155" i="5"/>
  <c r="R154" i="5"/>
  <c r="P155" i="5"/>
  <c r="P154" i="5"/>
  <c r="BK155" i="5"/>
  <c r="BK154" i="5"/>
  <c r="J154" i="5" s="1"/>
  <c r="J65" i="5" s="1"/>
  <c r="J155" i="5"/>
  <c r="BE155" i="5" s="1"/>
  <c r="BI151" i="5"/>
  <c r="BH151" i="5"/>
  <c r="BG151" i="5"/>
  <c r="BF151" i="5"/>
  <c r="T151" i="5"/>
  <c r="T150" i="5"/>
  <c r="R151" i="5"/>
  <c r="R150" i="5"/>
  <c r="P151" i="5"/>
  <c r="P150" i="5"/>
  <c r="BK151" i="5"/>
  <c r="BK150" i="5"/>
  <c r="J150" i="5" s="1"/>
  <c r="J64" i="5" s="1"/>
  <c r="J151" i="5"/>
  <c r="BE151" i="5" s="1"/>
  <c r="BI148" i="5"/>
  <c r="BH148" i="5"/>
  <c r="BG148" i="5"/>
  <c r="BF148" i="5"/>
  <c r="T148" i="5"/>
  <c r="T147" i="5"/>
  <c r="R148" i="5"/>
  <c r="R147" i="5"/>
  <c r="P148" i="5"/>
  <c r="P147" i="5"/>
  <c r="BK148" i="5"/>
  <c r="BK147" i="5"/>
  <c r="J147" i="5" s="1"/>
  <c r="J63" i="5" s="1"/>
  <c r="J148" i="5"/>
  <c r="BE148" i="5" s="1"/>
  <c r="BI144" i="5"/>
  <c r="BH144" i="5"/>
  <c r="BG144" i="5"/>
  <c r="BF144" i="5"/>
  <c r="T144" i="5"/>
  <c r="R144" i="5"/>
  <c r="P144" i="5"/>
  <c r="BK144" i="5"/>
  <c r="J144" i="5"/>
  <c r="BE144" i="5"/>
  <c r="BI138" i="5"/>
  <c r="BH138" i="5"/>
  <c r="BG138" i="5"/>
  <c r="BF138" i="5"/>
  <c r="T138" i="5"/>
  <c r="T137" i="5"/>
  <c r="R138" i="5"/>
  <c r="R137" i="5"/>
  <c r="P138" i="5"/>
  <c r="P137" i="5"/>
  <c r="BK138" i="5"/>
  <c r="BK137" i="5"/>
  <c r="J137" i="5" s="1"/>
  <c r="J62" i="5" s="1"/>
  <c r="J138" i="5"/>
  <c r="BE138" i="5" s="1"/>
  <c r="BI132" i="5"/>
  <c r="BH132" i="5"/>
  <c r="BG132" i="5"/>
  <c r="BF132" i="5"/>
  <c r="T132" i="5"/>
  <c r="R132" i="5"/>
  <c r="P132" i="5"/>
  <c r="BK132" i="5"/>
  <c r="J132" i="5"/>
  <c r="BE132" i="5"/>
  <c r="BI122" i="5"/>
  <c r="BH122" i="5"/>
  <c r="BG122" i="5"/>
  <c r="BF122" i="5"/>
  <c r="T122" i="5"/>
  <c r="R122" i="5"/>
  <c r="P122" i="5"/>
  <c r="BK122" i="5"/>
  <c r="J122" i="5"/>
  <c r="BE122" i="5"/>
  <c r="BI115" i="5"/>
  <c r="BH115" i="5"/>
  <c r="BG115" i="5"/>
  <c r="BF115" i="5"/>
  <c r="T115" i="5"/>
  <c r="T114" i="5"/>
  <c r="R115" i="5"/>
  <c r="R114" i="5"/>
  <c r="P115" i="5"/>
  <c r="P114" i="5"/>
  <c r="BK115" i="5"/>
  <c r="BK114" i="5"/>
  <c r="J114" i="5" s="1"/>
  <c r="J61" i="5" s="1"/>
  <c r="J115" i="5"/>
  <c r="BE115" i="5" s="1"/>
  <c r="BI111" i="5"/>
  <c r="F37" i="5"/>
  <c r="BD58" i="1" s="1"/>
  <c r="BH111" i="5"/>
  <c r="F36" i="5" s="1"/>
  <c r="BC58" i="1" s="1"/>
  <c r="BG111" i="5"/>
  <c r="F35" i="5"/>
  <c r="BB58" i="1" s="1"/>
  <c r="BF111" i="5"/>
  <c r="J34" i="5" s="1"/>
  <c r="AW58" i="1" s="1"/>
  <c r="T111" i="5"/>
  <c r="T110" i="5"/>
  <c r="T109" i="5" s="1"/>
  <c r="R111" i="5"/>
  <c r="R110" i="5" s="1"/>
  <c r="R109" i="5" s="1"/>
  <c r="P111" i="5"/>
  <c r="P110" i="5"/>
  <c r="P109" i="5" s="1"/>
  <c r="AU58" i="1" s="1"/>
  <c r="BK111" i="5"/>
  <c r="BK110" i="5"/>
  <c r="J110" i="5" s="1"/>
  <c r="J60" i="5" s="1"/>
  <c r="BK109" i="5"/>
  <c r="J109" i="5" s="1"/>
  <c r="J111" i="5"/>
  <c r="BE111" i="5"/>
  <c r="J33" i="5" s="1"/>
  <c r="AV58" i="1" s="1"/>
  <c r="AT58" i="1" s="1"/>
  <c r="J106" i="5"/>
  <c r="J105" i="5"/>
  <c r="F105" i="5"/>
  <c r="F103" i="5"/>
  <c r="E101" i="5"/>
  <c r="J55" i="5"/>
  <c r="J54" i="5"/>
  <c r="F54" i="5"/>
  <c r="F52" i="5"/>
  <c r="E50" i="5"/>
  <c r="J18" i="5"/>
  <c r="E18" i="5"/>
  <c r="F106" i="5" s="1"/>
  <c r="F55" i="5"/>
  <c r="J17" i="5"/>
  <c r="J12" i="5"/>
  <c r="J103" i="5" s="1"/>
  <c r="J52" i="5"/>
  <c r="E7" i="5"/>
  <c r="E99" i="5"/>
  <c r="E48" i="5"/>
  <c r="J37" i="4"/>
  <c r="J36" i="4"/>
  <c r="AY57" i="1"/>
  <c r="J35" i="4"/>
  <c r="AX57" i="1"/>
  <c r="BI103" i="4"/>
  <c r="BH103" i="4"/>
  <c r="BG103" i="4"/>
  <c r="BF103" i="4"/>
  <c r="T103" i="4"/>
  <c r="R103" i="4"/>
  <c r="P103" i="4"/>
  <c r="BK103" i="4"/>
  <c r="J103" i="4"/>
  <c r="BE103" i="4"/>
  <c r="BI101" i="4"/>
  <c r="BH101" i="4"/>
  <c r="BG101" i="4"/>
  <c r="BF101" i="4"/>
  <c r="T101" i="4"/>
  <c r="T100" i="4"/>
  <c r="R101" i="4"/>
  <c r="R100" i="4"/>
  <c r="P101" i="4"/>
  <c r="P100" i="4"/>
  <c r="BK101" i="4"/>
  <c r="BK100" i="4"/>
  <c r="J100" i="4" s="1"/>
  <c r="J62" i="4" s="1"/>
  <c r="J101" i="4"/>
  <c r="BE101" i="4" s="1"/>
  <c r="BI98" i="4"/>
  <c r="BH98" i="4"/>
  <c r="BG98" i="4"/>
  <c r="BF98" i="4"/>
  <c r="T98" i="4"/>
  <c r="R98" i="4"/>
  <c r="P98" i="4"/>
  <c r="BK98" i="4"/>
  <c r="J98" i="4"/>
  <c r="BE98" i="4"/>
  <c r="BI96" i="4"/>
  <c r="BH96" i="4"/>
  <c r="BG96" i="4"/>
  <c r="BF96" i="4"/>
  <c r="T96" i="4"/>
  <c r="R96" i="4"/>
  <c r="P96" i="4"/>
  <c r="BK96" i="4"/>
  <c r="J96" i="4"/>
  <c r="BE96" i="4"/>
  <c r="BI94" i="4"/>
  <c r="BH94" i="4"/>
  <c r="BG94" i="4"/>
  <c r="BF94" i="4"/>
  <c r="T94" i="4"/>
  <c r="R94" i="4"/>
  <c r="P94" i="4"/>
  <c r="BK94" i="4"/>
  <c r="J94" i="4"/>
  <c r="BE94" i="4"/>
  <c r="BI92" i="4"/>
  <c r="BH92" i="4"/>
  <c r="BG92" i="4"/>
  <c r="BF92" i="4"/>
  <c r="T92" i="4"/>
  <c r="R92" i="4"/>
  <c r="P92" i="4"/>
  <c r="BK92" i="4"/>
  <c r="J92" i="4"/>
  <c r="BE92" i="4"/>
  <c r="BI90" i="4"/>
  <c r="BH90" i="4"/>
  <c r="BG90" i="4"/>
  <c r="BF90" i="4"/>
  <c r="T90" i="4"/>
  <c r="T89" i="4"/>
  <c r="R90" i="4"/>
  <c r="R89" i="4"/>
  <c r="P90" i="4"/>
  <c r="P89" i="4"/>
  <c r="BK90" i="4"/>
  <c r="BK89" i="4"/>
  <c r="J89" i="4" s="1"/>
  <c r="J61" i="4" s="1"/>
  <c r="J90" i="4"/>
  <c r="BE90" i="4" s="1"/>
  <c r="BI87" i="4"/>
  <c r="BH87" i="4"/>
  <c r="BG87" i="4"/>
  <c r="BF87" i="4"/>
  <c r="T87" i="4"/>
  <c r="R87" i="4"/>
  <c r="P87" i="4"/>
  <c r="BK87" i="4"/>
  <c r="J87" i="4"/>
  <c r="BE87" i="4"/>
  <c r="BI84" i="4"/>
  <c r="F37" i="4"/>
  <c r="BD57" i="1" s="1"/>
  <c r="BH84" i="4"/>
  <c r="F36" i="4" s="1"/>
  <c r="BC57" i="1" s="1"/>
  <c r="BG84" i="4"/>
  <c r="F35" i="4"/>
  <c r="BB57" i="1" s="1"/>
  <c r="BF84" i="4"/>
  <c r="J34" i="4" s="1"/>
  <c r="AW57" i="1" s="1"/>
  <c r="T84" i="4"/>
  <c r="T83" i="4"/>
  <c r="T82" i="4" s="1"/>
  <c r="R84" i="4"/>
  <c r="R83" i="4" s="1"/>
  <c r="R82" i="4" s="1"/>
  <c r="P84" i="4"/>
  <c r="P83" i="4"/>
  <c r="P82" i="4" s="1"/>
  <c r="AU57" i="1" s="1"/>
  <c r="BK84" i="4"/>
  <c r="BK83" i="4"/>
  <c r="J83" i="4" s="1"/>
  <c r="J60" i="4" s="1"/>
  <c r="BK82" i="4"/>
  <c r="J82" i="4" s="1"/>
  <c r="J84" i="4"/>
  <c r="BE84" i="4"/>
  <c r="J33" i="4" s="1"/>
  <c r="AV57" i="1" s="1"/>
  <c r="AT57" i="1" s="1"/>
  <c r="J79" i="4"/>
  <c r="J78" i="4"/>
  <c r="F78" i="4"/>
  <c r="F76" i="4"/>
  <c r="E74" i="4"/>
  <c r="J55" i="4"/>
  <c r="J54" i="4"/>
  <c r="F54" i="4"/>
  <c r="F52" i="4"/>
  <c r="E50" i="4"/>
  <c r="J18" i="4"/>
  <c r="E18" i="4"/>
  <c r="F79" i="4" s="1"/>
  <c r="F55" i="4"/>
  <c r="J17" i="4"/>
  <c r="J12" i="4"/>
  <c r="J76" i="4" s="1"/>
  <c r="J52" i="4"/>
  <c r="E7" i="4"/>
  <c r="E72" i="4"/>
  <c r="E48" i="4"/>
  <c r="J37" i="3"/>
  <c r="J36" i="3"/>
  <c r="AY56" i="1"/>
  <c r="J35" i="3"/>
  <c r="AX56" i="1"/>
  <c r="BI128" i="3"/>
  <c r="BH128" i="3"/>
  <c r="BG128" i="3"/>
  <c r="BF128" i="3"/>
  <c r="T128" i="3"/>
  <c r="T127" i="3"/>
  <c r="R128" i="3"/>
  <c r="R127" i="3"/>
  <c r="P128" i="3"/>
  <c r="P127" i="3"/>
  <c r="BK128" i="3"/>
  <c r="BK127" i="3"/>
  <c r="J127" i="3" s="1"/>
  <c r="J64" i="3" s="1"/>
  <c r="J128" i="3"/>
  <c r="BE128" i="3" s="1"/>
  <c r="BI125" i="3"/>
  <c r="BH125" i="3"/>
  <c r="BG125" i="3"/>
  <c r="BF125" i="3"/>
  <c r="T125" i="3"/>
  <c r="R125" i="3"/>
  <c r="P125" i="3"/>
  <c r="BK125" i="3"/>
  <c r="J125" i="3"/>
  <c r="BE125" i="3"/>
  <c r="BI123" i="3"/>
  <c r="BH123" i="3"/>
  <c r="BG123" i="3"/>
  <c r="BF123" i="3"/>
  <c r="T123" i="3"/>
  <c r="R123" i="3"/>
  <c r="P123" i="3"/>
  <c r="BK123" i="3"/>
  <c r="J123" i="3"/>
  <c r="BE123" i="3"/>
  <c r="BI121" i="3"/>
  <c r="BH121" i="3"/>
  <c r="BG121" i="3"/>
  <c r="BF121" i="3"/>
  <c r="T121" i="3"/>
  <c r="R121" i="3"/>
  <c r="P121" i="3"/>
  <c r="BK121" i="3"/>
  <c r="J121" i="3"/>
  <c r="BE121" i="3"/>
  <c r="BI119" i="3"/>
  <c r="BH119" i="3"/>
  <c r="BG119" i="3"/>
  <c r="BF119" i="3"/>
  <c r="T119" i="3"/>
  <c r="R119" i="3"/>
  <c r="P119" i="3"/>
  <c r="BK119" i="3"/>
  <c r="J119" i="3"/>
  <c r="BE119" i="3"/>
  <c r="BI117" i="3"/>
  <c r="BH117" i="3"/>
  <c r="BG117" i="3"/>
  <c r="BF117" i="3"/>
  <c r="T117" i="3"/>
  <c r="R117" i="3"/>
  <c r="P117" i="3"/>
  <c r="BK117" i="3"/>
  <c r="J117" i="3"/>
  <c r="BE117" i="3"/>
  <c r="BI115" i="3"/>
  <c r="BH115" i="3"/>
  <c r="BG115" i="3"/>
  <c r="BF115" i="3"/>
  <c r="T115" i="3"/>
  <c r="T114" i="3"/>
  <c r="R115" i="3"/>
  <c r="R114" i="3"/>
  <c r="P115" i="3"/>
  <c r="P114" i="3"/>
  <c r="BK115" i="3"/>
  <c r="BK114" i="3"/>
  <c r="J114" i="3" s="1"/>
  <c r="J63" i="3" s="1"/>
  <c r="J115" i="3"/>
  <c r="BE115" i="3" s="1"/>
  <c r="BI109" i="3"/>
  <c r="BH109" i="3"/>
  <c r="BG109" i="3"/>
  <c r="BF109" i="3"/>
  <c r="T109" i="3"/>
  <c r="R109" i="3"/>
  <c r="P109" i="3"/>
  <c r="BK109" i="3"/>
  <c r="J109" i="3"/>
  <c r="BE109" i="3"/>
  <c r="BI107" i="3"/>
  <c r="BH107" i="3"/>
  <c r="BG107" i="3"/>
  <c r="BF107" i="3"/>
  <c r="T107" i="3"/>
  <c r="R107" i="3"/>
  <c r="P107" i="3"/>
  <c r="BK107" i="3"/>
  <c r="J107" i="3"/>
  <c r="BE107" i="3"/>
  <c r="BI105" i="3"/>
  <c r="BH105" i="3"/>
  <c r="BG105" i="3"/>
  <c r="BF105" i="3"/>
  <c r="T105" i="3"/>
  <c r="R105" i="3"/>
  <c r="P105" i="3"/>
  <c r="BK105" i="3"/>
  <c r="J105" i="3"/>
  <c r="BE105" i="3"/>
  <c r="BI103" i="3"/>
  <c r="BH103" i="3"/>
  <c r="BG103" i="3"/>
  <c r="BF103" i="3"/>
  <c r="T103" i="3"/>
  <c r="R103" i="3"/>
  <c r="P103" i="3"/>
  <c r="BK103" i="3"/>
  <c r="J103" i="3"/>
  <c r="BE103" i="3"/>
  <c r="BI100" i="3"/>
  <c r="BH100" i="3"/>
  <c r="BG100" i="3"/>
  <c r="BF100" i="3"/>
  <c r="T100" i="3"/>
  <c r="R100" i="3"/>
  <c r="P100" i="3"/>
  <c r="BK100" i="3"/>
  <c r="J100" i="3"/>
  <c r="BE100" i="3"/>
  <c r="BI97" i="3"/>
  <c r="BH97" i="3"/>
  <c r="BG97" i="3"/>
  <c r="BF97" i="3"/>
  <c r="T97" i="3"/>
  <c r="T96" i="3"/>
  <c r="R97" i="3"/>
  <c r="R96" i="3"/>
  <c r="P97" i="3"/>
  <c r="P96" i="3"/>
  <c r="BK97" i="3"/>
  <c r="BK96" i="3"/>
  <c r="J96" i="3" s="1"/>
  <c r="J62" i="3" s="1"/>
  <c r="J97" i="3"/>
  <c r="BE97" i="3" s="1"/>
  <c r="BI94" i="3"/>
  <c r="BH94" i="3"/>
  <c r="BG94" i="3"/>
  <c r="BF94" i="3"/>
  <c r="T94" i="3"/>
  <c r="R94" i="3"/>
  <c r="P94" i="3"/>
  <c r="BK94" i="3"/>
  <c r="J94" i="3"/>
  <c r="BE94" i="3"/>
  <c r="BI91" i="3"/>
  <c r="BH91" i="3"/>
  <c r="BG91" i="3"/>
  <c r="BF91" i="3"/>
  <c r="T91" i="3"/>
  <c r="R91" i="3"/>
  <c r="P91" i="3"/>
  <c r="BK91" i="3"/>
  <c r="J91" i="3"/>
  <c r="BE91" i="3"/>
  <c r="BI89" i="3"/>
  <c r="BH89" i="3"/>
  <c r="BG89" i="3"/>
  <c r="BF89" i="3"/>
  <c r="T89" i="3"/>
  <c r="T88" i="3"/>
  <c r="R89" i="3"/>
  <c r="R88" i="3"/>
  <c r="P89" i="3"/>
  <c r="P88" i="3"/>
  <c r="BK89" i="3"/>
  <c r="BK88" i="3"/>
  <c r="J88" i="3" s="1"/>
  <c r="J61" i="3" s="1"/>
  <c r="J89" i="3"/>
  <c r="BE89" i="3" s="1"/>
  <c r="BI86" i="3"/>
  <c r="F37" i="3"/>
  <c r="BD56" i="1" s="1"/>
  <c r="BH86" i="3"/>
  <c r="F36" i="3" s="1"/>
  <c r="BC56" i="1" s="1"/>
  <c r="BG86" i="3"/>
  <c r="F35" i="3"/>
  <c r="BB56" i="1" s="1"/>
  <c r="BF86" i="3"/>
  <c r="J34" i="3" s="1"/>
  <c r="AW56" i="1" s="1"/>
  <c r="T86" i="3"/>
  <c r="T85" i="3"/>
  <c r="T84" i="3" s="1"/>
  <c r="R86" i="3"/>
  <c r="R85" i="3" s="1"/>
  <c r="R84" i="3" s="1"/>
  <c r="P86" i="3"/>
  <c r="P85" i="3"/>
  <c r="P84" i="3" s="1"/>
  <c r="AU56" i="1" s="1"/>
  <c r="BK86" i="3"/>
  <c r="BK85" i="3"/>
  <c r="J85" i="3" s="1"/>
  <c r="J60" i="3" s="1"/>
  <c r="BK84" i="3"/>
  <c r="J84" i="3" s="1"/>
  <c r="J86" i="3"/>
  <c r="BE86" i="3"/>
  <c r="J33" i="3" s="1"/>
  <c r="AV56" i="1" s="1"/>
  <c r="AT56" i="1" s="1"/>
  <c r="J81" i="3"/>
  <c r="J80" i="3"/>
  <c r="F80" i="3"/>
  <c r="F78" i="3"/>
  <c r="E76" i="3"/>
  <c r="J55" i="3"/>
  <c r="J54" i="3"/>
  <c r="F54" i="3"/>
  <c r="F52" i="3"/>
  <c r="E50" i="3"/>
  <c r="J18" i="3"/>
  <c r="E18" i="3"/>
  <c r="F81" i="3" s="1"/>
  <c r="F55" i="3"/>
  <c r="J17" i="3"/>
  <c r="J12" i="3"/>
  <c r="J78" i="3" s="1"/>
  <c r="J52" i="3"/>
  <c r="E7" i="3"/>
  <c r="E74" i="3"/>
  <c r="E48" i="3"/>
  <c r="J37" i="2"/>
  <c r="J36" i="2"/>
  <c r="AY55" i="1"/>
  <c r="J35" i="2"/>
  <c r="AX55" i="1"/>
  <c r="BI529" i="2"/>
  <c r="BH529" i="2"/>
  <c r="BG529" i="2"/>
  <c r="BF529" i="2"/>
  <c r="T529" i="2"/>
  <c r="R529" i="2"/>
  <c r="P529" i="2"/>
  <c r="BK529" i="2"/>
  <c r="J529" i="2"/>
  <c r="BE529" i="2"/>
  <c r="BI527" i="2"/>
  <c r="BH527" i="2"/>
  <c r="BG527" i="2"/>
  <c r="BF527" i="2"/>
  <c r="T527" i="2"/>
  <c r="R527" i="2"/>
  <c r="P527" i="2"/>
  <c r="BK527" i="2"/>
  <c r="J527" i="2"/>
  <c r="BE527" i="2"/>
  <c r="BI525" i="2"/>
  <c r="BH525" i="2"/>
  <c r="BG525" i="2"/>
  <c r="BF525" i="2"/>
  <c r="T525" i="2"/>
  <c r="R525" i="2"/>
  <c r="P525" i="2"/>
  <c r="BK525" i="2"/>
  <c r="J525" i="2"/>
  <c r="BE525" i="2"/>
  <c r="BI523" i="2"/>
  <c r="BH523" i="2"/>
  <c r="BG523" i="2"/>
  <c r="BF523" i="2"/>
  <c r="T523" i="2"/>
  <c r="R523" i="2"/>
  <c r="P523" i="2"/>
  <c r="BK523" i="2"/>
  <c r="J523" i="2"/>
  <c r="BE523" i="2"/>
  <c r="BI520" i="2"/>
  <c r="BH520" i="2"/>
  <c r="BG520" i="2"/>
  <c r="BF520" i="2"/>
  <c r="T520" i="2"/>
  <c r="R520" i="2"/>
  <c r="P520" i="2"/>
  <c r="BK520" i="2"/>
  <c r="J520" i="2"/>
  <c r="BE520" i="2"/>
  <c r="BI518" i="2"/>
  <c r="BH518" i="2"/>
  <c r="BG518" i="2"/>
  <c r="BF518" i="2"/>
  <c r="T518" i="2"/>
  <c r="R518" i="2"/>
  <c r="P518" i="2"/>
  <c r="BK518" i="2"/>
  <c r="J518" i="2"/>
  <c r="BE518" i="2"/>
  <c r="BI516" i="2"/>
  <c r="BH516" i="2"/>
  <c r="BG516" i="2"/>
  <c r="BF516" i="2"/>
  <c r="T516" i="2"/>
  <c r="R516" i="2"/>
  <c r="P516" i="2"/>
  <c r="BK516" i="2"/>
  <c r="J516" i="2"/>
  <c r="BE516" i="2"/>
  <c r="BI514" i="2"/>
  <c r="BH514" i="2"/>
  <c r="BG514" i="2"/>
  <c r="BF514" i="2"/>
  <c r="T514" i="2"/>
  <c r="T513" i="2"/>
  <c r="R514" i="2"/>
  <c r="R513" i="2"/>
  <c r="P514" i="2"/>
  <c r="P513" i="2"/>
  <c r="BK514" i="2"/>
  <c r="BK513" i="2"/>
  <c r="J513" i="2" s="1"/>
  <c r="J72" i="2" s="1"/>
  <c r="J514" i="2"/>
  <c r="BE514" i="2" s="1"/>
  <c r="BI511" i="2"/>
  <c r="BH511" i="2"/>
  <c r="BG511" i="2"/>
  <c r="BF511" i="2"/>
  <c r="T511" i="2"/>
  <c r="R511" i="2"/>
  <c r="P511" i="2"/>
  <c r="BK511" i="2"/>
  <c r="J511" i="2"/>
  <c r="BE511" i="2"/>
  <c r="BI509" i="2"/>
  <c r="BH509" i="2"/>
  <c r="BG509" i="2"/>
  <c r="BF509" i="2"/>
  <c r="T509" i="2"/>
  <c r="R509" i="2"/>
  <c r="P509" i="2"/>
  <c r="BK509" i="2"/>
  <c r="J509" i="2"/>
  <c r="BE509" i="2"/>
  <c r="BI507" i="2"/>
  <c r="BH507" i="2"/>
  <c r="BG507" i="2"/>
  <c r="BF507" i="2"/>
  <c r="T507" i="2"/>
  <c r="T506" i="2"/>
  <c r="R507" i="2"/>
  <c r="R506" i="2"/>
  <c r="P507" i="2"/>
  <c r="P506" i="2"/>
  <c r="BK507" i="2"/>
  <c r="BK506" i="2"/>
  <c r="J506" i="2" s="1"/>
  <c r="J71" i="2" s="1"/>
  <c r="J507" i="2"/>
  <c r="BE507" i="2" s="1"/>
  <c r="BI504" i="2"/>
  <c r="BH504" i="2"/>
  <c r="BG504" i="2"/>
  <c r="BF504" i="2"/>
  <c r="T504" i="2"/>
  <c r="R504" i="2"/>
  <c r="P504" i="2"/>
  <c r="BK504" i="2"/>
  <c r="J504" i="2"/>
  <c r="BE504" i="2"/>
  <c r="BI502" i="2"/>
  <c r="BH502" i="2"/>
  <c r="BG502" i="2"/>
  <c r="BF502" i="2"/>
  <c r="T502" i="2"/>
  <c r="R502" i="2"/>
  <c r="P502" i="2"/>
  <c r="BK502" i="2"/>
  <c r="J502" i="2"/>
  <c r="BE502" i="2"/>
  <c r="BI499" i="2"/>
  <c r="BH499" i="2"/>
  <c r="BG499" i="2"/>
  <c r="BF499" i="2"/>
  <c r="T499" i="2"/>
  <c r="R499" i="2"/>
  <c r="P499" i="2"/>
  <c r="BK499" i="2"/>
  <c r="J499" i="2"/>
  <c r="BE499" i="2"/>
  <c r="BI498" i="2"/>
  <c r="BH498" i="2"/>
  <c r="BG498" i="2"/>
  <c r="BF498" i="2"/>
  <c r="T498" i="2"/>
  <c r="R498" i="2"/>
  <c r="P498" i="2"/>
  <c r="BK498" i="2"/>
  <c r="J498" i="2"/>
  <c r="BE498" i="2"/>
  <c r="BI497" i="2"/>
  <c r="BH497" i="2"/>
  <c r="BG497" i="2"/>
  <c r="BF497" i="2"/>
  <c r="T497" i="2"/>
  <c r="T496" i="2"/>
  <c r="R497" i="2"/>
  <c r="R496" i="2"/>
  <c r="P497" i="2"/>
  <c r="P496" i="2"/>
  <c r="BK497" i="2"/>
  <c r="BK496" i="2"/>
  <c r="J496" i="2" s="1"/>
  <c r="J70" i="2" s="1"/>
  <c r="J497" i="2"/>
  <c r="BE497" i="2" s="1"/>
  <c r="BI493" i="2"/>
  <c r="BH493" i="2"/>
  <c r="BG493" i="2"/>
  <c r="BF493" i="2"/>
  <c r="T493" i="2"/>
  <c r="T492" i="2"/>
  <c r="R493" i="2"/>
  <c r="R492" i="2"/>
  <c r="P493" i="2"/>
  <c r="P492" i="2"/>
  <c r="BK493" i="2"/>
  <c r="BK492" i="2"/>
  <c r="J492" i="2" s="1"/>
  <c r="J69" i="2" s="1"/>
  <c r="J493" i="2"/>
  <c r="BE493" i="2" s="1"/>
  <c r="BI490" i="2"/>
  <c r="BH490" i="2"/>
  <c r="BG490" i="2"/>
  <c r="BF490" i="2"/>
  <c r="T490" i="2"/>
  <c r="R490" i="2"/>
  <c r="P490" i="2"/>
  <c r="BK490" i="2"/>
  <c r="J490" i="2"/>
  <c r="BE490" i="2"/>
  <c r="BI485" i="2"/>
  <c r="BH485" i="2"/>
  <c r="BG485" i="2"/>
  <c r="BF485" i="2"/>
  <c r="T485" i="2"/>
  <c r="R485" i="2"/>
  <c r="P485" i="2"/>
  <c r="BK485" i="2"/>
  <c r="J485" i="2"/>
  <c r="BE485" i="2"/>
  <c r="BI478" i="2"/>
  <c r="BH478" i="2"/>
  <c r="BG478" i="2"/>
  <c r="BF478" i="2"/>
  <c r="T478" i="2"/>
  <c r="R478" i="2"/>
  <c r="P478" i="2"/>
  <c r="BK478" i="2"/>
  <c r="J478" i="2"/>
  <c r="BE478" i="2"/>
  <c r="BI474" i="2"/>
  <c r="BH474" i="2"/>
  <c r="BG474" i="2"/>
  <c r="BF474" i="2"/>
  <c r="T474" i="2"/>
  <c r="R474" i="2"/>
  <c r="P474" i="2"/>
  <c r="BK474" i="2"/>
  <c r="J474" i="2"/>
  <c r="BE474" i="2"/>
  <c r="BI470" i="2"/>
  <c r="BH470" i="2"/>
  <c r="BG470" i="2"/>
  <c r="BF470" i="2"/>
  <c r="T470" i="2"/>
  <c r="R470" i="2"/>
  <c r="P470" i="2"/>
  <c r="BK470" i="2"/>
  <c r="J470" i="2"/>
  <c r="BE470" i="2"/>
  <c r="BI466" i="2"/>
  <c r="BH466" i="2"/>
  <c r="BG466" i="2"/>
  <c r="BF466" i="2"/>
  <c r="T466" i="2"/>
  <c r="R466" i="2"/>
  <c r="P466" i="2"/>
  <c r="BK466" i="2"/>
  <c r="J466" i="2"/>
  <c r="BE466" i="2"/>
  <c r="BI462" i="2"/>
  <c r="BH462" i="2"/>
  <c r="BG462" i="2"/>
  <c r="BF462" i="2"/>
  <c r="T462" i="2"/>
  <c r="R462" i="2"/>
  <c r="P462" i="2"/>
  <c r="BK462" i="2"/>
  <c r="J462" i="2"/>
  <c r="BE462" i="2"/>
  <c r="BI458" i="2"/>
  <c r="BH458" i="2"/>
  <c r="BG458" i="2"/>
  <c r="BF458" i="2"/>
  <c r="T458" i="2"/>
  <c r="R458" i="2"/>
  <c r="P458" i="2"/>
  <c r="BK458" i="2"/>
  <c r="J458" i="2"/>
  <c r="BE458" i="2"/>
  <c r="BI451" i="2"/>
  <c r="BH451" i="2"/>
  <c r="BG451" i="2"/>
  <c r="BF451" i="2"/>
  <c r="T451" i="2"/>
  <c r="R451" i="2"/>
  <c r="P451" i="2"/>
  <c r="BK451" i="2"/>
  <c r="J451" i="2"/>
  <c r="BE451" i="2"/>
  <c r="BI435" i="2"/>
  <c r="BH435" i="2"/>
  <c r="BG435" i="2"/>
  <c r="BF435" i="2"/>
  <c r="T435" i="2"/>
  <c r="R435" i="2"/>
  <c r="P435" i="2"/>
  <c r="BK435" i="2"/>
  <c r="J435" i="2"/>
  <c r="BE435" i="2"/>
  <c r="BI431" i="2"/>
  <c r="BH431" i="2"/>
  <c r="BG431" i="2"/>
  <c r="BF431" i="2"/>
  <c r="T431" i="2"/>
  <c r="R431" i="2"/>
  <c r="P431" i="2"/>
  <c r="BK431" i="2"/>
  <c r="J431" i="2"/>
  <c r="BE431" i="2"/>
  <c r="BI425" i="2"/>
  <c r="BH425" i="2"/>
  <c r="BG425" i="2"/>
  <c r="BF425" i="2"/>
  <c r="T425" i="2"/>
  <c r="R425" i="2"/>
  <c r="P425" i="2"/>
  <c r="BK425" i="2"/>
  <c r="J425" i="2"/>
  <c r="BE425" i="2"/>
  <c r="BI415" i="2"/>
  <c r="BH415" i="2"/>
  <c r="BG415" i="2"/>
  <c r="BF415" i="2"/>
  <c r="T415" i="2"/>
  <c r="R415" i="2"/>
  <c r="P415" i="2"/>
  <c r="BK415" i="2"/>
  <c r="J415" i="2"/>
  <c r="BE415" i="2"/>
  <c r="BI385" i="2"/>
  <c r="BH385" i="2"/>
  <c r="BG385" i="2"/>
  <c r="BF385" i="2"/>
  <c r="T385" i="2"/>
  <c r="R385" i="2"/>
  <c r="P385" i="2"/>
  <c r="BK385" i="2"/>
  <c r="J385" i="2"/>
  <c r="BE385" i="2"/>
  <c r="BI375" i="2"/>
  <c r="BH375" i="2"/>
  <c r="BG375" i="2"/>
  <c r="BF375" i="2"/>
  <c r="T375" i="2"/>
  <c r="R375" i="2"/>
  <c r="P375" i="2"/>
  <c r="BK375" i="2"/>
  <c r="J375" i="2"/>
  <c r="BE375" i="2"/>
  <c r="BI372" i="2"/>
  <c r="BH372" i="2"/>
  <c r="BG372" i="2"/>
  <c r="BF372" i="2"/>
  <c r="T372" i="2"/>
  <c r="R372" i="2"/>
  <c r="P372" i="2"/>
  <c r="BK372" i="2"/>
  <c r="J372" i="2"/>
  <c r="BE372" i="2"/>
  <c r="BI369" i="2"/>
  <c r="BH369" i="2"/>
  <c r="BG369" i="2"/>
  <c r="BF369" i="2"/>
  <c r="T369" i="2"/>
  <c r="T368" i="2"/>
  <c r="R369" i="2"/>
  <c r="R368" i="2"/>
  <c r="P369" i="2"/>
  <c r="P368" i="2"/>
  <c r="BK369" i="2"/>
  <c r="BK368" i="2"/>
  <c r="J368" i="2" s="1"/>
  <c r="J68" i="2" s="1"/>
  <c r="J369" i="2"/>
  <c r="BE369" i="2" s="1"/>
  <c r="BI358" i="2"/>
  <c r="BH358" i="2"/>
  <c r="BG358" i="2"/>
  <c r="BF358" i="2"/>
  <c r="T358" i="2"/>
  <c r="R358" i="2"/>
  <c r="P358" i="2"/>
  <c r="BK358" i="2"/>
  <c r="J358" i="2"/>
  <c r="BE358" i="2"/>
  <c r="BI350" i="2"/>
  <c r="BH350" i="2"/>
  <c r="BG350" i="2"/>
  <c r="BF350" i="2"/>
  <c r="T350" i="2"/>
  <c r="T349" i="2"/>
  <c r="R350" i="2"/>
  <c r="R349" i="2"/>
  <c r="P350" i="2"/>
  <c r="P349" i="2"/>
  <c r="BK350" i="2"/>
  <c r="BK349" i="2"/>
  <c r="J349" i="2" s="1"/>
  <c r="J67" i="2" s="1"/>
  <c r="J350" i="2"/>
  <c r="BE350" i="2" s="1"/>
  <c r="BI346" i="2"/>
  <c r="BH346" i="2"/>
  <c r="BG346" i="2"/>
  <c r="BF346" i="2"/>
  <c r="T346" i="2"/>
  <c r="R346" i="2"/>
  <c r="P346" i="2"/>
  <c r="BK346" i="2"/>
  <c r="J346" i="2"/>
  <c r="BE346" i="2"/>
  <c r="BI343" i="2"/>
  <c r="BH343" i="2"/>
  <c r="BG343" i="2"/>
  <c r="BF343" i="2"/>
  <c r="T343" i="2"/>
  <c r="R343" i="2"/>
  <c r="P343" i="2"/>
  <c r="BK343" i="2"/>
  <c r="J343" i="2"/>
  <c r="BE343" i="2"/>
  <c r="BI340" i="2"/>
  <c r="BH340" i="2"/>
  <c r="BG340" i="2"/>
  <c r="BF340" i="2"/>
  <c r="T340" i="2"/>
  <c r="R340" i="2"/>
  <c r="P340" i="2"/>
  <c r="BK340" i="2"/>
  <c r="J340" i="2"/>
  <c r="BE340" i="2"/>
  <c r="BI337" i="2"/>
  <c r="BH337" i="2"/>
  <c r="BG337" i="2"/>
  <c r="BF337" i="2"/>
  <c r="T337" i="2"/>
  <c r="R337" i="2"/>
  <c r="P337" i="2"/>
  <c r="BK337" i="2"/>
  <c r="J337" i="2"/>
  <c r="BE337" i="2"/>
  <c r="BI334" i="2"/>
  <c r="BH334" i="2"/>
  <c r="BG334" i="2"/>
  <c r="BF334" i="2"/>
  <c r="T334" i="2"/>
  <c r="R334" i="2"/>
  <c r="P334" i="2"/>
  <c r="BK334" i="2"/>
  <c r="J334" i="2"/>
  <c r="BE334" i="2"/>
  <c r="BI331" i="2"/>
  <c r="BH331" i="2"/>
  <c r="BG331" i="2"/>
  <c r="BF331" i="2"/>
  <c r="T331" i="2"/>
  <c r="R331" i="2"/>
  <c r="P331" i="2"/>
  <c r="BK331" i="2"/>
  <c r="J331" i="2"/>
  <c r="BE331" i="2"/>
  <c r="BI328" i="2"/>
  <c r="BH328" i="2"/>
  <c r="BG328" i="2"/>
  <c r="BF328" i="2"/>
  <c r="T328" i="2"/>
  <c r="T327" i="2"/>
  <c r="R328" i="2"/>
  <c r="R327" i="2"/>
  <c r="P328" i="2"/>
  <c r="P327" i="2"/>
  <c r="BK328" i="2"/>
  <c r="BK327" i="2"/>
  <c r="J327" i="2" s="1"/>
  <c r="J66" i="2" s="1"/>
  <c r="J328" i="2"/>
  <c r="BE328" i="2" s="1"/>
  <c r="BI324" i="2"/>
  <c r="BH324" i="2"/>
  <c r="BG324" i="2"/>
  <c r="BF324" i="2"/>
  <c r="T324" i="2"/>
  <c r="R324" i="2"/>
  <c r="P324" i="2"/>
  <c r="BK324" i="2"/>
  <c r="J324" i="2"/>
  <c r="BE324" i="2"/>
  <c r="BI321" i="2"/>
  <c r="BH321" i="2"/>
  <c r="BG321" i="2"/>
  <c r="BF321" i="2"/>
  <c r="T321" i="2"/>
  <c r="T320" i="2"/>
  <c r="R321" i="2"/>
  <c r="R320" i="2"/>
  <c r="P321" i="2"/>
  <c r="P320" i="2"/>
  <c r="BK321" i="2"/>
  <c r="BK320" i="2"/>
  <c r="J320" i="2" s="1"/>
  <c r="J65" i="2" s="1"/>
  <c r="J321" i="2"/>
  <c r="BE321" i="2" s="1"/>
  <c r="BI317" i="2"/>
  <c r="BH317" i="2"/>
  <c r="BG317" i="2"/>
  <c r="BF317" i="2"/>
  <c r="T317" i="2"/>
  <c r="R317" i="2"/>
  <c r="P317" i="2"/>
  <c r="BK317" i="2"/>
  <c r="J317" i="2"/>
  <c r="BE317" i="2"/>
  <c r="BI314" i="2"/>
  <c r="BH314" i="2"/>
  <c r="BG314" i="2"/>
  <c r="BF314" i="2"/>
  <c r="T314" i="2"/>
  <c r="R314" i="2"/>
  <c r="P314" i="2"/>
  <c r="BK314" i="2"/>
  <c r="J314" i="2"/>
  <c r="BE314" i="2"/>
  <c r="BI312" i="2"/>
  <c r="BH312" i="2"/>
  <c r="BG312" i="2"/>
  <c r="BF312" i="2"/>
  <c r="T312" i="2"/>
  <c r="R312" i="2"/>
  <c r="P312" i="2"/>
  <c r="BK312" i="2"/>
  <c r="J312" i="2"/>
  <c r="BE312" i="2"/>
  <c r="BI309" i="2"/>
  <c r="BH309" i="2"/>
  <c r="BG309" i="2"/>
  <c r="BF309" i="2"/>
  <c r="T309" i="2"/>
  <c r="T308" i="2"/>
  <c r="R309" i="2"/>
  <c r="R308" i="2"/>
  <c r="P309" i="2"/>
  <c r="P308" i="2"/>
  <c r="BK309" i="2"/>
  <c r="BK308" i="2"/>
  <c r="J308" i="2" s="1"/>
  <c r="J64" i="2" s="1"/>
  <c r="J309" i="2"/>
  <c r="BE309" i="2" s="1"/>
  <c r="BI306" i="2"/>
  <c r="BH306" i="2"/>
  <c r="BG306" i="2"/>
  <c r="BF306" i="2"/>
  <c r="T306" i="2"/>
  <c r="R306" i="2"/>
  <c r="P306" i="2"/>
  <c r="BK306" i="2"/>
  <c r="J306" i="2"/>
  <c r="BE306" i="2"/>
  <c r="BI304" i="2"/>
  <c r="BH304" i="2"/>
  <c r="BG304" i="2"/>
  <c r="BF304" i="2"/>
  <c r="T304" i="2"/>
  <c r="R304" i="2"/>
  <c r="P304" i="2"/>
  <c r="BK304" i="2"/>
  <c r="J304" i="2"/>
  <c r="BE304" i="2"/>
  <c r="BI302" i="2"/>
  <c r="BH302" i="2"/>
  <c r="BG302" i="2"/>
  <c r="BF302" i="2"/>
  <c r="T302" i="2"/>
  <c r="R302" i="2"/>
  <c r="P302" i="2"/>
  <c r="BK302" i="2"/>
  <c r="J302" i="2"/>
  <c r="BE302" i="2"/>
  <c r="BI300" i="2"/>
  <c r="BH300" i="2"/>
  <c r="BG300" i="2"/>
  <c r="BF300" i="2"/>
  <c r="T300" i="2"/>
  <c r="R300" i="2"/>
  <c r="P300" i="2"/>
  <c r="BK300" i="2"/>
  <c r="J300" i="2"/>
  <c r="BE300" i="2"/>
  <c r="BI298" i="2"/>
  <c r="BH298" i="2"/>
  <c r="BG298" i="2"/>
  <c r="BF298" i="2"/>
  <c r="T298" i="2"/>
  <c r="R298" i="2"/>
  <c r="P298" i="2"/>
  <c r="BK298" i="2"/>
  <c r="J298" i="2"/>
  <c r="BE298" i="2"/>
  <c r="BI296" i="2"/>
  <c r="BH296" i="2"/>
  <c r="BG296" i="2"/>
  <c r="BF296" i="2"/>
  <c r="T296" i="2"/>
  <c r="T295" i="2"/>
  <c r="R296" i="2"/>
  <c r="R295" i="2"/>
  <c r="P296" i="2"/>
  <c r="P295" i="2"/>
  <c r="BK296" i="2"/>
  <c r="BK295" i="2"/>
  <c r="J295" i="2" s="1"/>
  <c r="J63" i="2" s="1"/>
  <c r="J296" i="2"/>
  <c r="BE296" i="2" s="1"/>
  <c r="BI292" i="2"/>
  <c r="BH292" i="2"/>
  <c r="BG292" i="2"/>
  <c r="BF292" i="2"/>
  <c r="T292" i="2"/>
  <c r="R292" i="2"/>
  <c r="P292" i="2"/>
  <c r="BK292" i="2"/>
  <c r="J292" i="2"/>
  <c r="BE292" i="2"/>
  <c r="BI289" i="2"/>
  <c r="BH289" i="2"/>
  <c r="BG289" i="2"/>
  <c r="BF289" i="2"/>
  <c r="T289" i="2"/>
  <c r="T288" i="2"/>
  <c r="R289" i="2"/>
  <c r="R288" i="2"/>
  <c r="P289" i="2"/>
  <c r="P288" i="2"/>
  <c r="BK289" i="2"/>
  <c r="BK288" i="2"/>
  <c r="J288" i="2" s="1"/>
  <c r="J62" i="2" s="1"/>
  <c r="J289" i="2"/>
  <c r="BE289" i="2" s="1"/>
  <c r="BI284" i="2"/>
  <c r="BH284" i="2"/>
  <c r="BG284" i="2"/>
  <c r="BF284" i="2"/>
  <c r="T284" i="2"/>
  <c r="R284" i="2"/>
  <c r="P284" i="2"/>
  <c r="BK284" i="2"/>
  <c r="J284" i="2"/>
  <c r="BE284" i="2"/>
  <c r="BI278" i="2"/>
  <c r="BH278" i="2"/>
  <c r="BG278" i="2"/>
  <c r="BF278" i="2"/>
  <c r="T278" i="2"/>
  <c r="R278" i="2"/>
  <c r="P278" i="2"/>
  <c r="BK278" i="2"/>
  <c r="J278" i="2"/>
  <c r="BE278" i="2"/>
  <c r="BI237" i="2"/>
  <c r="BH237" i="2"/>
  <c r="BG237" i="2"/>
  <c r="BF237" i="2"/>
  <c r="T237" i="2"/>
  <c r="R237" i="2"/>
  <c r="P237" i="2"/>
  <c r="BK237" i="2"/>
  <c r="J237" i="2"/>
  <c r="BE237" i="2"/>
  <c r="BI208" i="2"/>
  <c r="BH208" i="2"/>
  <c r="BG208" i="2"/>
  <c r="BF208" i="2"/>
  <c r="T208" i="2"/>
  <c r="R208" i="2"/>
  <c r="P208" i="2"/>
  <c r="BK208" i="2"/>
  <c r="J208" i="2"/>
  <c r="BE208" i="2"/>
  <c r="BI196" i="2"/>
  <c r="BH196" i="2"/>
  <c r="BG196" i="2"/>
  <c r="BF196" i="2"/>
  <c r="T196" i="2"/>
  <c r="R196" i="2"/>
  <c r="P196" i="2"/>
  <c r="BK196" i="2"/>
  <c r="J196" i="2"/>
  <c r="BE196" i="2"/>
  <c r="BI192" i="2"/>
  <c r="BH192" i="2"/>
  <c r="BG192" i="2"/>
  <c r="BF192" i="2"/>
  <c r="T192" i="2"/>
  <c r="R192" i="2"/>
  <c r="P192" i="2"/>
  <c r="BK192" i="2"/>
  <c r="J192" i="2"/>
  <c r="BE192" i="2"/>
  <c r="BI188" i="2"/>
  <c r="BH188" i="2"/>
  <c r="BG188" i="2"/>
  <c r="BF188" i="2"/>
  <c r="T188" i="2"/>
  <c r="R188" i="2"/>
  <c r="P188" i="2"/>
  <c r="BK188" i="2"/>
  <c r="J188" i="2"/>
  <c r="BE188" i="2"/>
  <c r="BI185" i="2"/>
  <c r="BH185" i="2"/>
  <c r="BG185" i="2"/>
  <c r="BF185" i="2"/>
  <c r="T185" i="2"/>
  <c r="R185" i="2"/>
  <c r="P185" i="2"/>
  <c r="BK185" i="2"/>
  <c r="J185" i="2"/>
  <c r="BE185" i="2"/>
  <c r="BI181" i="2"/>
  <c r="BH181" i="2"/>
  <c r="BG181" i="2"/>
  <c r="BF181" i="2"/>
  <c r="T181" i="2"/>
  <c r="R181" i="2"/>
  <c r="P181" i="2"/>
  <c r="BK181" i="2"/>
  <c r="J181" i="2"/>
  <c r="BE181" i="2"/>
  <c r="BI172" i="2"/>
  <c r="BH172" i="2"/>
  <c r="BG172" i="2"/>
  <c r="BF172" i="2"/>
  <c r="T172" i="2"/>
  <c r="R172" i="2"/>
  <c r="P172" i="2"/>
  <c r="BK172" i="2"/>
  <c r="J172" i="2"/>
  <c r="BE172" i="2"/>
  <c r="BI161" i="2"/>
  <c r="BH161" i="2"/>
  <c r="BG161" i="2"/>
  <c r="BF161" i="2"/>
  <c r="T161" i="2"/>
  <c r="R161" i="2"/>
  <c r="P161" i="2"/>
  <c r="BK161" i="2"/>
  <c r="J161" i="2"/>
  <c r="BE161" i="2"/>
  <c r="BI142" i="2"/>
  <c r="BH142" i="2"/>
  <c r="BG142" i="2"/>
  <c r="BF142" i="2"/>
  <c r="T142" i="2"/>
  <c r="R142" i="2"/>
  <c r="P142" i="2"/>
  <c r="BK142" i="2"/>
  <c r="J142" i="2"/>
  <c r="BE142" i="2"/>
  <c r="BI139" i="2"/>
  <c r="BH139" i="2"/>
  <c r="BG139" i="2"/>
  <c r="BF139" i="2"/>
  <c r="T139" i="2"/>
  <c r="R139" i="2"/>
  <c r="P139" i="2"/>
  <c r="BK139" i="2"/>
  <c r="J139" i="2"/>
  <c r="BE139" i="2"/>
  <c r="BI137" i="2"/>
  <c r="BH137" i="2"/>
  <c r="BG137" i="2"/>
  <c r="BF137" i="2"/>
  <c r="T137" i="2"/>
  <c r="T136" i="2"/>
  <c r="R137" i="2"/>
  <c r="R136" i="2"/>
  <c r="P137" i="2"/>
  <c r="P136" i="2"/>
  <c r="BK137" i="2"/>
  <c r="BK136" i="2"/>
  <c r="J136" i="2" s="1"/>
  <c r="J61" i="2" s="1"/>
  <c r="J137" i="2"/>
  <c r="BE137" i="2" s="1"/>
  <c r="BI133" i="2"/>
  <c r="BH133" i="2"/>
  <c r="BG133" i="2"/>
  <c r="BF133" i="2"/>
  <c r="T133" i="2"/>
  <c r="R133" i="2"/>
  <c r="P133" i="2"/>
  <c r="BK133" i="2"/>
  <c r="J133" i="2"/>
  <c r="BE133" i="2"/>
  <c r="BI130" i="2"/>
  <c r="BH130" i="2"/>
  <c r="BG130" i="2"/>
  <c r="BF130" i="2"/>
  <c r="T130" i="2"/>
  <c r="R130" i="2"/>
  <c r="P130" i="2"/>
  <c r="BK130" i="2"/>
  <c r="J130" i="2"/>
  <c r="BE130" i="2"/>
  <c r="BI127" i="2"/>
  <c r="BH127" i="2"/>
  <c r="BG127" i="2"/>
  <c r="BF127" i="2"/>
  <c r="T127" i="2"/>
  <c r="R127" i="2"/>
  <c r="P127" i="2"/>
  <c r="BK127" i="2"/>
  <c r="J127" i="2"/>
  <c r="BE127" i="2"/>
  <c r="BI124" i="2"/>
  <c r="BH124" i="2"/>
  <c r="BG124" i="2"/>
  <c r="BF124" i="2"/>
  <c r="T124" i="2"/>
  <c r="R124" i="2"/>
  <c r="P124" i="2"/>
  <c r="BK124" i="2"/>
  <c r="J124" i="2"/>
  <c r="BE124" i="2"/>
  <c r="BI121" i="2"/>
  <c r="BH121" i="2"/>
  <c r="BG121" i="2"/>
  <c r="BF121" i="2"/>
  <c r="T121" i="2"/>
  <c r="R121" i="2"/>
  <c r="P121" i="2"/>
  <c r="BK121" i="2"/>
  <c r="J121" i="2"/>
  <c r="BE121" i="2"/>
  <c r="BI118" i="2"/>
  <c r="BH118" i="2"/>
  <c r="BG118" i="2"/>
  <c r="BF118" i="2"/>
  <c r="T118" i="2"/>
  <c r="R118" i="2"/>
  <c r="P118" i="2"/>
  <c r="BK118" i="2"/>
  <c r="J118" i="2"/>
  <c r="BE118" i="2"/>
  <c r="BI115" i="2"/>
  <c r="BH115" i="2"/>
  <c r="BG115" i="2"/>
  <c r="BF115" i="2"/>
  <c r="T115" i="2"/>
  <c r="R115" i="2"/>
  <c r="P115" i="2"/>
  <c r="BK115" i="2"/>
  <c r="J115" i="2"/>
  <c r="BE115" i="2"/>
  <c r="BI112" i="2"/>
  <c r="BH112" i="2"/>
  <c r="BG112" i="2"/>
  <c r="BF112" i="2"/>
  <c r="T112" i="2"/>
  <c r="R112" i="2"/>
  <c r="P112" i="2"/>
  <c r="BK112" i="2"/>
  <c r="J112" i="2"/>
  <c r="BE112" i="2"/>
  <c r="BI109" i="2"/>
  <c r="BH109" i="2"/>
  <c r="BG109" i="2"/>
  <c r="BF109" i="2"/>
  <c r="T109" i="2"/>
  <c r="R109" i="2"/>
  <c r="P109" i="2"/>
  <c r="BK109" i="2"/>
  <c r="J109" i="2"/>
  <c r="BE109" i="2"/>
  <c r="BI106" i="2"/>
  <c r="BH106" i="2"/>
  <c r="BG106" i="2"/>
  <c r="BF106" i="2"/>
  <c r="T106" i="2"/>
  <c r="R106" i="2"/>
  <c r="P106" i="2"/>
  <c r="BK106" i="2"/>
  <c r="J106" i="2"/>
  <c r="BE106" i="2"/>
  <c r="BI103" i="2"/>
  <c r="BH103" i="2"/>
  <c r="BG103" i="2"/>
  <c r="BF103" i="2"/>
  <c r="T103" i="2"/>
  <c r="R103" i="2"/>
  <c r="P103" i="2"/>
  <c r="BK103" i="2"/>
  <c r="J103" i="2"/>
  <c r="BE103" i="2"/>
  <c r="BI100" i="2"/>
  <c r="BH100" i="2"/>
  <c r="BG100" i="2"/>
  <c r="BF100" i="2"/>
  <c r="T100" i="2"/>
  <c r="R100" i="2"/>
  <c r="P100" i="2"/>
  <c r="BK100" i="2"/>
  <c r="J100" i="2"/>
  <c r="BE100" i="2"/>
  <c r="BI97" i="2"/>
  <c r="BH97" i="2"/>
  <c r="BG97" i="2"/>
  <c r="BF97" i="2"/>
  <c r="T97" i="2"/>
  <c r="R97" i="2"/>
  <c r="P97" i="2"/>
  <c r="BK97" i="2"/>
  <c r="J97" i="2"/>
  <c r="BE97" i="2"/>
  <c r="BI94" i="2"/>
  <c r="F37" i="2"/>
  <c r="BD55" i="1" s="1"/>
  <c r="BD54" i="1" s="1"/>
  <c r="W33" i="1" s="1"/>
  <c r="BH94" i="2"/>
  <c r="F36" i="2" s="1"/>
  <c r="BC55" i="1" s="1"/>
  <c r="BC54" i="1" s="1"/>
  <c r="BG94" i="2"/>
  <c r="F35" i="2"/>
  <c r="BB55" i="1" s="1"/>
  <c r="BB54" i="1" s="1"/>
  <c r="BF94" i="2"/>
  <c r="J34" i="2" s="1"/>
  <c r="AW55" i="1" s="1"/>
  <c r="T94" i="2"/>
  <c r="T93" i="2"/>
  <c r="T92" i="2" s="1"/>
  <c r="R94" i="2"/>
  <c r="R93" i="2" s="1"/>
  <c r="R92" i="2" s="1"/>
  <c r="P94" i="2"/>
  <c r="P93" i="2"/>
  <c r="P92" i="2" s="1"/>
  <c r="AU55" i="1" s="1"/>
  <c r="AU54" i="1" s="1"/>
  <c r="BK94" i="2"/>
  <c r="BK93" i="2"/>
  <c r="BK92" i="2" s="1"/>
  <c r="J92" i="2" s="1"/>
  <c r="J94" i="2"/>
  <c r="BE94" i="2"/>
  <c r="J89" i="2"/>
  <c r="J88" i="2"/>
  <c r="F88" i="2"/>
  <c r="F86" i="2"/>
  <c r="E84" i="2"/>
  <c r="J55" i="2"/>
  <c r="J54" i="2"/>
  <c r="F54" i="2"/>
  <c r="F52" i="2"/>
  <c r="E50" i="2"/>
  <c r="J18" i="2"/>
  <c r="E18" i="2"/>
  <c r="F89" i="2" s="1"/>
  <c r="J17" i="2"/>
  <c r="J12" i="2"/>
  <c r="J52" i="2" s="1"/>
  <c r="E7" i="2"/>
  <c r="E82" i="2"/>
  <c r="E48" i="2"/>
  <c r="AS54" i="1"/>
  <c r="AT63" i="1"/>
  <c r="AT61" i="1"/>
  <c r="AN61" i="1"/>
  <c r="AT59" i="1"/>
  <c r="L50" i="1"/>
  <c r="AM50" i="1"/>
  <c r="AM49" i="1"/>
  <c r="L49" i="1"/>
  <c r="AM47" i="1"/>
  <c r="L47" i="1"/>
  <c r="L45" i="1"/>
  <c r="L44" i="1"/>
  <c r="J33" i="2" l="1"/>
  <c r="AV55" i="1" s="1"/>
  <c r="AT55" i="1" s="1"/>
  <c r="J59" i="2"/>
  <c r="J30" i="2"/>
  <c r="W31" i="1"/>
  <c r="AX54" i="1"/>
  <c r="AY54" i="1"/>
  <c r="W32" i="1"/>
  <c r="J59" i="3"/>
  <c r="J30" i="3"/>
  <c r="J59" i="4"/>
  <c r="J30" i="4"/>
  <c r="J59" i="5"/>
  <c r="J30" i="5"/>
  <c r="F55" i="2"/>
  <c r="J86" i="2"/>
  <c r="F33" i="2"/>
  <c r="AZ55" i="1" s="1"/>
  <c r="J93" i="2"/>
  <c r="J60" i="2" s="1"/>
  <c r="F34" i="2"/>
  <c r="BA55" i="1" s="1"/>
  <c r="F33" i="3"/>
  <c r="AZ56" i="1" s="1"/>
  <c r="F34" i="3"/>
  <c r="BA56" i="1" s="1"/>
  <c r="F33" i="4"/>
  <c r="AZ57" i="1" s="1"/>
  <c r="F34" i="4"/>
  <c r="BA57" i="1" s="1"/>
  <c r="F33" i="5"/>
  <c r="AZ58" i="1" s="1"/>
  <c r="F34" i="5"/>
  <c r="BA58" i="1" s="1"/>
  <c r="J152" i="6"/>
  <c r="J65" i="6" s="1"/>
  <c r="BK86" i="6"/>
  <c r="J86" i="6" s="1"/>
  <c r="J86" i="7"/>
  <c r="J60" i="7" s="1"/>
  <c r="BK85" i="7"/>
  <c r="J85" i="7" s="1"/>
  <c r="J33" i="7"/>
  <c r="AV60" i="1" s="1"/>
  <c r="AT60" i="1" s="1"/>
  <c r="F33" i="7"/>
  <c r="AZ60" i="1" s="1"/>
  <c r="BK85" i="9"/>
  <c r="J85" i="9" s="1"/>
  <c r="J86" i="9"/>
  <c r="J60" i="9" s="1"/>
  <c r="F33" i="6"/>
  <c r="AZ59" i="1" s="1"/>
  <c r="F34" i="6"/>
  <c r="BA59" i="1" s="1"/>
  <c r="J33" i="9"/>
  <c r="AV62" i="1" s="1"/>
  <c r="AT62" i="1" s="1"/>
  <c r="F33" i="9"/>
  <c r="AZ62" i="1" s="1"/>
  <c r="BK82" i="10"/>
  <c r="J82" i="10" s="1"/>
  <c r="J122" i="10"/>
  <c r="J62" i="10" s="1"/>
  <c r="F33" i="10"/>
  <c r="AZ63" i="1" s="1"/>
  <c r="F34" i="10"/>
  <c r="BA63" i="1" s="1"/>
  <c r="J30" i="7" l="1"/>
  <c r="J59" i="7"/>
  <c r="J30" i="6"/>
  <c r="J59" i="6"/>
  <c r="BA54" i="1"/>
  <c r="AZ54" i="1"/>
  <c r="J59" i="10"/>
  <c r="J30" i="10"/>
  <c r="J59" i="9"/>
  <c r="J30" i="9"/>
  <c r="AG58" i="1"/>
  <c r="AN58" i="1" s="1"/>
  <c r="J39" i="5"/>
  <c r="AG57" i="1"/>
  <c r="AN57" i="1" s="1"/>
  <c r="J39" i="4"/>
  <c r="AG56" i="1"/>
  <c r="AN56" i="1" s="1"/>
  <c r="J39" i="3"/>
  <c r="AG55" i="1"/>
  <c r="J39" i="2"/>
  <c r="AN55" i="1" l="1"/>
  <c r="AG62" i="1"/>
  <c r="AN62" i="1" s="1"/>
  <c r="J39" i="9"/>
  <c r="AG63" i="1"/>
  <c r="AN63" i="1" s="1"/>
  <c r="J39" i="10"/>
  <c r="AV54" i="1"/>
  <c r="W29" i="1"/>
  <c r="W30" i="1"/>
  <c r="AW54" i="1"/>
  <c r="AK30" i="1" s="1"/>
  <c r="AG59" i="1"/>
  <c r="AN59" i="1" s="1"/>
  <c r="J39" i="6"/>
  <c r="AG60" i="1"/>
  <c r="AN60" i="1" s="1"/>
  <c r="J39" i="7"/>
  <c r="AK29" i="1" l="1"/>
  <c r="AT54" i="1"/>
  <c r="AG54" i="1"/>
  <c r="AN54" i="1" l="1"/>
  <c r="AK26" i="1"/>
  <c r="AK35" i="1" s="1"/>
</calcChain>
</file>

<file path=xl/sharedStrings.xml><?xml version="1.0" encoding="utf-8"?>
<sst xmlns="http://schemas.openxmlformats.org/spreadsheetml/2006/main" count="18662" uniqueCount="2236">
  <si>
    <t>Export Komplet</t>
  </si>
  <si>
    <t>VZ</t>
  </si>
  <si>
    <t>2.0</t>
  </si>
  <si>
    <t>ZAMOK</t>
  </si>
  <si>
    <t>False</t>
  </si>
  <si>
    <t>{1b6ce16c-808d-4fcf-a21c-1cb5af4a22d6}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</si>
  <si>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</si>
  <si>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</si>
  <si>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</si>
  <si>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</si>
  <si>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</si>
  <si>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</si>
  <si>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</si>
  <si>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</si>
  <si>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2018-12-14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</si>
  <si>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</si>
  <si>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</si>
  <si>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VYSOKÝ CHLUMEC PARC. Č. 414/2 -  MVS - HOSPODÁŘSKÝ OBJEKT Z MOKŘAN ČP. 13</t>
  </si>
  <si>
    <t>KSO:</t>
  </si>
  <si>
    <t>801 45 89</t>
  </si>
  <si>
    <t>CC-CZ:</t>
  </si>
  <si>
    <t/>
  </si>
  <si>
    <t>Místo:</t>
  </si>
  <si>
    <t>VYSOKÝ CHLUMEC</t>
  </si>
  <si>
    <t>Datum:</t>
  </si>
  <si>
    <t>14. 12. 2018</t>
  </si>
  <si>
    <t>Zadavatel:</t>
  </si>
  <si>
    <t>IČ:</t>
  </si>
  <si>
    <t>00360121</t>
  </si>
  <si>
    <t>HORNICKÉ MUZEUM PŘÍBRAM</t>
  </si>
  <si>
    <t>DIČ:</t>
  </si>
  <si>
    <t>Uchazeč:</t>
  </si>
  <si>
    <t>Vyplň údaj</t>
  </si>
  <si>
    <t>Projektant:</t>
  </si>
  <si>
    <t>17004209</t>
  </si>
  <si>
    <t>ING. ARCH. PETR DOSTÁL</t>
  </si>
  <si>
    <t>True</t>
  </si>
  <si>
    <t>Zpracovatel:</t>
  </si>
  <si>
    <t>J. JEDLIČKOVÁ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</si>
  <si>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</si>
  <si>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</si>
  <si>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</si>
  <si>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</si>
  <si>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</si>
  <si>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</si>
  <si>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</si>
  <si>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</si>
  <si>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</si>
  <si>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</si>
  <si>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</si>
  <si>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</si>
  <si>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</si>
  <si>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</si>
  <si>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</si>
  <si>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</si>
  <si>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</si>
  <si>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</si>
  <si>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</si>
  <si>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</si>
  <si>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</si>
  <si>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</si>
  <si>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</si>
  <si>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</si>
  <si>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</si>
  <si>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</si>
  <si>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</si>
  <si>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</si>
  <si>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</si>
  <si>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</si>
  <si>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</si>
  <si>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</si>
  <si>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</si>
  <si>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</si>
  <si>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</si>
  <si>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</si>
  <si>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</si>
  <si>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</si>
  <si>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</si>
  <si>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</si>
  <si>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</si>
  <si>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</si>
  <si>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MOKŘANY - ROZEBRÁNÍ OBJEKTU </t>
  </si>
  <si>
    <t>STA</t>
  </si>
  <si>
    <t>1</t>
  </si>
  <si>
    <t>{459b937b-623c-4a4c-8896-c450c03a72e3}</t>
  </si>
  <si>
    <t>2</t>
  </si>
  <si>
    <t>02</t>
  </si>
  <si>
    <t xml:space="preserve">MOKŘANY - OPĚRNÁ ZEĎ + OPLOCENÍ </t>
  </si>
  <si>
    <t>{70ca70c5-f311-45f0-aef4-36b2af73f925}</t>
  </si>
  <si>
    <t>03</t>
  </si>
  <si>
    <t>MOKŘANY - ÚPRAVA PLOCHY PO ODSTRANĚNÍ STAVBY</t>
  </si>
  <si>
    <t>{0f7e9611-2e6c-463d-b025-5d62c494334d}</t>
  </si>
  <si>
    <t>04</t>
  </si>
  <si>
    <t xml:space="preserve">VYSOKÝ CHLUMEC - STAVBA OBJEKTU </t>
  </si>
  <si>
    <t>{b5ee27b2-b660-4eb6-aee7-183269223567}</t>
  </si>
  <si>
    <t>05</t>
  </si>
  <si>
    <t>VYSOKÝ CHLUMEC - OPEVNĚNÉ ŽLABY, ZÍDKY</t>
  </si>
  <si>
    <t>{0464ddb5-27e8-4be0-8ee7-b045e311d2f7}</t>
  </si>
  <si>
    <t>06</t>
  </si>
  <si>
    <t>VYSOKÝ CHLUMEC - POJISTNÁ DRENÁŽ</t>
  </si>
  <si>
    <t>{a1c2918f-f8a1-4f3e-8368-93712f7e1a82}</t>
  </si>
  <si>
    <t>07</t>
  </si>
  <si>
    <t>VYSOKÝ CHLUMEC - DEŠŤOVÁ KANALIZACE</t>
  </si>
  <si>
    <t>{c4785926-d6c4-4fd7-9f5d-69913a659651}</t>
  </si>
  <si>
    <t>08</t>
  </si>
  <si>
    <t>VYSOKÝ CHLUMEC - ZPEVNĚNÉ PLOCHY</t>
  </si>
  <si>
    <t>{245f5170-4711-4082-9008-5dc5092d4606}</t>
  </si>
  <si>
    <t>09</t>
  </si>
  <si>
    <t>VYSOKÝ CHLUMEC - TERÉNNÍ A SADOVÉ ÚPRAVY</t>
  </si>
  <si>
    <t>{a1d26949-2c07-4a48-8b84-c584126f00ff}</t>
  </si>
  <si>
    <t>KRYCÍ LIST SOUPISU PRACÍ</t>
  </si>
  <si>
    <t>Objekt:</t>
  </si>
  <si>
    <t xml:space="preserve">01 - MOKŘANY - ROZEBRÁNÍ OBJEKTU </t>
  </si>
  <si>
    <t>MOKŘANY</t>
  </si>
  <si>
    <t>REKAPITULACE ČLENĚNÍ SOUPISU PRACÍ</t>
  </si>
  <si>
    <t>Kód dílu - Popis</t>
  </si>
  <si>
    <t>Cena celkem [CZK]</t>
  </si>
  <si>
    <t>-1</t>
  </si>
  <si>
    <t>64 - Výplně otvorů</t>
  </si>
  <si>
    <t>762 - Konstrukce tesařské</t>
  </si>
  <si>
    <t>764 - Klempířské prvky</t>
  </si>
  <si>
    <t>765 - Krytina skládaná</t>
  </si>
  <si>
    <t>766 - Truhlářské výrobky</t>
  </si>
  <si>
    <t>767 - Kovové výrobky</t>
  </si>
  <si>
    <t>782 - Kamenické výrobky</t>
  </si>
  <si>
    <t xml:space="preserve">94 - Lešení </t>
  </si>
  <si>
    <t>96 - Bourání konstrukcí</t>
  </si>
  <si>
    <t>97 - Podpěrné konstrukce</t>
  </si>
  <si>
    <t>997 - Přesun vybouraných hmot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</si>
  <si>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</si>
  <si>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</si>
  <si>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</si>
  <si>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</si>
  <si>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</si>
  <si>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</si>
  <si>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</si>
  <si>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</si>
  <si>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</si>
  <si>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</si>
  <si>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</si>
  <si>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</si>
  <si>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</si>
  <si>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</si>
  <si>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</si>
  <si>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64</t>
  </si>
  <si>
    <t>Výplně otvorů</t>
  </si>
  <si>
    <t>ROZPOCET</t>
  </si>
  <si>
    <t>K</t>
  </si>
  <si>
    <t>R-pol-64-1</t>
  </si>
  <si>
    <t>Opatrná demontáž okno dřevěné jednoduché 1- křídlové otvíravé, vel. 460x400 mm - ozn. O1.1, O1.2</t>
  </si>
  <si>
    <t>kus</t>
  </si>
  <si>
    <t>16</t>
  </si>
  <si>
    <t>589520988</t>
  </si>
  <si>
    <t>P</t>
  </si>
  <si>
    <t xml:space="preserve">Poznámka k položce:_x000D_
- rám profil 60/45 mm, osazené v zalomení ostění, závěsy jednoduché čepy_x000D_
- materiál: měkké dřevo_x000D_
- jednotlivé prvky očíslovat_x000D_
</t>
  </si>
  <si>
    <t>VV</t>
  </si>
  <si>
    <t>2,0</t>
  </si>
  <si>
    <t>R-pol-64-2</t>
  </si>
  <si>
    <t>Opatrná demontáž okno dřevěné jednoduché 1- křídlové otvíravé, vel. 460x460 mm - ozn. O1.3, O1.4</t>
  </si>
  <si>
    <t>88037095</t>
  </si>
  <si>
    <t>3</t>
  </si>
  <si>
    <t>R-pol-64-3</t>
  </si>
  <si>
    <t>Opatrná demontáž okno dřevěné jednoduché 1- křídlové otvíravé, vel. 400x460 mm - ozn. O2</t>
  </si>
  <si>
    <t>-680501834</t>
  </si>
  <si>
    <t>1,0</t>
  </si>
  <si>
    <t>4</t>
  </si>
  <si>
    <t>R-pol-64-4</t>
  </si>
  <si>
    <t>Opatrná demontáž okno dřevěné jednoduché 1- křídlové otvíravé, vel. 530x410 mm - ozn. O3.1, O3.2, O3.3</t>
  </si>
  <si>
    <t>-1452655784</t>
  </si>
  <si>
    <t xml:space="preserve">Poznámka k položce:_x000D_
- rám plochý po obvodu profilovaný, osazené na vnějším líci stěny_x000D_
- kování: 2x čepy, 2x závěsy vrchní plechové, 1x obrtlík kovaný plochý s čepem_x000D_
- materiál: měkké dřevo_x000D_
- jednotlivé prvky očíslovat_x000D_
</t>
  </si>
  <si>
    <t>3,0</t>
  </si>
  <si>
    <t>5</t>
  </si>
  <si>
    <t>R-pol-64-5</t>
  </si>
  <si>
    <t>Opatrná demontáž okenice dřevěné jednoduché 1- křídlové otvíravé, vel. 450x350 mm - ozn. O4</t>
  </si>
  <si>
    <t>412912019</t>
  </si>
  <si>
    <t xml:space="preserve">Poznámka k položce:_x000D_
- osazené do polodrážky po obvodu na vnitřní straně_x000D_
- kování: 2x čepy, protikus háku_x000D_
- materiál: měkké dřevo_x000D_
- jednotlivé prvky očíslovat_x000D_
</t>
  </si>
  <si>
    <t>6</t>
  </si>
  <si>
    <t>R-pol-64-6</t>
  </si>
  <si>
    <t>Opatrná demontáž okno dřevěné jednoduché 1- křídlové otvíravé, vel. 350x450 mm - ozn. O5.1, O5.2</t>
  </si>
  <si>
    <t>-1281676237</t>
  </si>
  <si>
    <t xml:space="preserve">Poznámka k položce:_x000D_
- osazené v zalomení ostění_x000D_
- kování: 2x čepy, 2x závěsy vrchní plechové, 1x obrtlík kovaný plochý s čepem_x000D_
- materiál: měkké dřevo_x000D_
- jednotlivé prvky očíslovat_x000D_
</t>
  </si>
  <si>
    <t>7</t>
  </si>
  <si>
    <t>R-pol-64-7</t>
  </si>
  <si>
    <t>Opatrná demontáž dveře dřevěné svlakové 1-křídlé, vel. 750x1530 mm - ozn. D.1.1</t>
  </si>
  <si>
    <t>-422813898</t>
  </si>
  <si>
    <t xml:space="preserve">Poznámka k položce:_x000D_
- osazené v kamenné zárubni_x000D_
- kování: 2x závěsy vrchní kované pásové, petlice chybí_x000D_
- materiál: měkké dřevo_x000D_
- jednotlivé prvky očíslovat_x000D_
</t>
  </si>
  <si>
    <t>8</t>
  </si>
  <si>
    <t>R-pol-64-8</t>
  </si>
  <si>
    <t>Opatrná demontáž dveře dřevěné svlakové 1-křídlé, vel. 770x1540 mm - ozn. D.1.2</t>
  </si>
  <si>
    <t>-1761279517</t>
  </si>
  <si>
    <t xml:space="preserve">Poznámka k položce:_x000D_
- osazené v kamenné zárubni_x000D_
- kování: 1x závěsy vrchní kované pásové, 1x kovaná petlice _x000D_
- materiál: měkké dřevo_x000D_
- jednotlivé prvky očíslovat_x000D_
</t>
  </si>
  <si>
    <t>9</t>
  </si>
  <si>
    <t>R-pol-64-9</t>
  </si>
  <si>
    <t>Opatrná demontáž dveře dřevěné svlakové 1-křídlé, vel. 780x1600 mm - ozn. D.1.3</t>
  </si>
  <si>
    <t>1864198960</t>
  </si>
  <si>
    <t>10</t>
  </si>
  <si>
    <t>R-pol-64-10</t>
  </si>
  <si>
    <t>Opatrná demontáž dveře dřevěné svlakové 1-křídlé, vel. 790x1590 mm - ozn. D.1.4</t>
  </si>
  <si>
    <t>-522547662</t>
  </si>
  <si>
    <t>11</t>
  </si>
  <si>
    <t>R-pol-64-11</t>
  </si>
  <si>
    <t>Opatrná demontáž dveře dřevěné rámové 1-křídlé, 4-pole, vel. 720x1750 mm, trámková zárubeň s 1-strannou obložkou - ozn. D.2.1</t>
  </si>
  <si>
    <t>-1200014912</t>
  </si>
  <si>
    <t xml:space="preserve">Poznámka k položce:_x000D_
- kování: 2x čep s objímkou a opěrkou, závěs vrchní křížový_x000D_
  1x zámek vrchní krabicový,  1x klika litinová s rozetou, štítek_x000D_
- materiál: měkké dřevo_x000D_
- jednotlivé prvky očíslovat_x000D_
</t>
  </si>
  <si>
    <t>12</t>
  </si>
  <si>
    <t>R-pol-64-12</t>
  </si>
  <si>
    <t>Opatrná demontáž dveře dřevěné rámové 1-křídlé, 4-pole, vel. 840x1710 mm, trámková zárubeň s 1-strannou obložkou - ozn. D.2.2</t>
  </si>
  <si>
    <t>-460977140</t>
  </si>
  <si>
    <t>13</t>
  </si>
  <si>
    <t>R-pol-64-13</t>
  </si>
  <si>
    <t>Opatrná demontáž dveře dřevěné rámové 1-křídlé, 4-pole, vel. 880x1730 mm, trámková zárubeň s 1-strannou obložkou - ozn. D.2.3</t>
  </si>
  <si>
    <t>1343205640</t>
  </si>
  <si>
    <t xml:space="preserve">Poznámka k položce:_x000D_
- kování: 2x čep s objímkou a opěrkou, závěs vrchní křížový_x000D_
  1x zámek zadlabací obyčejný,  2x klika klika se štítkem Al slitina_x000D_
- materiál: měkké dřevo_x000D_
- jednotlivé prvky očíslovat_x000D_
</t>
  </si>
  <si>
    <t>14</t>
  </si>
  <si>
    <t>R-pol-64-14</t>
  </si>
  <si>
    <t>Opatrná demontáž poklop dřevěný svlakový 1-křídlé, vel. 950x1300 mm, trámková zárubeň - ozn. D3</t>
  </si>
  <si>
    <t>-1817335091</t>
  </si>
  <si>
    <t xml:space="preserve">Poznámka k položce:_x000D_
- kování: 2x závěsy vrchní kované pásové, 1x petice kovaná_x000D_
 - materiál: měkké dřevo_x000D_
- jednotlivé prvky očíslovat_x000D_
</t>
  </si>
  <si>
    <t>762</t>
  </si>
  <si>
    <t>Konstrukce tesařské</t>
  </si>
  <si>
    <t>R-pol-762-1</t>
  </si>
  <si>
    <t>Opatrná demontáž závětrné lišty z prkna šířka cca 150 mm</t>
  </si>
  <si>
    <t>m</t>
  </si>
  <si>
    <t>1977798952</t>
  </si>
  <si>
    <t>(5,6*2)+(4,5*2)</t>
  </si>
  <si>
    <t>R-pol-762-2</t>
  </si>
  <si>
    <t>Opatrná demontáž laťování střech z latí průřezové plochy do 25 cm2, při osové vzdálenosti do 0,20 m, sklon do 60°</t>
  </si>
  <si>
    <t>m2</t>
  </si>
  <si>
    <t>-502918709</t>
  </si>
  <si>
    <t>Poznámka k položce:_x000D_
- latě očistit a uložit k dalšímu použití_x000D_
- dokumentovat podchycení přesahu latí u zděného štítu_x000D_
- dokumentovat profil latí u okapu...případně další detaily</t>
  </si>
  <si>
    <t>(5,2*16,2)+(4,5*16,2)</t>
  </si>
  <si>
    <t>17</t>
  </si>
  <si>
    <t>R-pol-762-3</t>
  </si>
  <si>
    <t>Opatrná demontáž bednění stěn a střechy z prken hoblovaných oboustranně</t>
  </si>
  <si>
    <t>1618884382</t>
  </si>
  <si>
    <t xml:space="preserve">Poznámka k položce:_x000D_
- prkna očistit, očíslovat a uložit_x000D_
</t>
  </si>
  <si>
    <t>ozn. 5.31-sýpkové bednění-prkna hoblovaná</t>
  </si>
  <si>
    <t xml:space="preserve">podélné stěny A, C půdy </t>
  </si>
  <si>
    <t>16,0*0,6*2</t>
  </si>
  <si>
    <t>štítová stěna D půdy</t>
  </si>
  <si>
    <t>4,5*1,2</t>
  </si>
  <si>
    <t>ozn. 5.32-bednění štítu apod.-prkna hoblovaná</t>
  </si>
  <si>
    <t>bednění mezery mezi vaznicemi na JV straně</t>
  </si>
  <si>
    <t>16,0*0,4</t>
  </si>
  <si>
    <t>bednění JZ štítu</t>
  </si>
  <si>
    <t>5,5*3,0/2</t>
  </si>
  <si>
    <t>bednění části SV štítu</t>
  </si>
  <si>
    <t>0,8*1,6</t>
  </si>
  <si>
    <t>bednění střešních ploch pod latěmi v přesahu střechy před štítem</t>
  </si>
  <si>
    <t>0,4*5,5*2</t>
  </si>
  <si>
    <t>bednění mezery mezi vaznicí a krytinou u okapu</t>
  </si>
  <si>
    <t>0,3*1,0*30</t>
  </si>
  <si>
    <t>Součet</t>
  </si>
  <si>
    <t>18</t>
  </si>
  <si>
    <t>R-pol-762-4</t>
  </si>
  <si>
    <t>Opatrná demontáž vázaných kcí krovů z hranolů průřezové plochy do 224 cm2, tradiční tesařské spoje</t>
  </si>
  <si>
    <t>453637846</t>
  </si>
  <si>
    <t xml:space="preserve">Poznámka k položce:_x000D_
- prvky krovu očistit, očíslovat a uložit_x000D_
</t>
  </si>
  <si>
    <t>krokev pravá 12/12-KR 1-16</t>
  </si>
  <si>
    <t>4,6*16</t>
  </si>
  <si>
    <t>krokev levá 12/12-KR 1-16</t>
  </si>
  <si>
    <t>5,3*16</t>
  </si>
  <si>
    <t>vaznice hřebenová 12/12-VH</t>
  </si>
  <si>
    <t>15,6*1</t>
  </si>
  <si>
    <t>pásek 12/12-PA 1-4</t>
  </si>
  <si>
    <t>1,5*6</t>
  </si>
  <si>
    <t>19</t>
  </si>
  <si>
    <t>R-pol-762-5</t>
  </si>
  <si>
    <t>Opatrná demontáž vázaných kcí krovů z hranolů průřezové plochy do 288 cm2, tradiční tesařské spoje</t>
  </si>
  <si>
    <t>-1395599833</t>
  </si>
  <si>
    <t>Poznámka k položce:_x000D_
- prvky krovu očistit, očíslovat a uložit</t>
  </si>
  <si>
    <t>sloupek vaznice 14/12-SL 1-4</t>
  </si>
  <si>
    <t>2,5*4</t>
  </si>
  <si>
    <t>sloupek vaznice SL 16/16-SL 1-25</t>
  </si>
  <si>
    <t>0,4*25</t>
  </si>
  <si>
    <t>vaznice 16/14-VA 3, VA 4</t>
  </si>
  <si>
    <t>15,5*2</t>
  </si>
  <si>
    <t>20</t>
  </si>
  <si>
    <t>R-pol-762-6</t>
  </si>
  <si>
    <t>Opatrná demontáž vázaných kcí krovů z hranolů průřezové plochy do 450 cm2, tradiční tesařské spoje</t>
  </si>
  <si>
    <t>-1721776119</t>
  </si>
  <si>
    <t>vaznice 19/16-VA 1, VA 2</t>
  </si>
  <si>
    <t>R-pol-762-7</t>
  </si>
  <si>
    <t>Opatrná demontáž záklopů stropů vrchních z prken hoblovaných pero+drážka tl. do 32 mm</t>
  </si>
  <si>
    <t>733619064</t>
  </si>
  <si>
    <t>půda</t>
  </si>
  <si>
    <t>4,9*15,3</t>
  </si>
  <si>
    <t>22</t>
  </si>
  <si>
    <t>R-pol-762-8</t>
  </si>
  <si>
    <t>Opatrná demontáž profilových latí na spodní straně záklopu</t>
  </si>
  <si>
    <t>1030985842</t>
  </si>
  <si>
    <t>Poznámka k položce:_x000D_
- latě očistit, očíslovat a uložit</t>
  </si>
  <si>
    <t>přízemí-míst.č 103-latě na spodní straně záklopu</t>
  </si>
  <si>
    <t>5,6*14</t>
  </si>
  <si>
    <t>23</t>
  </si>
  <si>
    <t>R-pol-762-9</t>
  </si>
  <si>
    <t>Opatrná demontáž stropních trámů z hraněného řeziva průřezové plochy do 450 cm2, ručně tesané</t>
  </si>
  <si>
    <t>-1089762932</t>
  </si>
  <si>
    <t>Poznámka k položce:_x000D_
- trámy očistit, očíslovat a uložit</t>
  </si>
  <si>
    <t>přízemí-ST1, ST2, ST3, ST4, ST5, ST6, ST7-ST12</t>
  </si>
  <si>
    <t>(5,4*11)+(5,6*1)</t>
  </si>
  <si>
    <t>24</t>
  </si>
  <si>
    <t>R-pol-762-10</t>
  </si>
  <si>
    <t>Opatrná demontáž roubených stěn z hraněného řeziva průřezové plochy do 224 cm2</t>
  </si>
  <si>
    <t>558675740</t>
  </si>
  <si>
    <t>Poznámka k položce:_x000D_
- trámky očistit, číslovat a uložit</t>
  </si>
  <si>
    <t>přízemí-pavlač-zábradlí</t>
  </si>
  <si>
    <t>prvek 1H1-4H1-prahový trám 14/14</t>
  </si>
  <si>
    <t>4,1*4</t>
  </si>
  <si>
    <t>prvek 1H2-4H2-madlo-14/14</t>
  </si>
  <si>
    <t>prvek 1H3-4HR-vaznice-14/14</t>
  </si>
  <si>
    <t>prvek H11-H14-sloupek 12/12</t>
  </si>
  <si>
    <t>25</t>
  </si>
  <si>
    <t>R-pol-762-11</t>
  </si>
  <si>
    <t>Opatrná demontáž roubených stěn z hraněného řeziva průřezové plochy do 450 cm2</t>
  </si>
  <si>
    <t>-1432364546</t>
  </si>
  <si>
    <t>přízemí-stěna 1-3A</t>
  </si>
  <si>
    <t>prvek 1A2-1A9-trám stěny-18/24</t>
  </si>
  <si>
    <t>2,0*8</t>
  </si>
  <si>
    <t>prvek 2A2-2A9-trám stěny-18/24</t>
  </si>
  <si>
    <t>3,6*8</t>
  </si>
  <si>
    <t>prvek 3A2-3A9-trám stěny-18/24</t>
  </si>
  <si>
    <t>1,6*8</t>
  </si>
  <si>
    <t>prvek 1A11-trám stěny-18/18</t>
  </si>
  <si>
    <t>1,8*5</t>
  </si>
  <si>
    <t>prvek 1A23-1A24-ostění dveří 18/20</t>
  </si>
  <si>
    <t>2,0*4</t>
  </si>
  <si>
    <t>1,3*2</t>
  </si>
  <si>
    <t>přízemí stěna 4-5A</t>
  </si>
  <si>
    <t>prvek 4A9-trám stěny 18/18</t>
  </si>
  <si>
    <t>1,5*4</t>
  </si>
  <si>
    <t>prvek 4A25-ostění dveří-18/20</t>
  </si>
  <si>
    <t>2,0*2</t>
  </si>
  <si>
    <t>1,3*1</t>
  </si>
  <si>
    <t>přízemí-stěna C</t>
  </si>
  <si>
    <t>prvek C9-trám stěny 18/18</t>
  </si>
  <si>
    <t>přízemí-stěna G</t>
  </si>
  <si>
    <t>prvek G11, G12-sloupek 18/22</t>
  </si>
  <si>
    <t>26</t>
  </si>
  <si>
    <t>R-pol-762-12</t>
  </si>
  <si>
    <t>Opatrná demontáž roubených stěn z hraněného řeziva průřezové plochy přes 450 cm2</t>
  </si>
  <si>
    <t>1584683183</t>
  </si>
  <si>
    <t>prvek 1A1-trám stěny 18/28</t>
  </si>
  <si>
    <t>9,2*1</t>
  </si>
  <si>
    <t>prvek 1A10-trám stěny 18/26</t>
  </si>
  <si>
    <t>9,5*1</t>
  </si>
  <si>
    <t>prvek 1A21, 1A22-sloupek 18/30</t>
  </si>
  <si>
    <t>1,8*2</t>
  </si>
  <si>
    <t>přízemí-stěna 4-5A</t>
  </si>
  <si>
    <t>prvek 4A1-trám stěny 18/28</t>
  </si>
  <si>
    <t>6,1*2</t>
  </si>
  <si>
    <t>prvek 4A2-4A7-trám stěny 18/32</t>
  </si>
  <si>
    <t>2,6*6</t>
  </si>
  <si>
    <t>prvek 5A2-5A7-trám stěny 18/32</t>
  </si>
  <si>
    <t>prvek 4A8-trám stěny 18/26</t>
  </si>
  <si>
    <t>6,3*1</t>
  </si>
  <si>
    <t>prvek C1-C7-trám stěny 18/32</t>
  </si>
  <si>
    <t>6,1*7</t>
  </si>
  <si>
    <t>prvek C8-trám stěny 18/32</t>
  </si>
  <si>
    <t>přízemí-stěna D</t>
  </si>
  <si>
    <t>prvek D1-D7-trám stěny-18/32</t>
  </si>
  <si>
    <t>4,4*7</t>
  </si>
  <si>
    <t>přízemí-stěna F</t>
  </si>
  <si>
    <t>prvek F1-F8-trám stěny 18/26</t>
  </si>
  <si>
    <t>4,2*8</t>
  </si>
  <si>
    <t>prvek F11-sloupek 18/26</t>
  </si>
  <si>
    <t>2,0*1</t>
  </si>
  <si>
    <t>prvek G1-G2-trám stěny 18/28</t>
  </si>
  <si>
    <t>4,4*2</t>
  </si>
  <si>
    <t>prvek 1G3-1G7-trám stěny 18/28</t>
  </si>
  <si>
    <t>1,5*5</t>
  </si>
  <si>
    <t>prvek 2G3-2G8-trám stěny 18/26</t>
  </si>
  <si>
    <t>1,1*5</t>
  </si>
  <si>
    <t>prvek 3G3-3G8-trám stěny 18/26</t>
  </si>
  <si>
    <t>27</t>
  </si>
  <si>
    <t>R-pol-762-13</t>
  </si>
  <si>
    <t>Opatrná demontáž laťování roubených omítaných stěn z latí štípaných (sekaných) přibitých ke stěně, při osové vzdálenosti do 0,20 m</t>
  </si>
  <si>
    <t>-438530911</t>
  </si>
  <si>
    <t xml:space="preserve">Poznámka k položce:_x000D_
- latě očistit a uložit k dalšímu použití_x000D_
- dokumentovat hustotu latí na stěně...případně další detaily_x000D_
</t>
  </si>
  <si>
    <t>přízemí-míst.č. 103</t>
  </si>
  <si>
    <t>(5,6+3,9)*2*2,3</t>
  </si>
  <si>
    <t>-0,9*1,7*1</t>
  </si>
  <si>
    <t>28</t>
  </si>
  <si>
    <t>R-pol-762-14</t>
  </si>
  <si>
    <t>Opatrná demontáž podlahy dřevěné prkenné s polštáři z prken na sraz tloušťky 30 mm</t>
  </si>
  <si>
    <t>-653906664</t>
  </si>
  <si>
    <t>Poznámka k položce:_x000D_
- prkna  a polštáře očistit očíslovat a uložit</t>
  </si>
  <si>
    <t>suterén-míst.č.002</t>
  </si>
  <si>
    <t>8,3</t>
  </si>
  <si>
    <t>764</t>
  </si>
  <si>
    <t>Klempířské prvky</t>
  </si>
  <si>
    <t>29</t>
  </si>
  <si>
    <t>764004803</t>
  </si>
  <si>
    <t>Demontáž podokapního žlabu k dalšímu použití</t>
  </si>
  <si>
    <t>CS ÚRS 2018 02</t>
  </si>
  <si>
    <t>-660460499</t>
  </si>
  <si>
    <t>prvek ozn. KL.1</t>
  </si>
  <si>
    <t>16,0</t>
  </si>
  <si>
    <t>30</t>
  </si>
  <si>
    <t>764004863</t>
  </si>
  <si>
    <t>Demontáž svodu včetně objímky k dalšímu použití</t>
  </si>
  <si>
    <t>-1838514318</t>
  </si>
  <si>
    <t>prvek ozn. KL.2</t>
  </si>
  <si>
    <t>765</t>
  </si>
  <si>
    <t>Krytina skládaná</t>
  </si>
  <si>
    <t>31</t>
  </si>
  <si>
    <t>765111823</t>
  </si>
  <si>
    <t>Demontáž krytiny keramické hladké (bobrovky), na sucho k dalšímu použití, sklon do 30°</t>
  </si>
  <si>
    <t>668666880</t>
  </si>
  <si>
    <t>32</t>
  </si>
  <si>
    <t>765111833</t>
  </si>
  <si>
    <t>Příplatek k dmtž krytiny keramické za sklon přes 30°</t>
  </si>
  <si>
    <t>1950210022</t>
  </si>
  <si>
    <t>157,14</t>
  </si>
  <si>
    <t>33</t>
  </si>
  <si>
    <t>765112901</t>
  </si>
  <si>
    <t>Čištění krytiny keramické, kladených na sucho</t>
  </si>
  <si>
    <t>1484212863</t>
  </si>
  <si>
    <t>34</t>
  </si>
  <si>
    <t>765111867</t>
  </si>
  <si>
    <t>Demontáž hřebenu z hřebenáčů se zvětralou maltou k dalšímu použití, sklon do 30°</t>
  </si>
  <si>
    <t>914202687</t>
  </si>
  <si>
    <t>16,2</t>
  </si>
  <si>
    <t>35</t>
  </si>
  <si>
    <t>765111883</t>
  </si>
  <si>
    <t>Příplatek k dmtž hřebenu z hřebenáčů za sklon přes 30°</t>
  </si>
  <si>
    <t>-945373537</t>
  </si>
  <si>
    <t>36</t>
  </si>
  <si>
    <t>765112932</t>
  </si>
  <si>
    <t>Čištění hřebenáčů keramických kladených do malty, mechanicky</t>
  </si>
  <si>
    <t>1830201800</t>
  </si>
  <si>
    <t>766</t>
  </si>
  <si>
    <t>Truhlářské výrobky</t>
  </si>
  <si>
    <t>37</t>
  </si>
  <si>
    <t>R-pol-766-1</t>
  </si>
  <si>
    <t>Opatrná demontáž schodiště dřevěné schodnicové přímočaré šířka 900 mm, bez podstupnic, bez zábradlí - ozn. T1a</t>
  </si>
  <si>
    <t>-1688757724</t>
  </si>
  <si>
    <t>Poznámka k položce:_x000D_
- stupně 8x 150/210 mm, šířka 900 mm_x000D_
- materiál: měkké dřevo_x000D_
- jednotlivé prvky očíslovat</t>
  </si>
  <si>
    <t>2,7</t>
  </si>
  <si>
    <t>38</t>
  </si>
  <si>
    <t>R-pol-766-2</t>
  </si>
  <si>
    <t>Opatrná demontáž prahu schodiště dřevěného profil 220/160 mm-ozn. T1b</t>
  </si>
  <si>
    <t>-1850707813</t>
  </si>
  <si>
    <t>39</t>
  </si>
  <si>
    <t>R-pol-766-3</t>
  </si>
  <si>
    <t>Opatrná demontáž prvků výplně pavlačového zábradlí dřevěných dekorativních vel. 220x600x30 mm - ozn. T2.1,T2.2, T2.3</t>
  </si>
  <si>
    <t>49261099</t>
  </si>
  <si>
    <t xml:space="preserve">Poznámka k položce:_x000D_
- svislé desky s dekorativním obrysem lištované k prahu a madlu_x000D_
- materiál: měkké dřevo_x000D_
- jednotlivé prvky očíslovat_x000D_
</t>
  </si>
  <si>
    <t>54,0</t>
  </si>
  <si>
    <t>40</t>
  </si>
  <si>
    <t>R-pol-766-4</t>
  </si>
  <si>
    <t>Opatrná demontáž prvků výplně pavlačového zábradlí dřevěných rovných vel. 220x600x30 mm - ozn. T2.4</t>
  </si>
  <si>
    <t>1680659785</t>
  </si>
  <si>
    <t xml:space="preserve">Poznámka k položce:_x000D_
- svislé desky s rovným obrysem lištované k prahu a madlu_x000D_
- materiál: měkké dřevo_x000D_
- jednotlivé prvky očíslovat_x000D_
</t>
  </si>
  <si>
    <t>18,0</t>
  </si>
  <si>
    <t>767</t>
  </si>
  <si>
    <t>Kovové výrobky</t>
  </si>
  <si>
    <t>41</t>
  </si>
  <si>
    <t>R-pol-767-1</t>
  </si>
  <si>
    <t>Opatrná demontáž kovové mříže 1-prutová dl. 350 mm - ozn. KO 1</t>
  </si>
  <si>
    <t>-1639591066</t>
  </si>
  <si>
    <t>Poznámka k položce:_x000D_
- 1 svislý prut s rozvilinovým obrysem_x000D_
- profil prutu 50/10 mm_x000D_
- materiál: železo_x000D_
- prvek očíslovat</t>
  </si>
  <si>
    <t>42</t>
  </si>
  <si>
    <t>R-pol-767-2</t>
  </si>
  <si>
    <t>Opatrná demontáž kovové kotvy pozednice profil 40/10 mm, dl. 1500 mm - ozn. KO 2</t>
  </si>
  <si>
    <t>728855227</t>
  </si>
  <si>
    <t>Poznámka k položce:_x000D_
- profil kotvy 40/10 mm_x000D_
- materiál: železo_x000D_
- prveky očíslovat</t>
  </si>
  <si>
    <t>4,0</t>
  </si>
  <si>
    <t>782</t>
  </si>
  <si>
    <t>Kamenické výrobky</t>
  </si>
  <si>
    <t>43</t>
  </si>
  <si>
    <t>R-pol-782-1</t>
  </si>
  <si>
    <t>Opatrná demontáž kamenné zárubně vel. 750x1530 mm - ozn. KA 1.1</t>
  </si>
  <si>
    <t>1227241042</t>
  </si>
  <si>
    <t>Poznámka k položce:_x000D_
- profil kamenů 220/180 mm_x000D_
- materiál: žula_x000D_
- jednotlivé prvky očíslovat</t>
  </si>
  <si>
    <t>44</t>
  </si>
  <si>
    <t>R-pol-782-2</t>
  </si>
  <si>
    <t>Opatrná demontáž kamenné zárubně vel. 770x1540 mm - ozn. KA 1.2</t>
  </si>
  <si>
    <t>1430679308</t>
  </si>
  <si>
    <t>45</t>
  </si>
  <si>
    <t>R-pol-782-3</t>
  </si>
  <si>
    <t>Opatrná demontáž kamenné zárubně vel. 780x1600 mm - ozn. KA 1.3</t>
  </si>
  <si>
    <t>-938540365</t>
  </si>
  <si>
    <t>46</t>
  </si>
  <si>
    <t>R-pol-782-4</t>
  </si>
  <si>
    <t>644176730</t>
  </si>
  <si>
    <t>47</t>
  </si>
  <si>
    <t>R-pol-782-5</t>
  </si>
  <si>
    <t>Opatrná demontáž kamenné zárubně vel. 790x1590 mm - ozn. KA 1.4</t>
  </si>
  <si>
    <t>381090025</t>
  </si>
  <si>
    <t>48</t>
  </si>
  <si>
    <t>R-pol-782-6</t>
  </si>
  <si>
    <t>Opatrná demontáž kamenný stupeň vel. 220/300/1000 mm - ozn. KA 2a</t>
  </si>
  <si>
    <t>148513128</t>
  </si>
  <si>
    <t>Poznámka k položce:_x000D_
- materiál: žula_x000D_
- jednotlivé prvky očíslovat</t>
  </si>
  <si>
    <t>9,0</t>
  </si>
  <si>
    <t>49</t>
  </si>
  <si>
    <t>R-pol-782-7</t>
  </si>
  <si>
    <t>Opatrná demontáž kamenná podestová deska vel. 220/850/1000 mm - ozn. KA 2b</t>
  </si>
  <si>
    <t>-410561207</t>
  </si>
  <si>
    <t>94</t>
  </si>
  <si>
    <t xml:space="preserve">Lešení </t>
  </si>
  <si>
    <t>50</t>
  </si>
  <si>
    <t>949101111</t>
  </si>
  <si>
    <t>Lešení pomocné pracovní pro zatížení do 150 kg/m2, o výšce lešeňové podlahy do 1,9 m</t>
  </si>
  <si>
    <t>1738351620</t>
  </si>
  <si>
    <t>suterén</t>
  </si>
  <si>
    <t>12,1+8,3+13,0+8,1+9,7+7,7</t>
  </si>
  <si>
    <t>přízemí</t>
  </si>
  <si>
    <t>20,0+15,0+21,6+18,0</t>
  </si>
  <si>
    <t>podkroví</t>
  </si>
  <si>
    <t>4,0*15,0</t>
  </si>
  <si>
    <t>51</t>
  </si>
  <si>
    <t>949101112</t>
  </si>
  <si>
    <t>Lešení pomocné pracovní pro zatížení do 150 kg/m2, o výšce lešeňové podlahy přes 1,9 do 3,5 m</t>
  </si>
  <si>
    <t>1073497035</t>
  </si>
  <si>
    <t>pohled severozápadní</t>
  </si>
  <si>
    <t>16,0*1,5</t>
  </si>
  <si>
    <t>pohled jihovýchodní</t>
  </si>
  <si>
    <t>pohled jihozápadní</t>
  </si>
  <si>
    <t>6,0*1,5</t>
  </si>
  <si>
    <t>pohled severovýchodní</t>
  </si>
  <si>
    <t>96</t>
  </si>
  <si>
    <t>Bourání konstrukcí</t>
  </si>
  <si>
    <t>52</t>
  </si>
  <si>
    <t>964061131</t>
  </si>
  <si>
    <t>Uvolnění zhlaví trámů ze zdiva kamenného průřezu zhlaví do 0,05 m2</t>
  </si>
  <si>
    <t>-1311024006</t>
  </si>
  <si>
    <t>podkroví-stropní trámy uložené na zdivu</t>
  </si>
  <si>
    <t>6,0</t>
  </si>
  <si>
    <t>53</t>
  </si>
  <si>
    <t>976047231</t>
  </si>
  <si>
    <t>Vybourání betonových krycích desek ukončujících horní plochu zdiva, tl. do 100 mm</t>
  </si>
  <si>
    <t>-645830317</t>
  </si>
  <si>
    <t>deska na schodišťové zídce</t>
  </si>
  <si>
    <t>54</t>
  </si>
  <si>
    <t>978015391</t>
  </si>
  <si>
    <t>Otlučení (osekání) vnější omítky stěn vápenné stupně členitosti 1 a 2, s vyškrábáním spár a očištění zdiva, rozsah 100%</t>
  </si>
  <si>
    <t>682150442</t>
  </si>
  <si>
    <t>(2,8*4,4)+(2,0*4,9)</t>
  </si>
  <si>
    <t>(9,9*2,7)</t>
  </si>
  <si>
    <t>0,5*2,2</t>
  </si>
  <si>
    <t>(2,0*1,5)+(16,0*2,3)+(2,85*2,0)-(1,0*1,7*4)</t>
  </si>
  <si>
    <t>55</t>
  </si>
  <si>
    <t>978013191</t>
  </si>
  <si>
    <t>Otlučení (osekání) vnitřní omítky stěn vápenné s vyškrábáním spár a očištěním zdiva, rozsah 100%</t>
  </si>
  <si>
    <t>-177017153</t>
  </si>
  <si>
    <t>podkroví-štítová stěna B</t>
  </si>
  <si>
    <t>(1,8*2,2)+(3,0*1,8)</t>
  </si>
  <si>
    <t>přízemí-stěna B, 2C</t>
  </si>
  <si>
    <t>(3,9*2,2)+(5,1*2,2)+(3,95*2,15)</t>
  </si>
  <si>
    <t>suterén-míst.č.001</t>
  </si>
  <si>
    <t>(2,5+4,6)*2*1,7+(2,5*0,3*2)</t>
  </si>
  <si>
    <t>(1,8+1,0+1,8)*0,4</t>
  </si>
  <si>
    <t>(0,3+0,3)*2*0,25*2</t>
  </si>
  <si>
    <t>(0,54+0,57)*2*0,36*1</t>
  </si>
  <si>
    <t>-0,75*1,53*1</t>
  </si>
  <si>
    <t>(1,85+3,9)*2*1,6+(1,85*0,2*2)</t>
  </si>
  <si>
    <t>(1,9+0,5+1,9)*1,0</t>
  </si>
  <si>
    <t>(1,9+0,94+1,9)*1,1</t>
  </si>
  <si>
    <t>(0,97+0,45)*2*0,3*1</t>
  </si>
  <si>
    <t>-0,77*1,54*1</t>
  </si>
  <si>
    <t>suterén-míst.č.003</t>
  </si>
  <si>
    <t>(2,97+3,91)*2*1,8+(2,97*0,3*2)</t>
  </si>
  <si>
    <t>(1,9+0,4+1,9)*1,0</t>
  </si>
  <si>
    <t>(1,9+1,25+1,9)*1,1</t>
  </si>
  <si>
    <t>(0,5+0,55)*2*0,38*1</t>
  </si>
  <si>
    <t>-0,7*1,54*1</t>
  </si>
  <si>
    <t>suterén-míst.č.005</t>
  </si>
  <si>
    <t>(2,0+4,6)*2*1,9+(2,0*0,3*2)</t>
  </si>
  <si>
    <t>(2,3+0,9+2,3)*0,75</t>
  </si>
  <si>
    <t>(0,41+0,46)*2*0,29*1</t>
  </si>
  <si>
    <t>(0,5+0,45)*2*0,4*1</t>
  </si>
  <si>
    <t>-0,9*1,75*1</t>
  </si>
  <si>
    <t>56</t>
  </si>
  <si>
    <t>978011191</t>
  </si>
  <si>
    <t>Otlučení (osekání) vnitřní omítky stropů (kleneb) vápenné s vyčištěním spár a očištěním zdiva, rozsah 100 %</t>
  </si>
  <si>
    <t>-1046770178</t>
  </si>
  <si>
    <t>suterén-míst.č.001,002,003,004,005</t>
  </si>
  <si>
    <t>(2,7*4,6)+(2,0*3,9)+(3,2*3,9)+(2,2*1,0)+(2,1*4,6)</t>
  </si>
  <si>
    <t>suterén-míst.č.004-stěny klenuté</t>
  </si>
  <si>
    <t>(4,5*3,1)+(1,8*1,5*2)</t>
  </si>
  <si>
    <t>(2,3+2,0+2,3)*0,9</t>
  </si>
  <si>
    <t>(1,8+1,0+1,8)*0,33</t>
  </si>
  <si>
    <t>(2,1+0,94+2,1)*0,27</t>
  </si>
  <si>
    <t>-1,0*1,8*1</t>
  </si>
  <si>
    <t>57</t>
  </si>
  <si>
    <t>R-pol-96-1</t>
  </si>
  <si>
    <t>Otlučení (osekání) omítky vnitřních ploch roubených stěn vápenné tl. 50 mm, omítka na štípaných latích, rozsah 100 %</t>
  </si>
  <si>
    <t>163738573</t>
  </si>
  <si>
    <t>Poznámka k položce:_x000D_
- omítku napytlovat a uložit</t>
  </si>
  <si>
    <t>58</t>
  </si>
  <si>
    <t>R-pol-96-2</t>
  </si>
  <si>
    <t>Vysekání hliněné vymazávky roubených stěn ze spáry mezi trámy průřezu 50x50 mm</t>
  </si>
  <si>
    <t>-1273203176</t>
  </si>
  <si>
    <t>Poznámka k položce:_x000D_
- hlínu napytlovat a uložit</t>
  </si>
  <si>
    <t>přízemí-stěna 1-3A, 4-5A, C, D, F, G-vnitřní+vnější líc</t>
  </si>
  <si>
    <t>375,0*2</t>
  </si>
  <si>
    <t>59</t>
  </si>
  <si>
    <t>R-pol-96-3</t>
  </si>
  <si>
    <t>Opatrné rozebrání zdiva nadzákladového kamenného nebo smíšeného na maltu vápennou objemu přes 1 m3</t>
  </si>
  <si>
    <t>m3</t>
  </si>
  <si>
    <t>1716332684</t>
  </si>
  <si>
    <t>Poznámka k položce:_x000D_
- kameny očistit od malty, uložit, maltu napytlovat_x000D_
- před zahájením bourání podrobná dokumentace (z lešení) vazby zdiva, ostění otvorů,_x000D_
  nik a nápisu ve štítu B...dokumentace ubouraného obvodu zdiva štítu_x000D_
- dokumentovat uložení kleneb do zdiva a nadezdívky (výška, tloušťka) stěn nad klenbami_x000D_
- dokumentace průduchů ve stěně C_x000D_
- dokumentace armování nároží kameny apod...</t>
  </si>
  <si>
    <t>(1,8*2,2*0,6)+(3,0*1,8*0,6)</t>
  </si>
  <si>
    <t>(4,1+9,9)*2,2*0,7</t>
  </si>
  <si>
    <t>přízemí-sejmutí cihel z koruny zdiva-stěna C1</t>
  </si>
  <si>
    <t>6,1*0,44*0,1</t>
  </si>
  <si>
    <t>suterén-míst.č.001,002,003,004,005,006</t>
  </si>
  <si>
    <t>(6,05*3,1*0,83)+(8,4*3,1*0,70)+(1,8*3,1*0,75)</t>
  </si>
  <si>
    <t>(6,1*3,1*0,83)+(4,1*3,0*1,2)+(3,9*2,9*0,52*2)</t>
  </si>
  <si>
    <t>(3,2*2,9*1,4)+(4,1*2,9*0,8)+(1,9*2,9*0,33)</t>
  </si>
  <si>
    <t>(2,5*2,9*0,75)+(6,8*2,9*1,4)+(4,9*2,9*0,7)</t>
  </si>
  <si>
    <t>(1,7*2,1*0,6)+(6,5*2,1*0,6)+(2,5*2,1*1,0)</t>
  </si>
  <si>
    <t>-0,8*1,5*0,5*5</t>
  </si>
  <si>
    <t>60</t>
  </si>
  <si>
    <t>R-pol-96-4</t>
  </si>
  <si>
    <t>Příplatek za pracnost - opatrné rozebrání ozdobných prvků z plochých kamenů nebo cihel (niky, ostění, větrací otvory...)</t>
  </si>
  <si>
    <t>kompl</t>
  </si>
  <si>
    <t>-1311518628</t>
  </si>
  <si>
    <t>Poznámka k položce:_x000D_
- cihly očistit od malty, očíslovat a uložit, maltu napytlovat_x000D_
- dokumentovat přesný tvar atypických prvků</t>
  </si>
  <si>
    <t>podkroví-ozn. 2.31, 2.32, 2.33-stěny B štítová</t>
  </si>
  <si>
    <t>suterén-ozn. 2.1, 2.2, 2.3, 2.4, 2.5, 2.6, 2.7</t>
  </si>
  <si>
    <t>19,0</t>
  </si>
  <si>
    <t>61</t>
  </si>
  <si>
    <t>R-pol-96-5</t>
  </si>
  <si>
    <t>Opatrné bourání (rozebrání) cihelných kleneb na maltu vápennou tl. do 150 mm</t>
  </si>
  <si>
    <t>1145535172</t>
  </si>
  <si>
    <t>Poznámka k položce:_x000D_
- cihly jednotlivých kleneb očistit a uložit odděleně_x000D_
- maltu napytlovat a uložit</t>
  </si>
  <si>
    <t>suterén-míst.č.001,002,003,005</t>
  </si>
  <si>
    <t>(2,6*4,6)+(1,9*4,0)+(3,0*4,0)+(2,0*4,6)+(3,0*0,9)</t>
  </si>
  <si>
    <t>62</t>
  </si>
  <si>
    <t>R-pol-96-6</t>
  </si>
  <si>
    <t>Opatrné bourání (rozebrání) kamenných kleneb na maltu vápenou, tl. do 500 mm</t>
  </si>
  <si>
    <t>857510196</t>
  </si>
  <si>
    <t>Poznámka k položce:_x000D_
- kameny jednotlivých kleneb očistit a uložit odděleně_x000D_
- maltu napytlovat a uložit</t>
  </si>
  <si>
    <t>suterén-míst.č.004</t>
  </si>
  <si>
    <t>5,0*3,4</t>
  </si>
  <si>
    <t>63</t>
  </si>
  <si>
    <t>R-pol-96-7</t>
  </si>
  <si>
    <t xml:space="preserve">Opatrné bourání (rozebrání) kamenných podlah z nepravidelného kamene </t>
  </si>
  <si>
    <t>1208869640</t>
  </si>
  <si>
    <t>Poznámka k položce:_x000D_
- kameny očistit a uložit_x000D_
- dokumentovat skladbu kamenů</t>
  </si>
  <si>
    <t>suterén-míst.č.004,006</t>
  </si>
  <si>
    <t>8,1+7,7</t>
  </si>
  <si>
    <t>R-pol-96-8</t>
  </si>
  <si>
    <t>Opatrné bourání (rozebrání) podlah z cihel kladených na plocho s jakoukoliv výplní spár</t>
  </si>
  <si>
    <t>-853114811</t>
  </si>
  <si>
    <t>Poznámka k položce:_x000D_
- cihly případně dlažbu očistit a uložit_x000D_
- dokumentovat skladbu cihel</t>
  </si>
  <si>
    <t>9,7</t>
  </si>
  <si>
    <t>65</t>
  </si>
  <si>
    <t>R-pol-96-9</t>
  </si>
  <si>
    <t>Bourání (vybrání) mazaniny hliněné tloušťka do 100 mm</t>
  </si>
  <si>
    <t>2102926372</t>
  </si>
  <si>
    <t>Poznámka k položce:_x000D_
- mazaninu napytlovat a uložit_x000D_
- dokumentovat vrstvy podlah</t>
  </si>
  <si>
    <t>suterén-vrchní nebo podkladní vrstva podlahy</t>
  </si>
  <si>
    <t>(12,1+8,3+13,0+8,1+9,7+7,7)*0,1</t>
  </si>
  <si>
    <t>66</t>
  </si>
  <si>
    <t>965043341</t>
  </si>
  <si>
    <t>Bourání mazanin betonových s potěrem nebo teracem tl. do 100 mm, plochy přes 4 m2</t>
  </si>
  <si>
    <t>377927732</t>
  </si>
  <si>
    <t>Poznámka k položce:_x000D_
- dokumentovat případně zjištěných starších podlahových vrstev</t>
  </si>
  <si>
    <t>(20,0+15,0+21,6+18,0)*0,1</t>
  </si>
  <si>
    <t>(12,1+8,3)*0,1</t>
  </si>
  <si>
    <t>67</t>
  </si>
  <si>
    <t>R-pol-96-10</t>
  </si>
  <si>
    <t>Odstranění násypů pod podlahami na klenbách tloušťka přes 200 mm</t>
  </si>
  <si>
    <t>-16414936</t>
  </si>
  <si>
    <t>(15,0*5,1*0,1)+(2,6*4,7*0,3)+(1,8*4,7*0,3)</t>
  </si>
  <si>
    <t>(3,0*5,1*0,3)+(2,3*3,4*0,8)+(2,1*4,2*0,3)</t>
  </si>
  <si>
    <t>68</t>
  </si>
  <si>
    <t>R-pol-96-11</t>
  </si>
  <si>
    <t xml:space="preserve">Příplatek za naložení a napytlování odsekané omítky a malt </t>
  </si>
  <si>
    <t>-356671857</t>
  </si>
  <si>
    <t>50,0</t>
  </si>
  <si>
    <t>97</t>
  </si>
  <si>
    <t>Podpěrné konstrukce</t>
  </si>
  <si>
    <t>69</t>
  </si>
  <si>
    <t>975043111</t>
  </si>
  <si>
    <t>Podchycení kleneb dřevěnou výztuhou jednořadé výška do 3,5 m, pro zatížení do 750 kg/m</t>
  </si>
  <si>
    <t>1214625036</t>
  </si>
  <si>
    <t>suterén-před bouráním kleneb</t>
  </si>
  <si>
    <t>4,6+3,9+1,1+3,9+1,2+3,2+2,8+4,6+4,5+1,5</t>
  </si>
  <si>
    <t>997</t>
  </si>
  <si>
    <t>Přesun vybouraných hmot</t>
  </si>
  <si>
    <t>70</t>
  </si>
  <si>
    <t>997013211</t>
  </si>
  <si>
    <t>Vnitrostaveništní doprava vybouraných hmot ručně, vodorovně do 50 m, svisle výšky do 6 m</t>
  </si>
  <si>
    <t>t</t>
  </si>
  <si>
    <t>-1102358878</t>
  </si>
  <si>
    <t>71</t>
  </si>
  <si>
    <t>997013501</t>
  </si>
  <si>
    <t>Odvoz vybouraných hmot na skládku do 1 km se složením</t>
  </si>
  <si>
    <t>-416211494</t>
  </si>
  <si>
    <t>72</t>
  </si>
  <si>
    <t>997013509</t>
  </si>
  <si>
    <t>Příplatek k odvozu vybouraných hmot na skládku za každý další 1 km přes 1 km</t>
  </si>
  <si>
    <t>-1295437548</t>
  </si>
  <si>
    <t>odvoz dalších 10 km</t>
  </si>
  <si>
    <t>635,349*10</t>
  </si>
  <si>
    <t>73</t>
  </si>
  <si>
    <t>997013801</t>
  </si>
  <si>
    <t>Poplatek za uložení stavebního odpadu na skládce-prostý beton</t>
  </si>
  <si>
    <t>295846206</t>
  </si>
  <si>
    <t>0,528+20,9</t>
  </si>
  <si>
    <t>74</t>
  </si>
  <si>
    <t>R-pol-997-1</t>
  </si>
  <si>
    <t>Uložení vybouraných hmot na stavbě (Skanzen vysoký Chlumec)</t>
  </si>
  <si>
    <t>1866826940</t>
  </si>
  <si>
    <t>635,349-21,428</t>
  </si>
  <si>
    <t>OST</t>
  </si>
  <si>
    <t>Ostatní</t>
  </si>
  <si>
    <t>75</t>
  </si>
  <si>
    <t>R-pol-ost-1</t>
  </si>
  <si>
    <t>Zhotovení šablony profilu klenby v míst. č. 004</t>
  </si>
  <si>
    <t>celkem</t>
  </si>
  <si>
    <t>-1103107638</t>
  </si>
  <si>
    <t>76</t>
  </si>
  <si>
    <t>R-pol-ost-3</t>
  </si>
  <si>
    <t>Ochrana rozebraných materiálů před vlivy povětrnosti v Mokřanech</t>
  </si>
  <si>
    <t>-1121432132</t>
  </si>
  <si>
    <t>77</t>
  </si>
  <si>
    <t>R-pol-ost-4</t>
  </si>
  <si>
    <t>Ochrana uložených materiálů před vlivy povětrnosti ve Vysokém Chlumci</t>
  </si>
  <si>
    <t>1211267974</t>
  </si>
  <si>
    <t>VRN</t>
  </si>
  <si>
    <t>Vedlejší rozpočtové náklady</t>
  </si>
  <si>
    <t>78</t>
  </si>
  <si>
    <t>vrn-1</t>
  </si>
  <si>
    <t>Náklady na stavební buňku</t>
  </si>
  <si>
    <t>1024</t>
  </si>
  <si>
    <t>475380035</t>
  </si>
  <si>
    <t>79</t>
  </si>
  <si>
    <t>vrn-2</t>
  </si>
  <si>
    <t>Náklady na mobilní WC</t>
  </si>
  <si>
    <t>1094861448</t>
  </si>
  <si>
    <t>80</t>
  </si>
  <si>
    <t>vrn-3</t>
  </si>
  <si>
    <t>Poplalatek za spotřebu vody a elektrické energie</t>
  </si>
  <si>
    <t>681348363</t>
  </si>
  <si>
    <t>81</t>
  </si>
  <si>
    <t>vrn-4</t>
  </si>
  <si>
    <t>Montáž+demontáž provizorní komunikace</t>
  </si>
  <si>
    <t>-1169991244</t>
  </si>
  <si>
    <t xml:space="preserve">Poznámka k položce:_x000D_
- panelová komunikace š. 3,0m, dl. 25,0m </t>
  </si>
  <si>
    <t>82</t>
  </si>
  <si>
    <t>vrn-5</t>
  </si>
  <si>
    <t>Opatření proti zatékání do objektu - provizorní zaplachtování (cca 160 m2)</t>
  </si>
  <si>
    <t>-215638041</t>
  </si>
  <si>
    <t>83</t>
  </si>
  <si>
    <t>vrn-6</t>
  </si>
  <si>
    <t>Koordinační činnost BOZP na staveništi</t>
  </si>
  <si>
    <t>-1646696763</t>
  </si>
  <si>
    <t>84</t>
  </si>
  <si>
    <t>vrn-7</t>
  </si>
  <si>
    <t>Pojištění proti vlivu vyšší moci</t>
  </si>
  <si>
    <t>-1886673003</t>
  </si>
  <si>
    <t>85</t>
  </si>
  <si>
    <t>vrn-8</t>
  </si>
  <si>
    <t>Náklady na fotodokumentaci a pracovní dokumentaci rozebíraných konstrukcí a prvků, značení materiálů a prvků</t>
  </si>
  <si>
    <t>-238814152</t>
  </si>
  <si>
    <t xml:space="preserve">02 - MOKŘANY - OPĚRNÁ ZEĎ + OPLOCENÍ </t>
  </si>
  <si>
    <t>13 - Hloubené vykopávky</t>
  </si>
  <si>
    <t>16 - Přemístění výkopku</t>
  </si>
  <si>
    <t>32 - Opěrné zdi</t>
  </si>
  <si>
    <t>33 - Rámové konstrukce</t>
  </si>
  <si>
    <t>998 - Přesun hmot</t>
  </si>
  <si>
    <t>Hloubené vykopávky</t>
  </si>
  <si>
    <t>132112201</t>
  </si>
  <si>
    <t>Hloubení nezapažených rýh šířky přes 600 do 2 000 mm ručním nářadím v horninách soudržných tř. 1 a 2, s urovnáním dna do předepsaného profilu a spádu, naložení na dopravní prostředek</t>
  </si>
  <si>
    <t>414896194</t>
  </si>
  <si>
    <t>0,8*0,5*(5,8+15,7+5,8)</t>
  </si>
  <si>
    <t>Přemístění výkopku</t>
  </si>
  <si>
    <t>162201211</t>
  </si>
  <si>
    <t>Vodorovné přemístění výkopku stavebním kolečkem z horniny tř. 1 až 4, vzdálenost do 10 m</t>
  </si>
  <si>
    <t>646271751</t>
  </si>
  <si>
    <t>10,92</t>
  </si>
  <si>
    <t>162701105</t>
  </si>
  <si>
    <t>Vodorovné přemístění výkopku/sypaniny z horniny tř. 1 až 4, vzdálenost do 10 km</t>
  </si>
  <si>
    <t>-461980043</t>
  </si>
  <si>
    <t>dovoz zeminy pro výplň za opěrnou zdí</t>
  </si>
  <si>
    <t>31,0-10,92</t>
  </si>
  <si>
    <t>167101101</t>
  </si>
  <si>
    <t>Nakládání výkopku z hornin tř. 1 až 4 do 100 m3</t>
  </si>
  <si>
    <t>1254970527</t>
  </si>
  <si>
    <t>20,08</t>
  </si>
  <si>
    <t>Opěrné zdi</t>
  </si>
  <si>
    <t>327313214</t>
  </si>
  <si>
    <t>Opěrné zdi a valy z betonu prostého tř. C 8/10</t>
  </si>
  <si>
    <t>338337754</t>
  </si>
  <si>
    <t>podkladní beton základu opěrné zdi</t>
  </si>
  <si>
    <t>1,6*0,05*(5,8+15,7+5,8)</t>
  </si>
  <si>
    <t>327323129</t>
  </si>
  <si>
    <t>Opěrné zdi a valy z betonu železového tř. C 20/25</t>
  </si>
  <si>
    <t>2121621577</t>
  </si>
  <si>
    <t>základ opěrné zdi</t>
  </si>
  <si>
    <t>1,6*0,25*(5,8+15,7+5,8)</t>
  </si>
  <si>
    <t>311113144</t>
  </si>
  <si>
    <t>Zdi nadzákladové z tvárnic ztraceného bednění hladkých, včetně výplně z betonu třídy C 20/25, tloušťky zdiva 300 mm</t>
  </si>
  <si>
    <t>-220744250</t>
  </si>
  <si>
    <t>(2,5*14,7)+(2,3*5,3*2)+(2,5*0,5*2)+(1,8*0,5*2)</t>
  </si>
  <si>
    <t>327361006</t>
  </si>
  <si>
    <t>Výztuž opěrných zdí a valů průměru do 12 mm, z oceli 10 505</t>
  </si>
  <si>
    <t>-129655405</t>
  </si>
  <si>
    <t>1,169</t>
  </si>
  <si>
    <t>316381112</t>
  </si>
  <si>
    <t>Krycí deska z betonu tř. C 20/25 s případnou konstrukční výztuží, včetně bednění, s povrchem vyhlazeným ve spádu k okrajům, bez přesahu, tl. přes 80 do 100 mm</t>
  </si>
  <si>
    <t>-1703063493</t>
  </si>
  <si>
    <t>0,3*(5,3+14,7+5,3)</t>
  </si>
  <si>
    <t>327501111</t>
  </si>
  <si>
    <t>Výplň za opěrami a protimrazové klíny z kameniva drceného nebo těženého se zhutněním</t>
  </si>
  <si>
    <t>-1887559073</t>
  </si>
  <si>
    <t>zásyp na rubové straně zdi</t>
  </si>
  <si>
    <t>0,5*2,3*16,0</t>
  </si>
  <si>
    <t>0,5*2,1*6,0*2</t>
  </si>
  <si>
    <t>Rámové konstrukce</t>
  </si>
  <si>
    <t>338171111</t>
  </si>
  <si>
    <t>Montáž sloupků a vzpěr plotových ocelových trubkových výšky do 2,00 m, se zalitím cementovou maltou do vynechaných otvorů</t>
  </si>
  <si>
    <t>-658776709</t>
  </si>
  <si>
    <t>20,0</t>
  </si>
  <si>
    <t>M</t>
  </si>
  <si>
    <t>553000001</t>
  </si>
  <si>
    <t>Sloupek plotový průběžný Pz+komaxit 1750/38x1,5mm</t>
  </si>
  <si>
    <t>-801886574</t>
  </si>
  <si>
    <t>553000002</t>
  </si>
  <si>
    <t xml:space="preserve">Vzpěra plotová PZ+komaxit D38x1,5mm, vč. krytky s uchem, dl. 2,0m </t>
  </si>
  <si>
    <t>-1892556572</t>
  </si>
  <si>
    <t>348401120</t>
  </si>
  <si>
    <t>Montáž oplocení z pletiva strojového s napínacími dráty do 1,6 m</t>
  </si>
  <si>
    <t>578708083</t>
  </si>
  <si>
    <t>28,0</t>
  </si>
  <si>
    <t>313000001</t>
  </si>
  <si>
    <t>Pletivo drátěné poplastované se čtvercovými oky 55/2,5mm, výška 1250mm</t>
  </si>
  <si>
    <t>1899412957</t>
  </si>
  <si>
    <t>30,0</t>
  </si>
  <si>
    <t>156000001</t>
  </si>
  <si>
    <t>Drát poplastovaný kruhový napínací 2,5/3,5mm</t>
  </si>
  <si>
    <t>1807494488</t>
  </si>
  <si>
    <t>90,0</t>
  </si>
  <si>
    <t>998</t>
  </si>
  <si>
    <t>Přesun hmot</t>
  </si>
  <si>
    <t>998153131</t>
  </si>
  <si>
    <t>Přesun hmot pro samostatné zdi monolitické, vodorovně do 50 m, výšky do 12 m</t>
  </si>
  <si>
    <t>1838554815</t>
  </si>
  <si>
    <t>03 - MOKŘANY - ÚPRAVA PLOCHY PO ODSTRANĚNÍ STAVBY</t>
  </si>
  <si>
    <t>18 - Povrchové úpravy terénu</t>
  </si>
  <si>
    <t>95 - Různé dokončovací práce</t>
  </si>
  <si>
    <t>Nakládání výkopku množství do 100 m3, z hornin tř. 1 až 4</t>
  </si>
  <si>
    <t>37802171</t>
  </si>
  <si>
    <t>zemina pro zásyp výkopů po odstraněném zdivu a podlah</t>
  </si>
  <si>
    <t>6,0*16,0*0,5</t>
  </si>
  <si>
    <t>Vodorovné přemístění výkopku/sypaniny na obvyklém dopravním prostředku, se složením z horniny tř. 1 až 4, do 10 km</t>
  </si>
  <si>
    <t>1991412678</t>
  </si>
  <si>
    <t>48,0</t>
  </si>
  <si>
    <t>Povrchové úpravy terénu</t>
  </si>
  <si>
    <t>181301107</t>
  </si>
  <si>
    <t>Rozprostření a urovnání zeminy v ploše do 500 m2, v rovině, tl. vrstvy do 500 mm</t>
  </si>
  <si>
    <t>889171808</t>
  </si>
  <si>
    <t>16,0*7,0</t>
  </si>
  <si>
    <t>181305111</t>
  </si>
  <si>
    <t>Převrstvení ornice na skládce</t>
  </si>
  <si>
    <t>624231654</t>
  </si>
  <si>
    <t>6,0*16,0*0,3</t>
  </si>
  <si>
    <t>181111131</t>
  </si>
  <si>
    <t xml:space="preserve">Plošná úprava terénu v zemině tř. 1 až 4 s urovnáním povrchu plochy do 500 m2, při nerovnostech terénu do 200 mm, v rovině </t>
  </si>
  <si>
    <t>-1902056038</t>
  </si>
  <si>
    <t>(16,0*7,0)+(16,0*5,0)</t>
  </si>
  <si>
    <t>181411131</t>
  </si>
  <si>
    <t xml:space="preserve">Založení trávníku parkového výsevem na půdě předem připravené, plochy do 1000 m2, včetně utažení, v rovině </t>
  </si>
  <si>
    <t>-113152967</t>
  </si>
  <si>
    <t>192,0</t>
  </si>
  <si>
    <t>005000001</t>
  </si>
  <si>
    <t>Osivo směs travní parková</t>
  </si>
  <si>
    <t>kg</t>
  </si>
  <si>
    <t>-18741695</t>
  </si>
  <si>
    <t>95</t>
  </si>
  <si>
    <t>Různé dokončovací práce</t>
  </si>
  <si>
    <t>950000001</t>
  </si>
  <si>
    <t>Úklid plochy odstraněného objektu a plochy dotčené demontáží objektu</t>
  </si>
  <si>
    <t>hod</t>
  </si>
  <si>
    <t>-1290996823</t>
  </si>
  <si>
    <t>950000002</t>
  </si>
  <si>
    <t>Poplatek za kontejnér-objem 3m3-směsný odpad</t>
  </si>
  <si>
    <t>-1311251615</t>
  </si>
  <si>
    <t xml:space="preserve">04 - VYSOKÝ CHLUMEC - STAVBA OBJEKTU </t>
  </si>
  <si>
    <t>12 - Odkopávky a prokopávky</t>
  </si>
  <si>
    <t>17 - Konstrukce ze zemin</t>
  </si>
  <si>
    <t>21 - Úprava základové spáry</t>
  </si>
  <si>
    <t>27 - Základy</t>
  </si>
  <si>
    <t>31 - Zdivo nosné</t>
  </si>
  <si>
    <t>41 - Stropní konstrukce</t>
  </si>
  <si>
    <t>61 - Úprava povrchů vnitřních</t>
  </si>
  <si>
    <t>62 - Úprava povrchů vnějších</t>
  </si>
  <si>
    <t>63 - Podlahové konstrukce</t>
  </si>
  <si>
    <t>711 - Izolace proti vlhkosti</t>
  </si>
  <si>
    <t>771 - Podlahy cihelné</t>
  </si>
  <si>
    <t>772 - Podlahy z kamene</t>
  </si>
  <si>
    <t>775 - Podlahy prkenné</t>
  </si>
  <si>
    <t>783 - Nátěry</t>
  </si>
  <si>
    <t xml:space="preserve">784 - Malby </t>
  </si>
  <si>
    <t xml:space="preserve">95 - Různé dokončovací práce </t>
  </si>
  <si>
    <t>Odkopávky a prokopávky</t>
  </si>
  <si>
    <t>122101102</t>
  </si>
  <si>
    <t>Odkopávky nezapažené s naložením na dopravní prostředek v horninách tř. 1 a 2, objem přes 100 do 1 000 m3</t>
  </si>
  <si>
    <t>-1423809732</t>
  </si>
  <si>
    <t>sejmutí ornice</t>
  </si>
  <si>
    <t>30,0*20,0*0,3</t>
  </si>
  <si>
    <t>131201102</t>
  </si>
  <si>
    <t>Hloubení nezapažených jam s urovnáním dna do předepsaného profilu a spádu, hornina tř. 3, objem přes 100 do 1 000 m3, naložení na dopravní prostředek</t>
  </si>
  <si>
    <t>1316624418</t>
  </si>
  <si>
    <t>hloubení jámy na úroveň +0,55</t>
  </si>
  <si>
    <t>((18,2*9,0)+(2,6*1,2)+(3,5*0,7))*1,5</t>
  </si>
  <si>
    <t>3,0*2,5/2*13,0</t>
  </si>
  <si>
    <t>2,0*1,7/2*21,0</t>
  </si>
  <si>
    <t>0,3*0,3/2*9,2</t>
  </si>
  <si>
    <t>132301201</t>
  </si>
  <si>
    <t>Hloubení nezapažených rýh šířky přes 600 do 2 000 mm s urovnáním dna do předepsaného profilu a spádu, hornina tř. 4, objem do 100 m3, naložení na dopravní prostředek</t>
  </si>
  <si>
    <t>-604108681</t>
  </si>
  <si>
    <t>hloubení rýh (pasy vč. drenáže) od úrovně +0,55</t>
  </si>
  <si>
    <t>((9,8*1,26)+(4,6*1,38)+(4,0*1,8)+(1,4*3,5))*0,5</t>
  </si>
  <si>
    <t>((0,8*3,2)+(4,6*1,4)+(3,0*1,4))*0,5</t>
  </si>
  <si>
    <t>((4,5*1,14)+(6,8*1,85)+(2,0*0,98)+(4,0*1,12))*0,7</t>
  </si>
  <si>
    <t>rýha pro základ schodů</t>
  </si>
  <si>
    <t>1,3*3,0*0,5</t>
  </si>
  <si>
    <t>prohloubení míst. 004</t>
  </si>
  <si>
    <t>((2,0*0,88)+(3,0*1,8))*0,1</t>
  </si>
  <si>
    <t>132301101</t>
  </si>
  <si>
    <t>Hloubení nezapažených rýh šířky do 600 mm s urovnáním dna do předepsaného profilu a spádu, hornina tř. 4, objem do 100 m3, naložení na dopravní prostředek</t>
  </si>
  <si>
    <t>-335915595</t>
  </si>
  <si>
    <t>výkop rýh od úrovně +0,55</t>
  </si>
  <si>
    <t>1,9*0,34*0,5*1</t>
  </si>
  <si>
    <t>3,9*0,52*0,5*2</t>
  </si>
  <si>
    <t>162201102</t>
  </si>
  <si>
    <t>Vodorovné přemístění výkopku po suchu na obvyklém dopravním prostředku, se složením, hornina tř. 1 až 4, vzdálenost přes 20 do 50 m</t>
  </si>
  <si>
    <t>-743402880</t>
  </si>
  <si>
    <t>dovoz zeminy na meziskládku</t>
  </si>
  <si>
    <t>180,0+338,919+41,569+2,351</t>
  </si>
  <si>
    <t xml:space="preserve">dovoz zeminy pro zásyp z meziskládky </t>
  </si>
  <si>
    <t>562,839</t>
  </si>
  <si>
    <t>167101102</t>
  </si>
  <si>
    <t>Nakládání neulehlého výkopku objem přes 100 m3, hornina tř. 1 až 4</t>
  </si>
  <si>
    <t>430226043</t>
  </si>
  <si>
    <t>zemina pro zásypy na meziskládce</t>
  </si>
  <si>
    <t>Konstrukce ze zemin</t>
  </si>
  <si>
    <t>174101101</t>
  </si>
  <si>
    <t xml:space="preserve">Zásyp sypaninou kolem objektu z jakékoliv horniny s uložením výkopku ve vrstvách se zhutněním </t>
  </si>
  <si>
    <t>1912439403</t>
  </si>
  <si>
    <t>181951102</t>
  </si>
  <si>
    <t>Úprava pláně vyrovnáním výškových rozdílů v hornině tř. 1 až 4, se zhutněním</t>
  </si>
  <si>
    <t>-664789784</t>
  </si>
  <si>
    <t>úprava dna jámy objektu</t>
  </si>
  <si>
    <t>(18,0*9,0)+(2,6*1,2)+(3,5*0,7)</t>
  </si>
  <si>
    <t>Úprava základové spáry</t>
  </si>
  <si>
    <t>212312111</t>
  </si>
  <si>
    <t>Lože pro trativody z betonu prostého</t>
  </si>
  <si>
    <t>-718981820</t>
  </si>
  <si>
    <t>Poznámka k položce:_x000D_
- betonový práh bude spádovaný od objektu</t>
  </si>
  <si>
    <t>obvodová drenáž-betonový práh</t>
  </si>
  <si>
    <t>0,4*0,2*(7,1+17,0+5,4+16,5)</t>
  </si>
  <si>
    <t>212755216</t>
  </si>
  <si>
    <t>D+M trativody z drenážních trubek plastových flexibilních D 160 mm, bez lože</t>
  </si>
  <si>
    <t>1659081402</t>
  </si>
  <si>
    <t>obvodová drenáž+prostupy</t>
  </si>
  <si>
    <t>7,1+17,0+5,4+16,5+0,6+0,8+1,5+1,5+1,8+1,9+0,7+1,3</t>
  </si>
  <si>
    <t>894811113</t>
  </si>
  <si>
    <t>D+M revizní šachta z tvrdého PVC typ přímý DN 315/160, hloubka od 1360 do 1730 mm, vč. poklopu, otevřený výkop</t>
  </si>
  <si>
    <t>-1380595781</t>
  </si>
  <si>
    <t>211971121</t>
  </si>
  <si>
    <t>Zřízení opláštění výplně trativodů z geotextilie v rýze se stěnami svislými, šířka opláštění do 2,5 m</t>
  </si>
  <si>
    <t>-1059869563</t>
  </si>
  <si>
    <t>obvodová drenáž</t>
  </si>
  <si>
    <t>(0,6+0,9)*2*46,0</t>
  </si>
  <si>
    <t>693000001</t>
  </si>
  <si>
    <t>Geotextilie netkaná hmotnost 500 g/m2</t>
  </si>
  <si>
    <t>171126623</t>
  </si>
  <si>
    <t>Poznámka k položce:_x000D_
- referenční výrobek Filtek 500g/m2</t>
  </si>
  <si>
    <t>138,0*1,2</t>
  </si>
  <si>
    <t>211531111</t>
  </si>
  <si>
    <t>Výplň odvodňovacích trativodů kamenivem hrubým drceným frakce 16-63 mm, bez zhutnění s úpravou povrchu výplně</t>
  </si>
  <si>
    <t>-690356325</t>
  </si>
  <si>
    <t>0,4*0,7*(7,1+17,0+5,4+16,5)</t>
  </si>
  <si>
    <t>R-pol-21-1</t>
  </si>
  <si>
    <t>Bednění výplně trativodu rovné ztracené (neodbedněné)</t>
  </si>
  <si>
    <t>-492437867</t>
  </si>
  <si>
    <t>0,7*(7,1+17,0+5,4+16,5)</t>
  </si>
  <si>
    <t>Základy</t>
  </si>
  <si>
    <t>274313611</t>
  </si>
  <si>
    <t>Beton základových pásů z betonu prostého tř. C 16/20</t>
  </si>
  <si>
    <t>-1191627791</t>
  </si>
  <si>
    <t>((0,98*5,45)+(0,85*8,4)+(0,52*3,9*2))*0,75</t>
  </si>
  <si>
    <t>((1,5*4,8)+(1,8*1,4)+(1,9*0,33))*0,75</t>
  </si>
  <si>
    <t>((0,7*4,65)+(1,8*0,92)+(0,95*5,0))*0,75</t>
  </si>
  <si>
    <t>((3,5*0,74)+(6,8*1,46)+(2,0*0,59)+(2,9*0,72))*0,95</t>
  </si>
  <si>
    <t>základ pro vstupní schody</t>
  </si>
  <si>
    <t>((2,3*1,2)+(1,4*2,2))*0,95</t>
  </si>
  <si>
    <t>základ pro opěrnou zídku</t>
  </si>
  <si>
    <t>3,4*0,6*0,95</t>
  </si>
  <si>
    <t>274351121</t>
  </si>
  <si>
    <t>Zřízení bednění základových pasů rovného</t>
  </si>
  <si>
    <t>247036461</t>
  </si>
  <si>
    <t>(5,45+8,4+3,9+3,9+4,8+1,8+1,9)*0,5*2</t>
  </si>
  <si>
    <t>(4,65+1,8+5,0+3,5+6,8+2,0+2,9)*0,5*2</t>
  </si>
  <si>
    <t>(2,3+2,2)*0,5*2</t>
  </si>
  <si>
    <t>3,4*0,5*2</t>
  </si>
  <si>
    <t>274351122</t>
  </si>
  <si>
    <t>Odstranění bednění základových pasů rovného</t>
  </si>
  <si>
    <t>441528444</t>
  </si>
  <si>
    <t>64,7</t>
  </si>
  <si>
    <t>274353123</t>
  </si>
  <si>
    <t>Bednění otvorů v základových pásech průřezu do 0,05 m2, hloubky 2 m, vč. polohového zajištění</t>
  </si>
  <si>
    <t>897603397</t>
  </si>
  <si>
    <t>8,0</t>
  </si>
  <si>
    <t>274271126</t>
  </si>
  <si>
    <t>Základové pásy z cihel betonových dl. 290 mm, na maltu MC 10</t>
  </si>
  <si>
    <t>-1364348432</t>
  </si>
  <si>
    <t>venkovní schody-stav. úprava 2.8</t>
  </si>
  <si>
    <t>0,45*1,5*(1,4+1,2+0,8+1,2+0,5)</t>
  </si>
  <si>
    <t>Zdivo nosné</t>
  </si>
  <si>
    <t>346278102</t>
  </si>
  <si>
    <t>Přizdívka z cihel nepálených plných vel. 290x140x65 mm, tloušťka 140 mm, na maltu vápennou M1</t>
  </si>
  <si>
    <t>-619221651</t>
  </si>
  <si>
    <t xml:space="preserve">Poznámka k položce:_x000D_
- referenční cihelna - Cihelna Bratronice_x000D_
- malta M1 vápenná s užitím přirozeně hydraulického vápna (NHL 3,5)_x000D_
- písek fr. 0-8 </t>
  </si>
  <si>
    <t>přizdívka pod úrovní terénu</t>
  </si>
  <si>
    <t>(6,0+16,0+6,0)*1,7</t>
  </si>
  <si>
    <t>R-pol-31-1</t>
  </si>
  <si>
    <t>Zdění (kopie) zdiva nadzákladového kamenného nebo smíšeného lícového řádkového na maltu vápennou M1</t>
  </si>
  <si>
    <t xml:space="preserve">Poznámka k položce:_x000D_
- zdění z převezeného sbíraného kamene_x000D_
- malta vápenná M1 s užitím přirozeně hydraulického vápna (NHL 3,5)_x000D_
- písek frakce 0-8_x000D_
- skladba kamenů v líci zdi schodná se stavem před rozebráním zdiva_x000D_
- jednotlivé kameny kladené na plocho...větší kameny prokládat_x000D_
  drobnými kameny a plochými úlomky tak, aby bylo dosaženo minimální šířky spár_x000D_
</t>
  </si>
  <si>
    <t>suterén-opěrná zídka schodiště</t>
  </si>
  <si>
    <t>0,35*2,0*(2,3+1,4+1,2+0,8+1,2)</t>
  </si>
  <si>
    <t>přízemí - stěna B, 2C</t>
  </si>
  <si>
    <t>přízemí-položení cihel na korunu zdiva-stěna C1</t>
  </si>
  <si>
    <t>R-pol-31-2</t>
  </si>
  <si>
    <t>Příplatek za pracnost - vyzdění ozdobných prvků z plochých kamenů nebo cihel (niky, ostění, větrací otvory...)</t>
  </si>
  <si>
    <t xml:space="preserve">Poznámka k položce:_x000D_
- dokumentované části zdiva provést jako kopie podle dokumentace_x000D_
  provedené při rozebrání_x000D_
- materiál rozebraný kámen nebo plné cihly na vápennou maltu M1_x000D_
- poškozené cihly C1 nahradit novými CP 290/140/65 mm, P 20, M15 </t>
  </si>
  <si>
    <t>596000001</t>
  </si>
  <si>
    <t>Cihla pálená plná vel. 290x140x65 mm, P20, M15, vzhled tradiční cihly bez drážek po obvodu (C1)</t>
  </si>
  <si>
    <t>-1978809716</t>
  </si>
  <si>
    <t xml:space="preserve">Poznámka k položce:_x000D_
- předpokládaný počet nových cihel_x000D_
</t>
  </si>
  <si>
    <t>400,0</t>
  </si>
  <si>
    <t>596000002</t>
  </si>
  <si>
    <t>Tvarovka (kopie) cihelná kónická pálená plná mrazuvzdorná vel. 290x140x65 mm, P20, M15</t>
  </si>
  <si>
    <t>1013696164</t>
  </si>
  <si>
    <t>Poznámka k položce:_x000D_
- předpokládaný počet nových cihel</t>
  </si>
  <si>
    <t>R-pol-31-3</t>
  </si>
  <si>
    <t>Vyzdění klenbových pásů z cihel plných dl 290 mm, na maltu vápennou M1</t>
  </si>
  <si>
    <t>-2118410721</t>
  </si>
  <si>
    <t xml:space="preserve">Poznámka k položce:_x000D_
- zdění z převezených očištěných cihel_x000D_
- malta vápenná M1 s užitím přirozeně hydraulického vápna (NHL 3,5)_x000D_
- písek frakce 0-8_x000D_
- skladba cihel schodná se stavem před rozebráním zdiva_x000D_
- poškozené cihly nahradit novými CP 290/140/65 mm, P 20, M15_x000D_
_x000D_
</t>
  </si>
  <si>
    <t>míst.č.001</t>
  </si>
  <si>
    <t>(1,5*0,6*0,15)+(2,8*0,1*0,15)</t>
  </si>
  <si>
    <t>míst.č.002</t>
  </si>
  <si>
    <t>(2,6*1,2*0,15)+(2,8*0,1*0,15)</t>
  </si>
  <si>
    <t>míst.č.003</t>
  </si>
  <si>
    <t>(1,5*1,4*0,15)+(2,8*0,1*0,15)</t>
  </si>
  <si>
    <t>míst.č.004</t>
  </si>
  <si>
    <t>2,8*0,1*0,15</t>
  </si>
  <si>
    <t>míst.č.005</t>
  </si>
  <si>
    <t>-929816828</t>
  </si>
  <si>
    <t xml:space="preserve">Poznámka k položce:_x000D_
- předpokládaný počet nových cihel _x000D_
</t>
  </si>
  <si>
    <t>200,0</t>
  </si>
  <si>
    <t>317351101</t>
  </si>
  <si>
    <t>Zřízení bednění klenbových pásů válcových včetně podpěrné konstrukce do výše 4 m</t>
  </si>
  <si>
    <t>763016754</t>
  </si>
  <si>
    <t>(1,5*0,6)+(2,8*0,1)</t>
  </si>
  <si>
    <t>(2,6*1,2)+(2,8*0,1)</t>
  </si>
  <si>
    <t>(1,5*1,4)+(2,8*0,1)</t>
  </si>
  <si>
    <t>2,8*0,1</t>
  </si>
  <si>
    <t>317351102</t>
  </si>
  <si>
    <t xml:space="preserve">Odstranění bednění klenbových pásů válcových včetně podpěrné konstrukce do výše 4 m </t>
  </si>
  <si>
    <t>-1900978140</t>
  </si>
  <si>
    <t>7,52</t>
  </si>
  <si>
    <t>R-pol-31-4</t>
  </si>
  <si>
    <t>Příplatek za pracnost - úprava pro uložení paty klenby</t>
  </si>
  <si>
    <t>1550596448</t>
  </si>
  <si>
    <t>4,6*2</t>
  </si>
  <si>
    <t>3,9*2</t>
  </si>
  <si>
    <t>(3,0*2)+(0,9*2)</t>
  </si>
  <si>
    <t>Stropní konstrukce</t>
  </si>
  <si>
    <t>R-pol-41-1</t>
  </si>
  <si>
    <t>Vyzdění klenby valené segmentového tvaru z cihel pálennýcj plných dl 290 mm, tl. 140 mm, rozpětí do 2 m, na maltu vápennou M1</t>
  </si>
  <si>
    <t>-1290747297</t>
  </si>
  <si>
    <t xml:space="preserve">Poznámka k položce:_x000D_
- zdění z převezených očištěných cihel_x000D_
- malta vápenná M1 s užitím přirozeně hydraulického vápna (NHL 3,5)_x000D_
- písek frakce 0-8_x000D_
- skladba cihel schodná se stavem před rozebráním kleneb_x000D_
- klenout na bednění (posuvný ramenát) tvaru kruhové výseče_x000D_
- poškozené cihly nahradit novými CP 290/140/65 mm, P 20, M15_x000D_
_x000D_
</t>
  </si>
  <si>
    <t>596000004</t>
  </si>
  <si>
    <t>Cihla kameninová režná mrazuvzdorná vel. 290x140x65 mm, P40, M15, červená (C2)</t>
  </si>
  <si>
    <t>-1803967041</t>
  </si>
  <si>
    <t>Poznámka k položce:_x000D_
předpokládaný počet cihel</t>
  </si>
  <si>
    <t>800,0</t>
  </si>
  <si>
    <t>R-pol-41-2</t>
  </si>
  <si>
    <t>Vyzdění klenby valené segmentového tvaru z plochých kamennů sbíraných, tl. 400 mm, rozpětí do 2 m, na maltu vápennou M1</t>
  </si>
  <si>
    <t>-1052691645</t>
  </si>
  <si>
    <t xml:space="preserve">Poznámka k položce:_x000D_
- zdění z převezeného sbíraného očištěného kamene_x000D_
- malta vápenná M1 s užitím přirozeně hydraulického vápna (NHL 3,5)_x000D_
- písek frakce 0-8_x000D_
- skladba kamenů schodná se stavem před rozebráním kleneb_x000D_
- klenout na bednění podle šablony zhotovené před rozebráním_x000D_
</t>
  </si>
  <si>
    <t>411353101</t>
  </si>
  <si>
    <t>Zřízení bednění stropů klenbových tvaru válce tloušťka do 250 mm, bez podpěrné konstrukce</t>
  </si>
  <si>
    <t>-104886149</t>
  </si>
  <si>
    <t>411353102</t>
  </si>
  <si>
    <t>Odstranění bednění stropů klenbových tvaru válce tloušťka do 250 mm, bez podpěrné konstrukce</t>
  </si>
  <si>
    <t>-515875968</t>
  </si>
  <si>
    <t>43,46</t>
  </si>
  <si>
    <t>411353111</t>
  </si>
  <si>
    <t>Zřízení bednění stropů klenbových tvaru válce tloušťka do 500 mm, bez podpěrné konstrukce</t>
  </si>
  <si>
    <t>1933374054</t>
  </si>
  <si>
    <t>411353112</t>
  </si>
  <si>
    <t>Odstranění bednění stropů klenbových tvaru válce tloušťka do 500 mm, bez podpěrné konstrukce</t>
  </si>
  <si>
    <t>956057304</t>
  </si>
  <si>
    <t>17,0</t>
  </si>
  <si>
    <t>411354311</t>
  </si>
  <si>
    <t>Zřízení podpěrné konstrukce klenbových stropů výšky do 4 m, tloušťky do 150 mm</t>
  </si>
  <si>
    <t>1118115915</t>
  </si>
  <si>
    <t>411354312</t>
  </si>
  <si>
    <t>Odstranění podpěrné konstrukce klenbových stropů výšky do 4 m, tloušťky do 150 mm</t>
  </si>
  <si>
    <t>1343734203</t>
  </si>
  <si>
    <t>411354317</t>
  </si>
  <si>
    <t>Zřízení podpěrné konstrukce klenbových stropů výšky do 4 m, tloušťky do 500 mm</t>
  </si>
  <si>
    <t>1869544710</t>
  </si>
  <si>
    <t>411354318</t>
  </si>
  <si>
    <t>Odstranění podpěrné konstrukce klenbových stropů výšky do 4 m, tloušťky do 500 mm</t>
  </si>
  <si>
    <t>1187056861</t>
  </si>
  <si>
    <t>413231221</t>
  </si>
  <si>
    <t>Zazdívka zhlaví stropních trámů pálenými cihlami C1, průřezu přes 20000 do 40000 mm2, malta vápenná M1</t>
  </si>
  <si>
    <t>-1476219774</t>
  </si>
  <si>
    <t xml:space="preserve">Poznámka k položce:_x000D_
- malta M1 vápenná s užitím přirozeně hydraulického vápna (NHL 3,5)_x000D_
- písek fr. 0-8 _x000D_
</t>
  </si>
  <si>
    <t>Úprava povrchů vnitřních</t>
  </si>
  <si>
    <t>619990001</t>
  </si>
  <si>
    <t>D+M zakrytí konstrukcí a prvků obalením fólií přilepenou lepící páskou, odstranění fólie</t>
  </si>
  <si>
    <t>-1216861389</t>
  </si>
  <si>
    <t>suterén-kamenné zárubně</t>
  </si>
  <si>
    <t>1,1*1,8*4</t>
  </si>
  <si>
    <t>přízemí-roubené stěny a stropy</t>
  </si>
  <si>
    <t>(1,0*2,2*4)+(1,0*4,0)+(1,0*10,0)</t>
  </si>
  <si>
    <t>611131100</t>
  </si>
  <si>
    <t>Postřik vnitřních kleneb vápenný nanášený celoplošně ručně</t>
  </si>
  <si>
    <t>-2106596024</t>
  </si>
  <si>
    <t>Poznámka k položce:_x000D_
- malta vápenná M2</t>
  </si>
  <si>
    <t>611310001</t>
  </si>
  <si>
    <t>Omítka vnitřních kleneb jednovrstvá vápenná hladká nanášená ručně, tl. 15 mm, utažená a zatočená dřevem, malta vápenná M2</t>
  </si>
  <si>
    <t>1614861285</t>
  </si>
  <si>
    <t>Poznámka k položce:_x000D_
- omítka kopírující povrch zdiva_x000D_
- malta vápenná M2 z přirozeně hydrulického vápna (NHL 3,5)_x000D_
- písek frakce 0-4</t>
  </si>
  <si>
    <t>70,956</t>
  </si>
  <si>
    <t>612131100</t>
  </si>
  <si>
    <t>Postřik vnitřních stěn vápenný nanášený celoplošně ručně</t>
  </si>
  <si>
    <t>1516420453</t>
  </si>
  <si>
    <t>Poznámka k položce:_x000D_
- malata vápenná M2</t>
  </si>
  <si>
    <t>612310001</t>
  </si>
  <si>
    <t>Omítka vnitřních stěn jednovrstvá vápenná hladká nanášená ručně, tl. 15 mm, utažená a zatočená dřevem, malta vápenná M2</t>
  </si>
  <si>
    <t>-811567657</t>
  </si>
  <si>
    <t>159,824</t>
  </si>
  <si>
    <t>R-pol-61-1</t>
  </si>
  <si>
    <t>Výplň vnějších spár roubených stěn hliněnou mazaninou se slaměnou řezankou kotvenou na dřevěné klínky cca 15/50 mm, zatloukané ve vzdálenosti cca 80 mm do obliny nad a pod spáru</t>
  </si>
  <si>
    <t>-1445885832</t>
  </si>
  <si>
    <t>přízemí-stěna 1-3A, 4-5A, B, C, F, G-vnější líc</t>
  </si>
  <si>
    <t>375,0</t>
  </si>
  <si>
    <t>Úprava povrchů vnějších</t>
  </si>
  <si>
    <t>629991011</t>
  </si>
  <si>
    <t>D+M zakrytí výplní otvorů a svislých ploch fólií přilepenou lepící páskou, odkrytí fólie</t>
  </si>
  <si>
    <t>-50016456</t>
  </si>
  <si>
    <t>přízemí-roubené stěny a podhledy</t>
  </si>
  <si>
    <t>1,0*(16,0+6,0+2,5+10,0+2,5+3,5+1,5)</t>
  </si>
  <si>
    <t>622131100</t>
  </si>
  <si>
    <t>Postřik vnějších stěn vápenný nanášený celoplošně ručně</t>
  </si>
  <si>
    <t>-581037545</t>
  </si>
  <si>
    <t>Poznámka k položce:_x000D_
- malta M2</t>
  </si>
  <si>
    <t>622310001</t>
  </si>
  <si>
    <t>Omítka vnějších stěn jednovrstvá vápenná hladká nanášená ručně, tl. 15 mm, utažená a zatřená dřevem, malta vápenná M2</t>
  </si>
  <si>
    <t>2108600666</t>
  </si>
  <si>
    <t>88,65</t>
  </si>
  <si>
    <t>R-pol-62-1</t>
  </si>
  <si>
    <t>Zhotovení nápisu v ploše omítky (pod okny štítu) vel. 1200x400 mm</t>
  </si>
  <si>
    <t>-1866982026</t>
  </si>
  <si>
    <t>pohled východní)</t>
  </si>
  <si>
    <t>R-pol-62-2</t>
  </si>
  <si>
    <t>Podlahové konstrukce</t>
  </si>
  <si>
    <t>635321227</t>
  </si>
  <si>
    <t>Násyp pod podlahy ze skleněného recyklátu (pěnového skla) tl 300 mm, U=0,26 W/m2K, zhutnění</t>
  </si>
  <si>
    <t>457947513</t>
  </si>
  <si>
    <t>přízemí-násyp na klenbách</t>
  </si>
  <si>
    <t>(2,6*4,7)+(1,8*4,7)+(3,0*5,1)+(2,3*3,4*3)+(2,1*4,2)</t>
  </si>
  <si>
    <t>635321221</t>
  </si>
  <si>
    <t>Násyp pod podlahy ze skleněného recyklátu (pěnového skla) tl 150 mm, U=0,53 W/m2K, zhutnění</t>
  </si>
  <si>
    <t>-1963383062</t>
  </si>
  <si>
    <t>přízemí-skladba S5, S6</t>
  </si>
  <si>
    <t>213141111</t>
  </si>
  <si>
    <t>Zřízení separační vrstvy z geotextilie v rovině šířky do 3 m</t>
  </si>
  <si>
    <t>173802156</t>
  </si>
  <si>
    <t>suterén-skladba S1</t>
  </si>
  <si>
    <t>(2,52*4,61)+(1,85*3,91)+(2,97*3,92)</t>
  </si>
  <si>
    <t>(1,8*3,0)+(1,9*3,7)+(2,0*0,9)+(2,9*0,9)</t>
  </si>
  <si>
    <t>-1569050315</t>
  </si>
  <si>
    <t>47,333*1,2</t>
  </si>
  <si>
    <t>635111242</t>
  </si>
  <si>
    <t>Násyp pod podlahy z hrubého kameniva frakce 16-32 se zhutněním</t>
  </si>
  <si>
    <t>-1117164382</t>
  </si>
  <si>
    <t>suterén-skladba S1a,b,c</t>
  </si>
  <si>
    <t>(12,1+8,3+13,0)*0,25</t>
  </si>
  <si>
    <t>(8,1*0,15)+(9,7*0,34)+(7,0*0,31)</t>
  </si>
  <si>
    <t>635111241</t>
  </si>
  <si>
    <t>Násyp pod podlahy z hrubého kameniva frakce 8-16 se zhutněním</t>
  </si>
  <si>
    <t>-384392017</t>
  </si>
  <si>
    <t>suterén-skladba S1a, S1b, S1c, S2a, S2b</t>
  </si>
  <si>
    <t>12,1*0,1</t>
  </si>
  <si>
    <t>(8,3+13,0+8,1)*0,05</t>
  </si>
  <si>
    <t>(9,7+7,0)*0,025</t>
  </si>
  <si>
    <t>Dodávka+montáž (kopie) okno dřevěné jednoduché 1- křídlové otvíravé, vel. 460x400 mm - ozn. O1.1, O1.2</t>
  </si>
  <si>
    <t xml:space="preserve">Poznámka k položce:_x000D_
Návrch provedení:_x000D_
- kopie stávajícíko okna_x000D_
- rám profil 60/45 mm (použít málo poškozené prvky rámu)_x000D_
- křídlo profil 50/35 mm, jednotabulkové, v čepech kolíkované, sklo vloženo do drážky_x000D_
- osazené v zalomení ostění_x000D_
- materiál: borovice, masiv nenapojovaný, nelepené profily_x000D_
- sklo: tažené 2,5 mm_x000D_
- kování: 2 ks čepy očistit, přesadit, 2 ks závěsy vrchní plechové-kopie dle okna O6_x000D_
  1 ks obrtlík kovaný plochý s čepem-kopie dle okna O6_x000D_
  1 ks úchytka typ háček_x000D_
  2 ks upevnění rámu k ostění lavičník_x000D_
- povrch dřevěných prvků - mořeno, voskováno_x000D_
- povrch kovových prvků: nátěr antikorozní email na bázi symtetické pryskyřice_x000D_
  odstín šedá střední, jemnozrná struktura - referenční výrobek Kiron K779 GF_x000D_
</t>
  </si>
  <si>
    <t>Dodávka + montáž (kopie) okno dřevěné jednoduché 1- křídlové otvíravé, vel. 460x460 mm - ozn. O1.3, O1.4</t>
  </si>
  <si>
    <t xml:space="preserve">Poznámka k položce:_x000D_
Návrch provedení:_x000D_
- kopie stávajícíko okna_x000D_
- rám profil 60/45 mm (použít málo poškozené prvky rámu)_x000D_
- křídlo profil 50/35 mm, jednotabulkové, v čepech kolíkované, sklo vloženo do drážky_x000D_
- osazené v zalomení ostění_x000D_
- materiál: borovice, masiv nenapojovaný, nelepené profily_x000D_
- sklo: tažené 2,5 mm_x000D_
- kování: 2 ks čepy očistit, přesadit _x000D_
  2 ks závěsy vrchní plechové-kopie dle okna O6_x000D_
  1 ks obrtlík kovaný plochý s čepem-kopie dle okna O6_x000D_
  1 ks úchytka typ háček_x000D_
  2 ks upevnění rámu k ostění lavičník_x000D_
- povrch dřevěných prvků - mořeno, voskováno_x000D_
- povrch kovových prvků: nátěr antikorozní email na bázi symtetické pryskyřice_x000D_
  odstín šedá střední, jemnozrná struktura- referenční výrobek Kiron K779 GF_x000D_
</t>
  </si>
  <si>
    <t>Dodávka+montáž (kopie) okno dřevěné jednoduché 1- křídlové otvíravé, vel. 400x460 mm - ozn. O2</t>
  </si>
  <si>
    <t xml:space="preserve">Poznámka k položce:_x000D_
Návrch provedení:_x000D_
- kopie stávajícíko okna_x000D_
- rám profil 60/45 mm (použít málo poškozené prvky rámu)_x000D_
- křídlo profil 50/35 mm, jednotabulkové, v čepech kolíkované, sklo vloženo do drážky_x000D_
- osazené v zalomení ostění_x000D_
- materiál: borovice, masiv nenapojovaný, nelepené profily_x000D_
- sklo: tažené 2,5 mm_x000D_
- kování: 2 ks čepy očistit, přesadit, 2 ks závěsy vrchní plechové-kopie dle okna O6_x000D_
  1 ks obrtlík kovaný plochý s čepem-kopie dle okna O6_x000D_
  1 ks úchytka typ háček_x000D_
  2 ks upevnění rámu k ostění lavičník_x000D_
- povrch dřevěných prvků - mořeno, voskováno_x000D_
- povrch kovových prvků: nátěr antikorozní email na bázi symtetické pryskyřice_x000D_
  odstín šedá střední, jemnozrná struktura- referenční výrobek Kiron K779 GF_x000D_
_x000D_
</t>
  </si>
  <si>
    <t>Oprava+montáž okno dřevěné jednoduché 1- křídlové otvíravé, vel. 530x410 mm - ozn. O3.1, O3.2, O3.3</t>
  </si>
  <si>
    <t xml:space="preserve">Poznámka k položce:_x000D_
Návrch opravy:_x000D_
- celková oprava (náhrada poškozených částí plombou, kopií poškozeného prvku)_x000D_
- plomby druh řeziva shodný se stávajícím, masin nenapojovaný, nelepené profily_x000D_
- očiatit nesoudržné vrstvy nátěrů_x000D_
- povrch-mořeno, voskováno_x000D_
- nové zasklení (rám rozebrat a znovu skolíkovat), sklo tažené 2,5 mm_x000D_
- 2 ks čepy, 2 ks závěsy vrchní plechové, 1 ks obrtlík kovaný plochý s čepem_x000D_
- kování očistit (nepoškozonené kování nedemontovat)_x000D_
- nátěr kování antikorozní email na bázi syntetické pryskyřice_x000D_
  odstín šedá střední, jemnozrná struktura- referenční výrobek Kiron K779 GF_x000D_
_x000D_
_x000D_
_x000D_
_x000D_
</t>
  </si>
  <si>
    <t>Dodávka+montáž okenice dřevěná jednoduchá 1- křídlová otvíravá, vel. 450x350 mm - ozn. O4</t>
  </si>
  <si>
    <t xml:space="preserve">Poznámka k položce:_x000D_
Návrch provedení:_x000D_
- doplnit křídlo okenice - dřevěná deska masiv_x000D_
- materiál: borovice, masiv nenapojovaný, nelepené profily_x000D_
- kování: 2 ks závěsy vrchní pásový-profil 35/4, dl. 250 mm_x000D_
  1 ks hák pro zajištění s čepem_x000D_
  2 ks čepy, protikus háku_x000D_
- povrch dřevěných prvků - mořeno, voskováno_x000D_
- povrch kovových prvků: nátěr antikorozní email na bázi symtetické pryskyřice_x000D_
  odstín šedá střední, jemnozrná struktura- referenční výrobek Kiron K779 GF_x000D_
</t>
  </si>
  <si>
    <t>Oprava+montáž okno dřevěné jednoduché 1- křídlové otvíravé, vel. 350x450 mm - ozn. O5.1, O5.2</t>
  </si>
  <si>
    <t xml:space="preserve">Poznámka k položce:_x000D_
Návrch opravy:_x000D_
- celková oprava (náhrada poškozených částí plombou, kopií poškozeného prvku)_x000D_
- plomby druh řeziva shodný se stávajícím, masin nenapojovaný, nelepené profily_x000D_
- očistit nesoudržné vrstvy nátěrů_x000D_
- povrch - krycí nátěr barva olejová odstín shodný se stávajícím_x000D_
- nové zasklení (rám rozebrat a znovu skolíkovat), sklo tažené 2,5 mm_x000D_
- 2 ks čepy, 2 ks závěsy vrchní plechové, 1 ks obrtlík kovaný plochý s čepem_x000D_
- kování očistit (nepoškozonené kování nedemontovat)_x000D_
- nátěr kování antikorozní email na bázi syntetické pryskyřice_x000D_
  odstín šedá střední, jemnozrná struktura- referenční výrobek Kiron K779 GF_x000D_
_x000D_
_x000D_
_x000D_
</t>
  </si>
  <si>
    <t>Dodávka+montáž (kopie) dveře dřevěné svlakové 1-křídlé, vel. 750x1530 mm - ozn. D.1.1</t>
  </si>
  <si>
    <t xml:space="preserve">Poznámka k položce:_x000D_
Návrch provedení:_x000D_
- stávající křídlo kopie s užitím méně poškozených prvků (bez mladších nezapuštěných svlaků)_x000D_
- materiál - borovice, masiv_x000D_
- povrch - mořeno, včelí vosk_x000D_
- kování: 2 ks závěsy stávající přesadit, uchytit kovanými hřeby (kopie stávajících)_x000D_
- 1 ks nová kovaná petlice - kopie petlice D2_x000D_
- nátěr kování - antikorozní email na bázi syntetické pryskyřice_x000D_
  odstín šedá střední, jemnozrná struktura- referenční výrobek Kiron K779 GF_x000D_
- osazené v kamenné zárubni_x000D_
</t>
  </si>
  <si>
    <t>Dodávka+montáž (kopie) dveře dřevěné svlakové 1-křídlé, vel. 770x1540 mm - ozn. D.1.2</t>
  </si>
  <si>
    <t xml:space="preserve">Poznámka k položce:_x000D_
Návrch provedení:_x000D_
- nové křídlo kopie křídla D1 _x000D_
- materiál - borovice, masiv_x000D_
- povrch - mořeno, včelí vosk_x000D_
- kování: 1 ks závěsy stávající přesadit, uchytit kovanými hřeby (kopie stávajících)_x000D_
- 1 ks závěs nový (kopie), 1 ks kovaná petlice přesadit_x000D_
- nátěr kování - antikorozní email na bázi syntetické pryskyřice_x000D_
  odstín šedá střední, jemnozrná struktura- referenční výrobek Kiron K779 GF_x000D_
- osazené v kamenné zárubni_x000D_
</t>
  </si>
  <si>
    <t>Dodávka+montáž (kopie) dveře dřevěné svlakové 1-křídlé, vel. 780x1600 mm - ozn. D.1.3</t>
  </si>
  <si>
    <t>Dodávka +montáž (kopie) dveře dřevěné svlakové 1-křídlé, vel. 790x1590 mm - ozn. D.1.4</t>
  </si>
  <si>
    <t>1026252635</t>
  </si>
  <si>
    <t>Oprava+montáž dveře dřevěné rámové 1-křídlé, 4-pole, vel. 720x1750 mm, trámková zárubeň s 1-strannou obložkou - ozn. D.2.1</t>
  </si>
  <si>
    <t xml:space="preserve">Poznámka k položce:_x000D_
Návrch opravy:_x000D_
- oprava křídla, oprava zárubně_x000D_
- odstranit nátěrové vrstvy_x000D_
- krycí nátěr olejová barva (suchý štětec) odstín dle zjištěné barevnosti_x000D_
  spodní nátěrové vrstvy, shodný pro křídlo a zárubeň_x000D_
- kování: 2x čep s objímkou a opěrkou, závěs vrchní křížový_x000D_
  1x zámek vrchní krabicový,  1x klika litinová s rozetou, štítek_x000D_
- kování očistit, odstranit nátěrové vrstvy_x000D_
  závěsy nátěr antikorozní email na bázi syntetické pryskyřice,_x000D_
  povrch jemnozrná struktura, odstín šedá střední- referenční výrobek Kiron K779 GF_x000D_
- oprava zámku, doplnění klíče, kozervace zámku a vrchního kování grafit s fermeží, vosk_x000D_
</t>
  </si>
  <si>
    <t>Oprava+montáž dveře dřevěné rámové 1-křídlé, 4-pole, vel. 840x1710 mm, trámková zárubeň s 1-strannou obložkou - ozn. D.2.2</t>
  </si>
  <si>
    <t>Oprava+montáž dveře dřevěné rámové 1-křídlé, 4-pole, vel. 880x1730 mm, trámková zárubeň s 1-strannou obložkou - ozn. D.2.3</t>
  </si>
  <si>
    <t>Poznámka k položce:_x000D_
Návrch opravy:_x000D_
- oprava křídla (plomba v ploše zadlabaného zámku, oprava zárubně_x000D_
- odstranit nátěrové vrstvy_x000D_
- krycí nátěr olejová barva (suchý štětec) odstín dle zjištěné barevnosti_x000D_
  spodní nátěrové vrstvy, shodný pro křídlo a zárubeň_x000D_
- kování: 2x čep s objímkou a opěrkou, závěs vrchní křížový_x000D_
  1x zámek zadlabací obyčejný,  2x klika se štítkem, Al slitina_x000D_
- kování očistit, odstranit nátěrové vrstvy_x000D_
  závěsy nátěr antikorozní email na bázi syntetické pryskyřice,_x000D_
  povrch jemnozrná struktura, odstín šedá střední- referenční výrobek Kiron K779 GF_x000D_
- doplnit zámek vrchní krabicový, kliku s rozetou a štítek-shodný typ s D1.1,1.2_x000D_
  doplnění klíče</t>
  </si>
  <si>
    <t>Oprava+montáž poklop dřevěný svlakový 1-křídlé, vel. 950x1300 mm, trámková zárubeň - ozn. D3</t>
  </si>
  <si>
    <t>Poznámka k položce:_x000D_
Návrch opravy:_x000D_
- oprava křídla, očištění_x000D_
- kování: 2x závěsy vrchní kované pásové, 1x petice kovaná_x000D_
- povrch kování - konzervace grafit s ferměží, vosk</t>
  </si>
  <si>
    <t>711</t>
  </si>
  <si>
    <t>Izolace proti vlhkosti</t>
  </si>
  <si>
    <t>711432101</t>
  </si>
  <si>
    <t>Provedení izolace proti vodě svislé na sucho pásem nebo tkaninou, svisle</t>
  </si>
  <si>
    <t>-1736349217</t>
  </si>
  <si>
    <t>zdivo pod úrovní terénu-překrytí přizdívky</t>
  </si>
  <si>
    <t>(6,0+16,0+6,0)*2,5</t>
  </si>
  <si>
    <t>-1708011873</t>
  </si>
  <si>
    <t>70,0*1,2</t>
  </si>
  <si>
    <t>998711101</t>
  </si>
  <si>
    <t>Přesun hmot tonážní vodorovně do 50 m, svisle do 6 m</t>
  </si>
  <si>
    <t>738089188</t>
  </si>
  <si>
    <t>Montáž (kopie) roubené konstrukce z řeziva hraněného průřezové plochy přes 120 do 224 cm2, tradiční tesařské spoje, kolíkování</t>
  </si>
  <si>
    <t>1821071194</t>
  </si>
  <si>
    <t>Poznámka k položce:_x000D_
- roubená konstrukce bude sestavena v rozsahu shodném se stavem před rozebráním</t>
  </si>
  <si>
    <t>Montáž (kopie) roubené konstrukce z řeziva hraněného průřezové plochy přes 288 do 450 cm2, tradiční tesařské spoje, kolíkování</t>
  </si>
  <si>
    <t>-1165064176</t>
  </si>
  <si>
    <t>Montáž (kopie) roubené konstrukce z řeziva hraněného průřezové plochy přes 450 do 600 cm2, tradiční tesařské spoje, kolíkování</t>
  </si>
  <si>
    <t>-244238115</t>
  </si>
  <si>
    <t>052000001</t>
  </si>
  <si>
    <t>Kulatina surová rovná smrk tř. S10</t>
  </si>
  <si>
    <t>1362585917</t>
  </si>
  <si>
    <t>Poznámka k položce:_x000D_
- smrk - čerstvě kácené dřevo bez růstových vad, trhlin, bez biotického napadení_x000D_
- nejmenší objemová váha zkušebního vzorku při vlhkosti 20%...0,40 kg/m3</t>
  </si>
  <si>
    <t>25,0</t>
  </si>
  <si>
    <t>052000002</t>
  </si>
  <si>
    <t>Kulatina surová rovná modřín tř. S10</t>
  </si>
  <si>
    <t>133810072</t>
  </si>
  <si>
    <t>Poznámka k položce:_x000D_
- modřín - čerstvě kácené dřevo bez růstových vad, trhlin, bez biotického napadení_x000D_
- nejmenší objemová váha zkušebního vzorku při vlhkosti 20%...0,40 kg/m3</t>
  </si>
  <si>
    <t>5,0</t>
  </si>
  <si>
    <t>052000003</t>
  </si>
  <si>
    <t>Dubová podložka vel.150x15x300 mm</t>
  </si>
  <si>
    <t>-235162237</t>
  </si>
  <si>
    <t>15,0</t>
  </si>
  <si>
    <t>762000001</t>
  </si>
  <si>
    <t>Hranění trámů (kopie) z kulatého profilu tesáním sekyrou na staveništi</t>
  </si>
  <si>
    <t>2088347540</t>
  </si>
  <si>
    <t>trámy roubených stěn a zábradlí pavlače</t>
  </si>
  <si>
    <t>9,2+2,0+3,6+1,6+9,5+(1,8*6)+(1,3*2)</t>
  </si>
  <si>
    <t>6,1+(2,6*4)+6,3+(1,5*4)+1,3</t>
  </si>
  <si>
    <t>(6,1*7)+6,3+(1,5*4)+(4,4*7)+4,2</t>
  </si>
  <si>
    <t>(4,4*2)+(1,5*5)+(4,1*10)+(2,5*4)+(1,3*2)+2,5</t>
  </si>
  <si>
    <t>762000002</t>
  </si>
  <si>
    <t>Výplň střední části spár roubených stěn těsnícím provazcem konopí/len D 30 mm</t>
  </si>
  <si>
    <t>1890624993</t>
  </si>
  <si>
    <t>přízemí-stěna 1-3A, 4-5A, C, D, F, G</t>
  </si>
  <si>
    <t>Montáž (kopie) stropních trámů z hraněného řeziva s trámovými výměnami, průřezové plochy přes 288 do 450 cm2</t>
  </si>
  <si>
    <t>1630473780</t>
  </si>
  <si>
    <t>Poznámka k položce:_x000D_
- stropní trámy budou sestaveny v rozsahu shodném se stavem před rozebráním</t>
  </si>
  <si>
    <t>86</t>
  </si>
  <si>
    <t>256615230</t>
  </si>
  <si>
    <t>87</t>
  </si>
  <si>
    <t>1543536809</t>
  </si>
  <si>
    <t>stropní trámy</t>
  </si>
  <si>
    <t>(5,4*5)+(3,0*4)</t>
  </si>
  <si>
    <t>88</t>
  </si>
  <si>
    <t>762312004</t>
  </si>
  <si>
    <t>Spoj plátový celodřevěný se svislými čely 4-kolíkový, plochy do 450 cm2</t>
  </si>
  <si>
    <t>2109342527</t>
  </si>
  <si>
    <t>Poznámka k položce:_x000D_
- protézování stropních trámů</t>
  </si>
  <si>
    <t>89</t>
  </si>
  <si>
    <t>Montáž (kopie) vázaných konstrukcí krovů střech sedlových obdélníkového půdorysu, z řeziva tesaného průřezové plochy přes 120 do 224 cm2, tradiční tesařské spoje, kolíkování</t>
  </si>
  <si>
    <t>382200853</t>
  </si>
  <si>
    <t>Poznámka k položce:_x000D_
- krov bude sestaven v rozsahu shodném se stavem před rozebráním</t>
  </si>
  <si>
    <t>90</t>
  </si>
  <si>
    <t>Montáž (kopie) vázaných konstrukcí krovů střech sedlových obdélníkového půdorysu, z řeziva tesaného průřezové plochy přes 224 do 288 cm2, tradiční tesařské spoje, kolíkování</t>
  </si>
  <si>
    <t>-948067367</t>
  </si>
  <si>
    <t>91</t>
  </si>
  <si>
    <t>Montáž (kopie) vázaných konstrukcí krovů střech sedlových obdélníkového půdorysu, z řeziva tesaného průřezové plochy přes 288 do 450 cm2, tradiční tesařské spoje, kolíkování</t>
  </si>
  <si>
    <t>528614644</t>
  </si>
  <si>
    <t>92</t>
  </si>
  <si>
    <t>-859032742</t>
  </si>
  <si>
    <t>93</t>
  </si>
  <si>
    <t>-525689473</t>
  </si>
  <si>
    <t>trámy krovu</t>
  </si>
  <si>
    <t>(15,5*2)+(0,4*25)+2,5+1,5+6,0+(5,3*6)+(4,6*6)</t>
  </si>
  <si>
    <t>Montáž (kopie) laťování na střechách jednoduchých sklonu do 60° osové vzdálenosti do 150 mm, vč. spojovacích prostředků</t>
  </si>
  <si>
    <t>-418368167</t>
  </si>
  <si>
    <t xml:space="preserve">Poznámka k položce:_x000D_
- laťování bude sestaveno v rozsahu shodném se stavem před rozebráním_x000D_
- u okapu lať atypická hoblovaná 40/80 mm_x000D_
</t>
  </si>
  <si>
    <t>605000001</t>
  </si>
  <si>
    <t>Latě dřevěné řezané smrk průřez 55/35 mm</t>
  </si>
  <si>
    <t>1150730389</t>
  </si>
  <si>
    <t>2,55</t>
  </si>
  <si>
    <t>605000002</t>
  </si>
  <si>
    <t>Lať dřevěná hoblovaná atyp smrk průřez 40/80 mm</t>
  </si>
  <si>
    <t>-447774185</t>
  </si>
  <si>
    <t>16,2*2</t>
  </si>
  <si>
    <t>762342441</t>
  </si>
  <si>
    <t>Montáž latě po spádu na střechách sklonu do 60°</t>
  </si>
  <si>
    <t>-840786357</t>
  </si>
  <si>
    <t>Poznámka k položce:_x000D_
- ve štítu D na čelo latí přichycena lať atypická hoblovaná 85/35 mm</t>
  </si>
  <si>
    <t>štít D-lať po spádu krytiny 35/85</t>
  </si>
  <si>
    <t>5,6+4,5</t>
  </si>
  <si>
    <t>98</t>
  </si>
  <si>
    <t>605000003</t>
  </si>
  <si>
    <t>Lať dřevěná hoblovaná atyp smrk průřez 35/85 mm</t>
  </si>
  <si>
    <t>2074685757</t>
  </si>
  <si>
    <t>99</t>
  </si>
  <si>
    <t>Montáž (kopie) prkenné závětrné lišty z prkna tl. 150 mm na střechách sklonu do 60°, vč. spojovacích prostředků</t>
  </si>
  <si>
    <t>-216558038</t>
  </si>
  <si>
    <t>Poznámka k položce:_x000D_
- závětrná lišta bude sestavena v rozsahu shodném se stavem před rozebráním</t>
  </si>
  <si>
    <t>100</t>
  </si>
  <si>
    <t>605000004</t>
  </si>
  <si>
    <t>Prkno smrk ručně hoblované průřez 150/25 mm</t>
  </si>
  <si>
    <t>-8891457</t>
  </si>
  <si>
    <t>20,2*1,1</t>
  </si>
  <si>
    <t>101</t>
  </si>
  <si>
    <t>Montáž (kopie) bednění stěn a střechy z prken hoblovaných na sraz, vč. spojovacích prostředků</t>
  </si>
  <si>
    <t>-1260400409</t>
  </si>
  <si>
    <t>Poznámka k položce:_x000D_
- bednění bude sestaveno v rozsahu shodném se stavem před rozebráním_x000D_
- štítová stěna D - prkna tl. 25 mm - předpoklad  75% nová_x000D_
- ostatní bednění stěn a střechy - prkna tl. 30 mm - předpoklad 30% nová</t>
  </si>
  <si>
    <t>5,5*3,0</t>
  </si>
  <si>
    <t>102</t>
  </si>
  <si>
    <t>605000005</t>
  </si>
  <si>
    <t>Prkna smrk ručně hoblovaná š. 200-300 mm, tl. 25 mm, kartáčování, spodní hrana obloučkové zkosení</t>
  </si>
  <si>
    <t>-935355574</t>
  </si>
  <si>
    <t>7,0</t>
  </si>
  <si>
    <t>103</t>
  </si>
  <si>
    <t>605000006</t>
  </si>
  <si>
    <t>Prkna smrk ručně hoblovaná š. 200-300 mm, tl. 30 mm</t>
  </si>
  <si>
    <t>977148042</t>
  </si>
  <si>
    <t>14,0</t>
  </si>
  <si>
    <t>104</t>
  </si>
  <si>
    <t>Montáž (kopie) záklopu vrchního z prken hoblovaných pero+drážka, vč. spojovacích prostředků</t>
  </si>
  <si>
    <t>1521978145</t>
  </si>
  <si>
    <t>Poznámka k položce:_x000D_
- záklop bude sestaven v rozsahu shodném se stavem před rozebráním</t>
  </si>
  <si>
    <t>105</t>
  </si>
  <si>
    <t>Montáž (kopie) olištování spár záklopu stropu spodem profilovými lištami, vč. spojovacích prostředků</t>
  </si>
  <si>
    <t>242571071</t>
  </si>
  <si>
    <t>Poznámka k položce:_x000D_
- olištování bude sestaveno v rozsahu shodném se stavem před rozebráním_x000D_
- předpoklad  30% lišt nových</t>
  </si>
  <si>
    <t>106</t>
  </si>
  <si>
    <t>605000007</t>
  </si>
  <si>
    <t>Lišta dřevěná atyp hoblovaná profilovaná průřez 30/50 mm</t>
  </si>
  <si>
    <t>1260504533</t>
  </si>
  <si>
    <t>107</t>
  </si>
  <si>
    <t>998762101</t>
  </si>
  <si>
    <t>Přesun hmot tonážní vodorovně do 50 m, výšky do 6 m</t>
  </si>
  <si>
    <t>255843428</t>
  </si>
  <si>
    <t>108</t>
  </si>
  <si>
    <t>764511404</t>
  </si>
  <si>
    <t>Žlab podokapní z PZ plechu včetně háků a čel půlkruhový rš 330 mm</t>
  </si>
  <si>
    <t>-1883539947</t>
  </si>
  <si>
    <t>Poznámka k položce:_x000D_
- háky atypické přetočené 25/5-možno použít stávající</t>
  </si>
  <si>
    <t>prvek KL1a</t>
  </si>
  <si>
    <t>109</t>
  </si>
  <si>
    <t>764511444</t>
  </si>
  <si>
    <t>Kotlík oválný (trychtýřový) pro podokapní žlaby z Pz plechu 330/100 mm</t>
  </si>
  <si>
    <t>640290064</t>
  </si>
  <si>
    <t>úprvek KL1b</t>
  </si>
  <si>
    <t>110</t>
  </si>
  <si>
    <t>764518423</t>
  </si>
  <si>
    <t>Svody kruhové včetně objímek, kolen, odskoků z Pz plechu průměru 120 mm</t>
  </si>
  <si>
    <t>2100322173</t>
  </si>
  <si>
    <t>prvek KL2</t>
  </si>
  <si>
    <t>111</t>
  </si>
  <si>
    <t>998764101</t>
  </si>
  <si>
    <t>Přesun hmot tonážní vodorovně do 50 m, výška do 6 m</t>
  </si>
  <si>
    <t>57652046</t>
  </si>
  <si>
    <t>112</t>
  </si>
  <si>
    <t>765111102</t>
  </si>
  <si>
    <t>Montáž krytiny keramické sklonu do 30° hladké (bobrovky) přes 32 do 40 ks/m2, na sucho, šupinové krytí</t>
  </si>
  <si>
    <t>-633456720</t>
  </si>
  <si>
    <t>Poznámka k položce:_x000D_
- předpoklad 30% tašek nových</t>
  </si>
  <si>
    <t>113</t>
  </si>
  <si>
    <t>596000010</t>
  </si>
  <si>
    <t>Taška keramická bobrovka základní segmentový řez, povrch standard řežná, přírodní červená, ostré hrany, drsný povrch</t>
  </si>
  <si>
    <t>-841360706</t>
  </si>
  <si>
    <t>1900,0</t>
  </si>
  <si>
    <t>114</t>
  </si>
  <si>
    <t>765111504</t>
  </si>
  <si>
    <t>Příplatek k montáži krytiny keramické za sklon přes 40° do 50°</t>
  </si>
  <si>
    <t>-1674563101</t>
  </si>
  <si>
    <t>115</t>
  </si>
  <si>
    <t>765111261</t>
  </si>
  <si>
    <t>Montáž krytiny keramické hřebene nevětraného zplna do malty</t>
  </si>
  <si>
    <t>-1196930163</t>
  </si>
  <si>
    <t>Poznámka k položce:_x000D_
- předpoklad 30% hřebenáčů nových</t>
  </si>
  <si>
    <t>116</t>
  </si>
  <si>
    <t>596000011</t>
  </si>
  <si>
    <t>Hřebenáč keramický nosový režný š 130mm k tašce bobrovce do malty</t>
  </si>
  <si>
    <t>1728284372</t>
  </si>
  <si>
    <t>117</t>
  </si>
  <si>
    <t>765111341</t>
  </si>
  <si>
    <t>Montáž krytiny keramické štítové hrany šroubováním každé tašky k latím</t>
  </si>
  <si>
    <t>-1839029456</t>
  </si>
  <si>
    <t>118</t>
  </si>
  <si>
    <t>998765101</t>
  </si>
  <si>
    <t>290340174</t>
  </si>
  <si>
    <t>119</t>
  </si>
  <si>
    <t>Oprava+ montáž schodiště dřevěné schodnicové přímočaré šířka 900 mm, bez podstupnic, bez zábradlí - ozn. T1a</t>
  </si>
  <si>
    <t>Poznámka k položce:_x000D_
Návrch opravy:_x000D_
- celková oprava, napuštění přírodním voskem_x000D_
- stupně 8x 150/210 mm, šířka 900 mm_x000D_
-  materiál: borovice masiv, nenapojované profily_x000D_
- sesazení dle očíslovaných prvků</t>
  </si>
  <si>
    <t>120</t>
  </si>
  <si>
    <t>Oprava+ montáž prahu schodiště dřevěného profil 220/160/1000 mm-ozn. T1b</t>
  </si>
  <si>
    <t>Poznámka k položce:_x000D_
Návrch:_x000D_
- celková oprava, napuštění přírodním voskem_x000D_
-  materiál: borovice masiv, nenapojované profily</t>
  </si>
  <si>
    <t>121</t>
  </si>
  <si>
    <t>Oprava+montáž prvků výplně pavlačového zábradlí dřevěných dekorativních vel. 220x600x30 mm - ozn. T2.1,T2.2, T2.3</t>
  </si>
  <si>
    <t xml:space="preserve">Poznámka k položce:_x000D_
Návrh:_x000D_
- oprava poškozených desek plombováním_x000D_
- úprava spodních lišt umožňující odtok vody z drážky_x000D_
- svislé desky s dekorativním obrysem lištované k prahu a madlu_x000D_
- materiál: desky měkké dřevo smrk masiv, lišty modřín_x000D_
- sesadit dle očíslovaných prvků_x000D_
</t>
  </si>
  <si>
    <t>44,0</t>
  </si>
  <si>
    <t>122</t>
  </si>
  <si>
    <t>Dodávka (kopie)+montáž prvků výplně pavlačového zábradlí dřevěných dekorativních vel. 220x600x30 mm - ozn. T2.1,T2.2, T2.3</t>
  </si>
  <si>
    <t>859835934</t>
  </si>
  <si>
    <t xml:space="preserve">Poznámka k položce:_x000D_
Návrh:_x000D_
- nové výplň - kopie stávající_x000D_
- úprava spodních lišt umožňující odtok vody z drážky_x000D_
- svislé desky s dekorativním obrysem lištované k prahu a madlu_x000D_
- materiál: desky měkké dřevo smrk masiv, lišty modřín_x000D_
- sesadit dle očíslovaných prvků_x000D_
</t>
  </si>
  <si>
    <t>10,0</t>
  </si>
  <si>
    <t>123</t>
  </si>
  <si>
    <t>R-pol-766-5</t>
  </si>
  <si>
    <t>Oprava+montáž prvků výplně pavlačového zábradlí dřevěných rovných vel. 220x600x30 mm - ozn. T2.4</t>
  </si>
  <si>
    <t xml:space="preserve">Poznámka k položce:_x000D_
Návrh:_x000D_
- oprava poškozených desek plombováním_x000D_
- úprava spodních lišt umožňující odtok vody z drážky_x000D_
- svislé desky s rovným obrysem lištované k prahu a madlu_x000D_
- materiál: desky měkké dřevo smrk masiv, lišty modřín_x000D_
- sesadit dle očíslovaných prvků_x000D_
</t>
  </si>
  <si>
    <t>12,0</t>
  </si>
  <si>
    <t>124</t>
  </si>
  <si>
    <t>R-pol-766-6</t>
  </si>
  <si>
    <t>Oprava (kopie)+montáž prvků výplně pavlačového zábradlí dřevěných rovných vel. 220x600x30 mm - ozn. T2.4</t>
  </si>
  <si>
    <t>-2086287376</t>
  </si>
  <si>
    <t xml:space="preserve">Poznámka k položce:_x000D_
Návrh:_x000D_
- nový prvek-kopie stávajícího_x000D_
- úprava spodních lišt umožňující odtok vody z drážky_x000D_
- svislé desky s rovným obrysem lištované k prahu a madlu_x000D_
- materiál: desky měkké dřevo smrk masiv, lišty modřín_x000D_
- sesadit dle očíslovaných prvků_x000D_
</t>
  </si>
  <si>
    <t>125</t>
  </si>
  <si>
    <t>R-pol-766-7</t>
  </si>
  <si>
    <t>Dodávka+montáž (kopie) prvků výplně pavlačového zábradlí dřevěných rovných vel. 220x600x30 mm - ozn. T2.5</t>
  </si>
  <si>
    <t>210220277</t>
  </si>
  <si>
    <t xml:space="preserve">Poznámka k položce:_x000D_
Návrh:_x000D_
- nové výplně zábradlí-kopie dle pole 2.4_x000D_
- svislé desky s rovným obrysem lištované k prahu a madlu_x000D_
- spodní lišta umožňující odtok vody z drážky_x000D_
- materiál: desky měkké dřevo smrk masiv, lišty modřín_x000D_
</t>
  </si>
  <si>
    <t>126</t>
  </si>
  <si>
    <t>998766101</t>
  </si>
  <si>
    <t>580133138</t>
  </si>
  <si>
    <t>127</t>
  </si>
  <si>
    <t>Očištění+ montáž kovové mříže 1-prutová dl. 350 mm - ozn. KO 1</t>
  </si>
  <si>
    <t>Poznámka k položce:_x000D_
- 1 svislý prut s rozvilinovým obrysem_x000D_
- profil prutu 50/10 mm_x000D_
- materiál: železo_x000D_
- prvek očistit + konzervace gravit s fermeží, vosk</t>
  </si>
  <si>
    <t>128</t>
  </si>
  <si>
    <t>Očištění+ montáž kovové kotvy pozednice profil 40/10 mm, dl. 1500 mm - ozn. KO 2a</t>
  </si>
  <si>
    <t>Poznámka k položce:_x000D_
- profil kotvy 40/10 mm_x000D_
- materiál: železo_x000D_
- prvky očistit+nátěr antikorozní email na bázi syntetické pryskyřice_x000D_
  povrch jemnozrná struktura, odstín šedá střední - referenční výrobek Kiron K779 GF</t>
  </si>
  <si>
    <t>129</t>
  </si>
  <si>
    <t>R-pol-767-3</t>
  </si>
  <si>
    <t>Dodávka+ montáž kovové kotvy pozednice profil 40/10 mm, dl. 1500 mm - ozn. KO 2b</t>
  </si>
  <si>
    <t>874060467</t>
  </si>
  <si>
    <t>Poznámka k položce:_x000D_
- profil kotvy 40/10 mm_x000D_
- materiál: železo_x000D_
- nové prvky+nátěr antikorozní email na bázi syntetické pryskyřice_x000D_
  povrch jemnozrná struktura, odstín šedá střední - referenční výrobek Kiron K779 GF</t>
  </si>
  <si>
    <t>130</t>
  </si>
  <si>
    <t>R-pol-767-4</t>
  </si>
  <si>
    <t>D+M kovový rámeček s kovovou tkaninou plocha do 0,2 m2 - ozn. KO 3.1, 3.2, 3.3, 3.4, 3.5, KO 4</t>
  </si>
  <si>
    <t>1232146013</t>
  </si>
  <si>
    <t>Poznámka k položce:_x000D_
- rámeček profil L 15x15x3 mm, uchycení tkaniny profilem 10x3 mm_x000D_
- tkanina přišroubována do profilu L_x000D_
- tkanina nerez drát 1,6 mm, oka 10x10 mm_x000D_
- rámeček galvanicky zinkováno</t>
  </si>
  <si>
    <t>131</t>
  </si>
  <si>
    <t>R-pol-767-5</t>
  </si>
  <si>
    <t>Dodávka+ montáž profil pásový kovaný 50/8 mm, dl. 450 mm - ozn. KO 6</t>
  </si>
  <si>
    <t>-1054912049</t>
  </si>
  <si>
    <t>Poznámka k položce:_x000D_
- materiál: železo_x000D_
- nové prvky+nátěr antikorozní email na bázi syntetické pryskyřice_x000D_
  povrch jemnozrná struktura, odstín šedá střední - referenční výrobek Kiron K779 GF</t>
  </si>
  <si>
    <t>132</t>
  </si>
  <si>
    <t>998767101</t>
  </si>
  <si>
    <t>-844072940</t>
  </si>
  <si>
    <t>771</t>
  </si>
  <si>
    <t>Podlahy cihelné</t>
  </si>
  <si>
    <t>133</t>
  </si>
  <si>
    <t>R-pol-771-1</t>
  </si>
  <si>
    <t>Kladení dlažby z dlaždic pálených vel. 200x200x35 mm, na střich, do lože z písku, zásyp spár pískem, zametení</t>
  </si>
  <si>
    <t>933919257</t>
  </si>
  <si>
    <t>134</t>
  </si>
  <si>
    <t>R-pol-771-2</t>
  </si>
  <si>
    <t>Kladení dlažby z cihel pálených vel. 295x140x65 mm na plocho, na vazbu, do lože z písku, zásyp spár pískem, zametení</t>
  </si>
  <si>
    <t>-738324501</t>
  </si>
  <si>
    <t>Poznámka k položce:_x000D_
- cihly rozebrané očištěné_x000D_
- šířka spár shodně se stavem před rozebráním_x000D_
 - předpoklad doplnění nových cihel cca 80 %_x000D_
- spotřeba 22,2 ks/m2, nasákavost max. 5%, mrazuvzdornost 100 cyklů_x000D_
- zásyp spár křemičitým pískem frakce 0,3-0,8 mm</t>
  </si>
  <si>
    <t>135</t>
  </si>
  <si>
    <t>1604362954</t>
  </si>
  <si>
    <t>Poznámka k položce:_x000D_
spotřeba 22,2 ks/m2, nasákavost max. 5%, mrazuvzdornost 100 vyklů</t>
  </si>
  <si>
    <t>125,0</t>
  </si>
  <si>
    <t>136</t>
  </si>
  <si>
    <t>R-pol-771-3</t>
  </si>
  <si>
    <t>Kladení dlažby z cihel pálených vel. 290x140x65 mm na plocho, na vazbu, ve spádu, do lože z malty vápenné M1</t>
  </si>
  <si>
    <t>-108328241</t>
  </si>
  <si>
    <t>Poznámka k položce:_x000D_
- 100% cihly nové pálené plné P40, M15_x000D_
- krajní řada (u zábradlí) lem z cihel v šířce 300 mm _x000D_
- spotřeba 22,2 ks/m2, nasákavost max. 5%, mrazuvzdornost 100 vyklů_x000D_
- zásyp spár křemičitým pískem frakce 0,3-0,8 mm</t>
  </si>
  <si>
    <t>přízemí-míst.č.104</t>
  </si>
  <si>
    <t>137</t>
  </si>
  <si>
    <t>-783776060</t>
  </si>
  <si>
    <t>440,0</t>
  </si>
  <si>
    <t>138</t>
  </si>
  <si>
    <t>998771101</t>
  </si>
  <si>
    <t>Přesun hmot tonážní vodorvně do 50 m, výška do 6 m</t>
  </si>
  <si>
    <t>-291872709</t>
  </si>
  <si>
    <t>772</t>
  </si>
  <si>
    <t>Podlahy z kamene</t>
  </si>
  <si>
    <t>139</t>
  </si>
  <si>
    <t>R-pol-772-1</t>
  </si>
  <si>
    <t>Kladení dlažby kamenné štětové do lože z kameniva těženého, s vyplněním spár a dvojím beraněním, zametení</t>
  </si>
  <si>
    <t>1325809520</t>
  </si>
  <si>
    <t>12,1</t>
  </si>
  <si>
    <t>140</t>
  </si>
  <si>
    <t>583000001</t>
  </si>
  <si>
    <t>Dlažba kamenná štětová tl.50 mm, horní lícová plocha hrubě rovná 40/100-120/250 mm</t>
  </si>
  <si>
    <t>1240384568</t>
  </si>
  <si>
    <t>Poznámka k položce:_x000D_
kámen sbíraný nebo z výsypky</t>
  </si>
  <si>
    <t>12,1*1,1</t>
  </si>
  <si>
    <t>141</t>
  </si>
  <si>
    <t>R-pol-772-2</t>
  </si>
  <si>
    <t>Kladení dlažby kamenné řádkové z nepravidelných plochých kamenů do lože z kameniva těženého, s vyplněním spár pískem, dvojím beraněním, zametení</t>
  </si>
  <si>
    <t>-557162737</t>
  </si>
  <si>
    <t>suterén-míst.č.002, 003</t>
  </si>
  <si>
    <t>8,3+13,0</t>
  </si>
  <si>
    <t>142</t>
  </si>
  <si>
    <t>583000002</t>
  </si>
  <si>
    <t>Dlažba kamenná z nepravidelných plochých kamenů tl.100 mm, horní lícová plocha hrubě rovná 15/25-30/45 mm</t>
  </si>
  <si>
    <t>-1810676910</t>
  </si>
  <si>
    <t>143</t>
  </si>
  <si>
    <t>R-pol-772-3</t>
  </si>
  <si>
    <t>Kladení dlažby kamenné z nepravidelných kamenů do lože z kameniva těženého, s vyplněním spár pískem, dvojím beraněním, zametení</t>
  </si>
  <si>
    <t>65172444</t>
  </si>
  <si>
    <t>Poznámka k položce:_x000D_
- rozebraný očištěný kámen_x000D_
- lem podlahy tvořen z vybraného kamene výšky cca 150 mms rovnou hranou</t>
  </si>
  <si>
    <t>8,1</t>
  </si>
  <si>
    <t>144</t>
  </si>
  <si>
    <t>R-pol-772-4</t>
  </si>
  <si>
    <t>Příplatek za pracnost - vytvoření otevřeného kanálku vel. 200x150 mm</t>
  </si>
  <si>
    <t>-1656196520</t>
  </si>
  <si>
    <t>Poznámka k položce:_x000D_
- podél příčných stěn otevřený kanálek</t>
  </si>
  <si>
    <t>3,2+2,9</t>
  </si>
  <si>
    <t>145</t>
  </si>
  <si>
    <t>998772101</t>
  </si>
  <si>
    <t>-63275132</t>
  </si>
  <si>
    <t>775</t>
  </si>
  <si>
    <t>Podlahy prkenné</t>
  </si>
  <si>
    <t>146</t>
  </si>
  <si>
    <t>762520001</t>
  </si>
  <si>
    <t>Položení polštářů pod podlahy při osové vzdálenosti přes 650 do 1000 mm, vč. spojovacích prostředků</t>
  </si>
  <si>
    <t>1248031158</t>
  </si>
  <si>
    <t>přízemí-míst.č.101,102,103- profil 12/8-osová vzdálenost 800 mm</t>
  </si>
  <si>
    <t>20,0+15,0+21,6</t>
  </si>
  <si>
    <t>147</t>
  </si>
  <si>
    <t>605000020</t>
  </si>
  <si>
    <t xml:space="preserve">Hranol řezivo smrk tř. S1 průřez do 120cm2 </t>
  </si>
  <si>
    <t>983077267</t>
  </si>
  <si>
    <t>0,85</t>
  </si>
  <si>
    <t>148</t>
  </si>
  <si>
    <t>762520002</t>
  </si>
  <si>
    <t>Položení podlahy z hoblovaných prken na pero a drážku, vč. spojovacích prostředků</t>
  </si>
  <si>
    <t>1936949743</t>
  </si>
  <si>
    <t>Poznámka k položce:_x000D_
- prkna v délce místnosti, bez napojení</t>
  </si>
  <si>
    <t>přízemí-míst.č.101,102,103</t>
  </si>
  <si>
    <t>149</t>
  </si>
  <si>
    <t>611000001</t>
  </si>
  <si>
    <t>Prkna smrk drážka+ pero š. 250-350 mm, tl. 35 mm, hoblovaná, kartáčovaná</t>
  </si>
  <si>
    <t>639706661</t>
  </si>
  <si>
    <t>56,6*1,1</t>
  </si>
  <si>
    <t>150</t>
  </si>
  <si>
    <t>762520003</t>
  </si>
  <si>
    <t>Montáž podlahové lišty hoblované, vč. spojovacích prostředků</t>
  </si>
  <si>
    <t>1313907951</t>
  </si>
  <si>
    <t>(5,1+3,95)*2-0,9</t>
  </si>
  <si>
    <t>(3,9+3,9)*2-0,9</t>
  </si>
  <si>
    <t>(5,7+3,95)*2-0,9</t>
  </si>
  <si>
    <t>151</t>
  </si>
  <si>
    <t>614000001</t>
  </si>
  <si>
    <t>Lišta podlahová smrk profil 50/30mm, hoblovaná se sraženou hranou</t>
  </si>
  <si>
    <t>479174984</t>
  </si>
  <si>
    <t>50,3*1,1</t>
  </si>
  <si>
    <t>152</t>
  </si>
  <si>
    <t>998775101</t>
  </si>
  <si>
    <t>Přesun hmot tonážní vodorvně do 50 m, svisle do 6 m</t>
  </si>
  <si>
    <t>2064212029</t>
  </si>
  <si>
    <t>153</t>
  </si>
  <si>
    <t>Očištění+montáž kamenné zárubně+prahu vel. 750x1530 mm - ozn. KA 1.1</t>
  </si>
  <si>
    <t>Poznámka k položce:_x000D_
- profil kamenů 220/180 mm_x000D_
- materiál: žula_x000D_
- jednotlivé prvky očistit, bez povrchové úpravy</t>
  </si>
  <si>
    <t>154</t>
  </si>
  <si>
    <t>Očištění+montáž kamenné zárubně+prahu vel. 770x1540 mm - ozn. KA 1.2</t>
  </si>
  <si>
    <t>155</t>
  </si>
  <si>
    <t>Očištění+montáž kamenné zárubně+prahu vel. 780x1600 mm - ozn. KA 1.3</t>
  </si>
  <si>
    <t>156</t>
  </si>
  <si>
    <t>Očištění+montáž kamenné zárubně+prahu vel. 790x1590 mm - ozn. KA 1.4</t>
  </si>
  <si>
    <t>157</t>
  </si>
  <si>
    <t>Očištění+montáž kamenný schodišťový stupeň vel. 220/300/1000 mm - ozn. KA 2a</t>
  </si>
  <si>
    <t>Poznámka k položce:_x000D_
- materiál: žula_x000D_
- jednotlivé prvky očistit, bez povrchové úpravy</t>
  </si>
  <si>
    <t>158</t>
  </si>
  <si>
    <t>Očištění+montáž kamenná podestová deska vel. 220/600/850 mm - ozn. KA 2b</t>
  </si>
  <si>
    <t>159</t>
  </si>
  <si>
    <t>Dodávka+montáž deska kamenná krycí hrubě špicovaná, vel. 500x300-600/3000 mm - ozn. KA 3</t>
  </si>
  <si>
    <t>1195949750</t>
  </si>
  <si>
    <t xml:space="preserve">Poznámka k položce:_x000D_
- materiál: žula_x000D_
- nový prvek, hrubě špicovaný, bez povrchové úpravy_x000D_
</t>
  </si>
  <si>
    <t>160</t>
  </si>
  <si>
    <t>998782101</t>
  </si>
  <si>
    <t>-175579429</t>
  </si>
  <si>
    <t>783</t>
  </si>
  <si>
    <t>Nátěry</t>
  </si>
  <si>
    <t>161</t>
  </si>
  <si>
    <t>783201401</t>
  </si>
  <si>
    <t>Příprava podkladu tesařských konstrukcí před provedením nátěru ometení</t>
  </si>
  <si>
    <t>2004336930</t>
  </si>
  <si>
    <t>(0,14+0,14)*2*16,4</t>
  </si>
  <si>
    <t>(0,12+0,12)*2*10,0</t>
  </si>
  <si>
    <t>(0,18+0,24)*2*16,0</t>
  </si>
  <si>
    <t>(0,18+0,24)*2*28,8</t>
  </si>
  <si>
    <t>(0,18+0,24)*2*12,8</t>
  </si>
  <si>
    <t>(0,18+0,18)*2*9,0</t>
  </si>
  <si>
    <t>(0,18+0,20)*2*8,0</t>
  </si>
  <si>
    <t>(0,18+0,20)*2*2,6</t>
  </si>
  <si>
    <t>(0,18+0,18)*2*6,0</t>
  </si>
  <si>
    <t>(0,18+0,20)*2*4,0</t>
  </si>
  <si>
    <t>(0,18+0,20)*2*1,3</t>
  </si>
  <si>
    <t>(0,18+0,22)*2*4,0</t>
  </si>
  <si>
    <t>(0,18+0,28)*2*9,2</t>
  </si>
  <si>
    <t>(0,18+0,26)*2*9,5</t>
  </si>
  <si>
    <t>(0,18+0,30)*2*3,6</t>
  </si>
  <si>
    <t>(0,18+0,28)*2*12,2</t>
  </si>
  <si>
    <t>(0,18+0,32)*2*15,6</t>
  </si>
  <si>
    <t>(0,18+0,26)*2*6,3</t>
  </si>
  <si>
    <t>(0,18+0,32)*2*42,7</t>
  </si>
  <si>
    <t>(0,18+0,32)*2*6,3</t>
  </si>
  <si>
    <t>(0,18+0,32)*2*30,8</t>
  </si>
  <si>
    <t>(0,18+0,26)*2*33,6</t>
  </si>
  <si>
    <t>(0,18+0,26)*2*2,0</t>
  </si>
  <si>
    <t>(0,18+0,28)*2*8,8</t>
  </si>
  <si>
    <t>(0,18+0,28)*2*7,5</t>
  </si>
  <si>
    <t>(0,18+0,26)*2*5,5</t>
  </si>
  <si>
    <t>(0,18+0,26)*2*7,5</t>
  </si>
  <si>
    <t>(0,18+0,20)*2*65,0</t>
  </si>
  <si>
    <t>(0,12+0,12)*2*73,6</t>
  </si>
  <si>
    <t>(0,12+0,12)*2*84,8</t>
  </si>
  <si>
    <t>(0,12+0,12)*2*15,6</t>
  </si>
  <si>
    <t>(0,12+0,12)*2*9,0</t>
  </si>
  <si>
    <t>(0,14+0,12)*2*10,0</t>
  </si>
  <si>
    <t>(0,16+0,16)*2*10,0</t>
  </si>
  <si>
    <t>(0,16+0,14)*2*31,0</t>
  </si>
  <si>
    <t>(0,19+0,16)*2*31,0</t>
  </si>
  <si>
    <t>16,0*0,6*2*2</t>
  </si>
  <si>
    <t>4,5*1,2*2</t>
  </si>
  <si>
    <t>16,0*0,4*2</t>
  </si>
  <si>
    <t>5,5*3,0/2*2</t>
  </si>
  <si>
    <t>0,8*1,6*2</t>
  </si>
  <si>
    <t>0,4*5,5*2*2</t>
  </si>
  <si>
    <t>0,3*1,0*30*2</t>
  </si>
  <si>
    <t>půda+přízemí-záklop</t>
  </si>
  <si>
    <t>4,9*15,3*2</t>
  </si>
  <si>
    <t>(0,01+0,05)*2*78,4</t>
  </si>
  <si>
    <t>162</t>
  </si>
  <si>
    <t>783201403</t>
  </si>
  <si>
    <t>Příprava podkladu tesařských konstrukcí před provedením nátěru oprášení</t>
  </si>
  <si>
    <t>-699130631</t>
  </si>
  <si>
    <t>773,3</t>
  </si>
  <si>
    <t>163</t>
  </si>
  <si>
    <t>783213021</t>
  </si>
  <si>
    <t>Nátěr stávajících tesařských prvků nezabudovaných do konstrukce napouštěcí - lihový roztok fungicidní a isekticidní dvojnásobný</t>
  </si>
  <si>
    <t>816921929</t>
  </si>
  <si>
    <t>Poznámka k položce:_x000D_
- materiál - referenční výrobek Adolit BAQ+</t>
  </si>
  <si>
    <t>odpočet nových prvků tesaných</t>
  </si>
  <si>
    <t>-(223,89+31,03+60,89)</t>
  </si>
  <si>
    <t>164</t>
  </si>
  <si>
    <t>783213011</t>
  </si>
  <si>
    <t>Nátěr nových tesařských prvků nezabudovaných do konstrukce napouštěcí - vodou ředitelný fungicidní a insekticidní jednonásobný</t>
  </si>
  <si>
    <t>919494906</t>
  </si>
  <si>
    <t>Poznámka k položce:_x000D_
- referenční výrobek Lignofix I-Profi OH</t>
  </si>
  <si>
    <t>latě střešní průřez 55/35 mm</t>
  </si>
  <si>
    <t>(0,055+0,035)*2*1200</t>
  </si>
  <si>
    <t>lať atypická 40/80 mm</t>
  </si>
  <si>
    <t>(0,04+0,08)*2*32,4</t>
  </si>
  <si>
    <t>lať atypická 35/85</t>
  </si>
  <si>
    <t>(0,035+0,085)*2*10,1</t>
  </si>
  <si>
    <t>závětrná lišta-prkno 150/25 mm</t>
  </si>
  <si>
    <t>(0,15+0,025)*2*22,2</t>
  </si>
  <si>
    <t>polštáře pod podlahy-hranol 120/80</t>
  </si>
  <si>
    <t>(0,12+0,08)*2*80,0</t>
  </si>
  <si>
    <t>prkna podlahová-tl. 35 mm</t>
  </si>
  <si>
    <t>56,6*2*1,2</t>
  </si>
  <si>
    <t>podlahová lišta profil 30/50</t>
  </si>
  <si>
    <t>(0,03+0,05)*2*56</t>
  </si>
  <si>
    <t>nové prvky roubených stěn a zábradlí pavlače</t>
  </si>
  <si>
    <t>223,89</t>
  </si>
  <si>
    <t>nové stropní trámy</t>
  </si>
  <si>
    <t>31,03</t>
  </si>
  <si>
    <t>nové trámy krovu</t>
  </si>
  <si>
    <t>60,89</t>
  </si>
  <si>
    <t>165</t>
  </si>
  <si>
    <t>R-pol-783-1</t>
  </si>
  <si>
    <t>Očištění povrchu vnějších roubených stěn od nesoudržných vrstev vápených a olejových nátěrů</t>
  </si>
  <si>
    <t>-1883587421</t>
  </si>
  <si>
    <t>pohled severní</t>
  </si>
  <si>
    <t>(16,0*2,4)-(0,9*1,7*3)</t>
  </si>
  <si>
    <t>pohled jižní</t>
  </si>
  <si>
    <t>6,0*2,5</t>
  </si>
  <si>
    <t>pohled západní</t>
  </si>
  <si>
    <t>4,3*2,2</t>
  </si>
  <si>
    <t>166</t>
  </si>
  <si>
    <t>784180001</t>
  </si>
  <si>
    <t>Pačokování vnějších stěn dvojnásobné vápenné</t>
  </si>
  <si>
    <t>24716776</t>
  </si>
  <si>
    <t>167</t>
  </si>
  <si>
    <t>783827427</t>
  </si>
  <si>
    <t>Krycí nátěr vnějších omítek hladkých vápenný dvojnásobný stupně členitosti 1 a 2</t>
  </si>
  <si>
    <t>342688240</t>
  </si>
  <si>
    <t>zděné konstrukce</t>
  </si>
  <si>
    <t>roubené konstrukce</t>
  </si>
  <si>
    <t>58,27</t>
  </si>
  <si>
    <t>168</t>
  </si>
  <si>
    <t>783210001</t>
  </si>
  <si>
    <t>Nátěr vnějších roubených stěn napouštěcí dřevním dehtem ředěným terpentýnem a fermeží</t>
  </si>
  <si>
    <t>-1783310664</t>
  </si>
  <si>
    <t>Poznámka k položce:_x000D_
- poměr ředění terpentýnem 1:2 a fermeže 5:1</t>
  </si>
  <si>
    <t>169</t>
  </si>
  <si>
    <t>783210002</t>
  </si>
  <si>
    <t>Nátěr vnějších tesařských stěn 2x lněnou fermeží</t>
  </si>
  <si>
    <t>1010855449</t>
  </si>
  <si>
    <t>zábradlí pavlače+sloupky</t>
  </si>
  <si>
    <t>(17,0*1,0)+(0,50*2,5*6)+(0,5*16,0)</t>
  </si>
  <si>
    <t>784</t>
  </si>
  <si>
    <t xml:space="preserve">Malby </t>
  </si>
  <si>
    <t>170</t>
  </si>
  <si>
    <t>R-pol-784-1</t>
  </si>
  <si>
    <t>Očištění povrchu vnitřních roubených stěn od nesoudržných vrstev vápených a olejových nátěrů</t>
  </si>
  <si>
    <t>2127222008</t>
  </si>
  <si>
    <t>vnitřní stěny v interiéru</t>
  </si>
  <si>
    <t>2,2*(5,1+3,9+3,9+3,9+3,9+3,95+5,7+3,95+5,7)</t>
  </si>
  <si>
    <t>171</t>
  </si>
  <si>
    <t>784181001</t>
  </si>
  <si>
    <t>Pačokování jednonásobné v místnostech výšky do 3,80 m</t>
  </si>
  <si>
    <t>1212958444</t>
  </si>
  <si>
    <t>stěny a stropy</t>
  </si>
  <si>
    <t>70,956+159,824</t>
  </si>
  <si>
    <t>172</t>
  </si>
  <si>
    <t>784312021</t>
  </si>
  <si>
    <t>Malby vápenné dvojnásobné, bílé v místnostech výšky do 3,80 m</t>
  </si>
  <si>
    <t>-1679286529</t>
  </si>
  <si>
    <t>230,78</t>
  </si>
  <si>
    <t>roubené konstrukce-vnitřní stěny</t>
  </si>
  <si>
    <t>173</t>
  </si>
  <si>
    <t>174</t>
  </si>
  <si>
    <t xml:space="preserve">Různé dokončovací práce </t>
  </si>
  <si>
    <t>175</t>
  </si>
  <si>
    <t>952901411</t>
  </si>
  <si>
    <t>Vyčištění objektů před předáním do užívání ostatních objektů jakékoliv výšky podlaží</t>
  </si>
  <si>
    <t>-835865242</t>
  </si>
  <si>
    <t>12,1+8,3+13,0+8,1+9,7</t>
  </si>
  <si>
    <t xml:space="preserve"> 20,0+15,0+21,6+18,0</t>
  </si>
  <si>
    <t>176</t>
  </si>
  <si>
    <t>Závěrečný úklid staveniště, likvidace obalů</t>
  </si>
  <si>
    <t>-297930893</t>
  </si>
  <si>
    <t>177</t>
  </si>
  <si>
    <t>2092063066</t>
  </si>
  <si>
    <t>178</t>
  </si>
  <si>
    <t>998017001</t>
  </si>
  <si>
    <t>Přesun hmot s omezením mechanizace vodorovně do 100 m, výšky do 6 m</t>
  </si>
  <si>
    <t>-935510364</t>
  </si>
  <si>
    <t>179</t>
  </si>
  <si>
    <t>D+ M hasicí přístroj přenosný práškový s hasební schopností 34A</t>
  </si>
  <si>
    <t>180</t>
  </si>
  <si>
    <t>2060442936</t>
  </si>
  <si>
    <t>181</t>
  </si>
  <si>
    <t>-1947820364</t>
  </si>
  <si>
    <t>182</t>
  </si>
  <si>
    <t>1633704318</t>
  </si>
  <si>
    <t>183</t>
  </si>
  <si>
    <t>-1660460297</t>
  </si>
  <si>
    <t>184</t>
  </si>
  <si>
    <t>-1319536648</t>
  </si>
  <si>
    <t>185</t>
  </si>
  <si>
    <t>1572493726</t>
  </si>
  <si>
    <t>186</t>
  </si>
  <si>
    <t>Práce na památkovém objektu</t>
  </si>
  <si>
    <t>-898902166</t>
  </si>
  <si>
    <t>187</t>
  </si>
  <si>
    <t>Náklady na fotodokumentaci</t>
  </si>
  <si>
    <t>7963734</t>
  </si>
  <si>
    <t>188</t>
  </si>
  <si>
    <t>vrn-9</t>
  </si>
  <si>
    <t xml:space="preserve">Geodetické práce </t>
  </si>
  <si>
    <t>1213343871</t>
  </si>
  <si>
    <t>Poznámka k položce:_x000D_
- vytyčení stavby, zaměření stavby, výkres</t>
  </si>
  <si>
    <t>189</t>
  </si>
  <si>
    <t>vrn-10</t>
  </si>
  <si>
    <t>Kompletační a koordinační činnost</t>
  </si>
  <si>
    <t>1629052634</t>
  </si>
  <si>
    <t>05 - VYSOKÝ CHLUMEC - OPEVNĚNÉ ŽLABY, ZÍDKY</t>
  </si>
  <si>
    <t xml:space="preserve">87 - Potrubí z trub plastických </t>
  </si>
  <si>
    <t>89 - Ostatní konstrukce</t>
  </si>
  <si>
    <t>132201201</t>
  </si>
  <si>
    <t>Hloubení rýh nezapažených šířky přes 600 do 2 000 mm s urovnáním dna do předepsaného profilu a spádu, v hornině tř. 3, objem do 100 m3</t>
  </si>
  <si>
    <t>537875866</t>
  </si>
  <si>
    <t>rýha pro opevněný žlab pod svodem ze střechy-ozn. 9.1</t>
  </si>
  <si>
    <t>16,3*1,1*0,2</t>
  </si>
  <si>
    <t>132201101</t>
  </si>
  <si>
    <t>Hloubení rýh nezapažených šířky do 600 mm s urovnáním dna do předepsaného profilu a spádu, v hornině tř. 3, objem do 100 m3</t>
  </si>
  <si>
    <t>25913270</t>
  </si>
  <si>
    <t>propojení obvodové drenáže a žlabu - ozn. 9.1</t>
  </si>
  <si>
    <t>0,4*0,7*5,0</t>
  </si>
  <si>
    <t>opevněný žlab - pos. 9.4, 9.5</t>
  </si>
  <si>
    <t>0,6*0,3*(13,0+2,5)</t>
  </si>
  <si>
    <t>opěrná zídka - ozn. 9.6</t>
  </si>
  <si>
    <t>0,6*0,5*3,65</t>
  </si>
  <si>
    <t>162201101</t>
  </si>
  <si>
    <t>Vodorovné přemístění do 20 m výkopku/sypaniny z horniny tř. 1 až 4</t>
  </si>
  <si>
    <t>-1258824388</t>
  </si>
  <si>
    <t>3,586+5,285</t>
  </si>
  <si>
    <t>Zásyp jam, šachet rýh nebo kolem objektů sypaninou se zhutněním</t>
  </si>
  <si>
    <t>1629513292</t>
  </si>
  <si>
    <t>8,871</t>
  </si>
  <si>
    <t xml:space="preserve">Potrubí z trub plastických </t>
  </si>
  <si>
    <t>451572111</t>
  </si>
  <si>
    <t>Lože (obsyp) potrubí z kameniva drobného těženého, otevřený výkop</t>
  </si>
  <si>
    <t>2084766878</t>
  </si>
  <si>
    <t>propojení obvodové drenáže a žlabu</t>
  </si>
  <si>
    <t>0,4*0,3*5,0</t>
  </si>
  <si>
    <t>721173404</t>
  </si>
  <si>
    <t>D+M potrubí kanalizační z PVC SN 4 svodné DN 200</t>
  </si>
  <si>
    <t>1763597608</t>
  </si>
  <si>
    <t>894811123</t>
  </si>
  <si>
    <t>D+M revizní šachta z PVC typ přímý, DN 315/200, hloubka od 1410 do 1780 mm, otevřený výkop</t>
  </si>
  <si>
    <t>-1399078968</t>
  </si>
  <si>
    <t>Ostatní konstrukce</t>
  </si>
  <si>
    <t>212532111</t>
  </si>
  <si>
    <t>Lože pro trativody z kameniva hrubého drceného</t>
  </si>
  <si>
    <t>-542738160</t>
  </si>
  <si>
    <t>opevněný žlab - ozn. 9.1</t>
  </si>
  <si>
    <t>1,1*0,15*15,8</t>
  </si>
  <si>
    <t>opevněný žlab - ozn. 9.4, 9.5</t>
  </si>
  <si>
    <t>0,6*0,10*(13,0+2,5)</t>
  </si>
  <si>
    <t>R-pol-89-1</t>
  </si>
  <si>
    <t>Opevnění žlabu z nepravidelného plochého kamene sbíraného, profil 400x300 mm, na maltu vápenou M1</t>
  </si>
  <si>
    <t>502325997</t>
  </si>
  <si>
    <t>Poznámka k položce:_x000D_
- ploché kameny kladeny rovnou hranou do osy žlabu_x000D_
- mezery vyplnit drobnými úlomky kamene_x000D_
- v navržené výšce otvory 70/90 mm ve vzdálenosti cca 600 mm pro odtok vody</t>
  </si>
  <si>
    <t>2-stranné opevnění žlabu-ozn. 9.1</t>
  </si>
  <si>
    <t>15,8*2</t>
  </si>
  <si>
    <t>R-pol-89-2</t>
  </si>
  <si>
    <t>D+M ploché kameny na dno žlabu š. 400 mm tl. 100 mm, do malty vápenné M1</t>
  </si>
  <si>
    <t>-479307337</t>
  </si>
  <si>
    <t>Poznámka k položce:_x000D_
- podélný spád dna žlabu 1,5 %</t>
  </si>
  <si>
    <t>opevněný žlab-ozn. 9.1</t>
  </si>
  <si>
    <t>15,8+13,0</t>
  </si>
  <si>
    <t>R-pol-89-3</t>
  </si>
  <si>
    <t>D+M ploché kameny na krytí žlabu š. 500 mm tl. 100 mm</t>
  </si>
  <si>
    <t>1867336211</t>
  </si>
  <si>
    <t>Poznámka k položce:_x000D_
- lícová plocha hrubě opracovaná (prýskaná)_x000D_
- na hraně zápraží zarovnaná strana desek tvoří stupeň s proměnou výškou</t>
  </si>
  <si>
    <t>15,8</t>
  </si>
  <si>
    <t>R-pol-89-4</t>
  </si>
  <si>
    <t>Výplň mezery sypaninou (zeminou) se zhutněním a urovnání povrchu zásypu</t>
  </si>
  <si>
    <t>-413766739</t>
  </si>
  <si>
    <t>mezera mezi drenáží a opevněným žlabem-ozn. 9.1</t>
  </si>
  <si>
    <t>0,20*0,25*15,8</t>
  </si>
  <si>
    <t>R-pol-89-5</t>
  </si>
  <si>
    <t xml:space="preserve">Obsyp a těsnění z jílu se zhutněním </t>
  </si>
  <si>
    <t>-1840257647</t>
  </si>
  <si>
    <t>mezera mezi objektem a opevněným žlabem-ozn. 9.1</t>
  </si>
  <si>
    <t>0,60*0,2*15,8</t>
  </si>
  <si>
    <t>R--pol-89-6</t>
  </si>
  <si>
    <t>Šachta usazovací zděná z betonových cihel vel. 450x450x600 mm, malta vápenná M1, základová deska z betonu prostého C 16/20 tl.150 mm, poklop ocelový vč. rámu vel. 450x450 mm, poklop krytý kamennými deskami</t>
  </si>
  <si>
    <t>-1561119499</t>
  </si>
  <si>
    <t>Poznámka k položce:_x000D_
- poklop zw slzičkového pozinkovaného plechu</t>
  </si>
  <si>
    <t>ukončení opevněného žlabu - ozn. 9.1</t>
  </si>
  <si>
    <t>R-pol-89-7</t>
  </si>
  <si>
    <t xml:space="preserve">Žlab opevněný 2x řadou nepravidelných plochých kamenů š. 600 mm, tl. do 100 mm, vyplnění spár křemičitým pískem </t>
  </si>
  <si>
    <t>71720710</t>
  </si>
  <si>
    <t>Poznámka k položce:_x000D_
- kameny cca 300x300x60-80 mm_x000D_
- kamenné desky kladeny rovnou hranou do osy žlabu_x000D_
- příčný profil žlabu V...osa žlabu o cca 50 mm níže oproti krajům</t>
  </si>
  <si>
    <t>2,5+13,0</t>
  </si>
  <si>
    <t>R pol-89-8</t>
  </si>
  <si>
    <t>Zdivo lícové z nepravidelného plochého kamene na maltu vápennou M1, spáry zatřené do líce</t>
  </si>
  <si>
    <t>-1683387832</t>
  </si>
  <si>
    <t xml:space="preserve">Poznámka k položce:_x000D_
- kámen místní sbíraný_x000D_
- malta vápenná M1 s užitím přirozeně hydraulického vápna (NHL 3,5)_x000D_
- písek fr. 0-8 </t>
  </si>
  <si>
    <t>0,6*1,5*3,65</t>
  </si>
  <si>
    <t>Dodávka+montáž deska kamenná krycí hrubě špicovaná, vel. 350x400-600/3650 mm - ozn. KA 4</t>
  </si>
  <si>
    <t>-1926558010</t>
  </si>
  <si>
    <t>998229112</t>
  </si>
  <si>
    <t>Přesun hmot ruční pro objekty dlážděné na vzdálenost do 50 m</t>
  </si>
  <si>
    <t>-1981761941</t>
  </si>
  <si>
    <t>06 - VYSOKÝ CHLUMEC - POJISTNÁ DRENÁŽ</t>
  </si>
  <si>
    <t>15 - Zajištění výkopu</t>
  </si>
  <si>
    <t>Hloubení zapažených rýh šířky do 600 mm s urovnáním dna do předepsaného profilu a spádu v hornině tř. 3, do 100 m3</t>
  </si>
  <si>
    <t>-2029803984</t>
  </si>
  <si>
    <t>0,6*1,5*26,5</t>
  </si>
  <si>
    <t>Zajištění výkopu</t>
  </si>
  <si>
    <t>151101101</t>
  </si>
  <si>
    <t>Zřízení pažení a rozepření stěn rýh příložné hloubky do 2 m</t>
  </si>
  <si>
    <t>1093943489</t>
  </si>
  <si>
    <t>2*1,5*26,5</t>
  </si>
  <si>
    <t>151101111</t>
  </si>
  <si>
    <t>Odstranění pažení a rozepření stěn rýh příložné, hloubky do 2 m</t>
  </si>
  <si>
    <t>-397864969</t>
  </si>
  <si>
    <t>79,5</t>
  </si>
  <si>
    <t>Vodorovné přemístění do 50 m výkopku z horniny tř. 1 až 4</t>
  </si>
  <si>
    <t>-1490000363</t>
  </si>
  <si>
    <t>zbylá zemina</t>
  </si>
  <si>
    <t>23,85-17,82</t>
  </si>
  <si>
    <t>175111101</t>
  </si>
  <si>
    <t xml:space="preserve">Zásyp rýhy sypaninou ručně z hornin tř. 1 až 4 připravenou podél výkopu ve vzdálenosti do 3 m od jeho kraje, zhutnění </t>
  </si>
  <si>
    <t>-2001408518</t>
  </si>
  <si>
    <t>0,6*1,1*27,0</t>
  </si>
  <si>
    <t>Zřízení opláštění výplně z geotextilie trativodů v rýze se stěnami svislými při rozvinuté šířce opláštění do 2,5 m</t>
  </si>
  <si>
    <t>-1141428443</t>
  </si>
  <si>
    <t>(0,6+0,6)*2*26,5</t>
  </si>
  <si>
    <t>Geotextilie netkaná drenážní PES 500g/m2</t>
  </si>
  <si>
    <t>1993797281</t>
  </si>
  <si>
    <t>Poznámka k položce:_x000D_
např. Filtek hmotnost 500g/m2</t>
  </si>
  <si>
    <t>63,6*1,2</t>
  </si>
  <si>
    <t>Výplň odvodňovacích trativodů kamenivem hrubým drceným frakce 16 až 63 mm</t>
  </si>
  <si>
    <t>974568785</t>
  </si>
  <si>
    <t>0,4*0,4*26,5</t>
  </si>
  <si>
    <t>Trativody z drenážních trubek plastových flexibilních D 160 mm</t>
  </si>
  <si>
    <t>272851189</t>
  </si>
  <si>
    <t>27,0</t>
  </si>
  <si>
    <t>Revizní šachta z PVC typ přímý, DN 315/160, hloubka od 1360-1730 mm, vč. poklopu</t>
  </si>
  <si>
    <t>-1321717462</t>
  </si>
  <si>
    <t>895610001</t>
  </si>
  <si>
    <t>Výústní objekt zděný z nepravidelného kamene, vel. 600x600x600 mm</t>
  </si>
  <si>
    <t>949990548</t>
  </si>
  <si>
    <t>998312021</t>
  </si>
  <si>
    <t>Přesun hmot pro odvodnění drenáží s výplní rýh</t>
  </si>
  <si>
    <t>-610862212</t>
  </si>
  <si>
    <t>07 - VYSOKÝ CHLUMEC - DEŠŤOVÁ KANALIZACE</t>
  </si>
  <si>
    <t>Hloubení nezapažených rýh šířky do 600 mm, s urovnáním dna do předepsaného profilu a spádu v hornině tř. 3, objemu do 100 m3</t>
  </si>
  <si>
    <t>-2077860705</t>
  </si>
  <si>
    <t>0,6*0,8*28,5</t>
  </si>
  <si>
    <t>-543114722</t>
  </si>
  <si>
    <t>13,68-6,84</t>
  </si>
  <si>
    <t>Zásyp rýh zeminou uloženou podél výkopu se zhutněním, uložení výkopku ve vrstvách</t>
  </si>
  <si>
    <t>1166772881</t>
  </si>
  <si>
    <t>451573111</t>
  </si>
  <si>
    <t xml:space="preserve">Lože (obsyp) pod potrubí v otevřeném výkopu ze štěrkopísku </t>
  </si>
  <si>
    <t>-2063902929</t>
  </si>
  <si>
    <t>0,6*0,4*28,5</t>
  </si>
  <si>
    <t>871355211</t>
  </si>
  <si>
    <t>Kanalizační potrubí z tvrdého PVC jednovrstvé, tuhost třídy SN4, DN 200</t>
  </si>
  <si>
    <t>1300167486</t>
  </si>
  <si>
    <t>28,5</t>
  </si>
  <si>
    <t>894811151</t>
  </si>
  <si>
    <t>Revizní šachta z tvrdého PVC typ přímý DN 400/200, odolnost vnějšímu tlaku 12,5 t, hloubka od 910-1280 mm, otevřený výkop</t>
  </si>
  <si>
    <t>-1754360478</t>
  </si>
  <si>
    <t>894000001</t>
  </si>
  <si>
    <t>Propojení revizní šachty se sedimentační šachtou krytého žlabu</t>
  </si>
  <si>
    <t>-564011311</t>
  </si>
  <si>
    <t>Výústní objekt zděný z nepravidelného kamene, vel. 600x800x600 mm, s navazující plochou 0,4 m2 ze štěrkodrti 0-63 tl. 100 mm, plochu lemovat nepravidelnými plochými kameny vel. 250x250x100 mm</t>
  </si>
  <si>
    <t>-646460966</t>
  </si>
  <si>
    <t>998276101</t>
  </si>
  <si>
    <t>Přesun hmot pro trubní vedení z trub z plastických, vzdálenost do 15 m, otevřený výkop</t>
  </si>
  <si>
    <t>-471927069</t>
  </si>
  <si>
    <t>08 - VYSOKÝ CHLUMEC - ZPEVNĚNÉ PLOCHY</t>
  </si>
  <si>
    <t>56 - Podkladní vrstvy ploch</t>
  </si>
  <si>
    <t>59 - Kryty ploch dlážděné</t>
  </si>
  <si>
    <t>131203101</t>
  </si>
  <si>
    <t xml:space="preserve">Hloubení nezapažených jam ručním nebo pneumatickým nářadím, s urovnáním dna do předepsaného profilu a spádu, v soudržných horninách tř. 3 </t>
  </si>
  <si>
    <t>-661749143</t>
  </si>
  <si>
    <t>plocha před vstupy-skladba 11</t>
  </si>
  <si>
    <t>1,6*0,7*0,5*4</t>
  </si>
  <si>
    <t>Vodorovné přemístění výkopku stavebním kolečkem s naložením a vyprázdněním kolečka na vzdálenost do 10 m, z horniny tř. 1 až 4</t>
  </si>
  <si>
    <t>1166132608</t>
  </si>
  <si>
    <t>2,24</t>
  </si>
  <si>
    <t>171201101</t>
  </si>
  <si>
    <t xml:space="preserve">Uložení sypaniny z jakýchkoliv hornin do násypů nezhutněných, s rozprostřením sypaniny ve vrstvách a s hrubým urovnáním </t>
  </si>
  <si>
    <t>-2055536630</t>
  </si>
  <si>
    <t>Podkladní vrstvy ploch</t>
  </si>
  <si>
    <t>564931111</t>
  </si>
  <si>
    <t>Podklad z pálených jílů s rozprostřením a s hutněním, po zhutnění tl. 100 mm</t>
  </si>
  <si>
    <t>-1757474314</t>
  </si>
  <si>
    <t>plocha před vstupy-skladba S11</t>
  </si>
  <si>
    <t>1,6*0,7*4</t>
  </si>
  <si>
    <t>Zřízení vrstvy z geotextilie separační v rovině, šířky do 3 m</t>
  </si>
  <si>
    <t>231466125</t>
  </si>
  <si>
    <t>plocha zápraží a vstupní průčelí-skladba S12</t>
  </si>
  <si>
    <t>Geotextilie netkaná PES hmotnost 500g/m2</t>
  </si>
  <si>
    <t>-169829996</t>
  </si>
  <si>
    <t>54,48*1,15</t>
  </si>
  <si>
    <t>564752111</t>
  </si>
  <si>
    <t>Podklad z vibrovaného štěrku VŠ frakce 32-63 mm s rozprostřením, vlhčením a zhutněním, po zhutnění tl. 150 mm</t>
  </si>
  <si>
    <t>-316971687</t>
  </si>
  <si>
    <t>564732111</t>
  </si>
  <si>
    <t>Podklad z vibrovaného štěrku VŠ frakce 16-32 mm s rozprostřením, vlhčením a zhutněním, po zhutnění tl. 100 mm</t>
  </si>
  <si>
    <t>925012828</t>
  </si>
  <si>
    <t>564730001</t>
  </si>
  <si>
    <t>Podklad z vibrovaného štěrku VŠ frakce 8-16 mm s rozprostřením, vlhčením a zhutněním, po zhutnění tl. 100 mm</t>
  </si>
  <si>
    <t>-1219583438</t>
  </si>
  <si>
    <t>Kryty ploch dlážděné</t>
  </si>
  <si>
    <t>R-pol-59-1</t>
  </si>
  <si>
    <t>Kladení dlažby z nepravidelných kamenů do lože z kameniva drceného fr. 4-8 mm, s vyplněním spár pískem, dvojím beraněním, zametení</t>
  </si>
  <si>
    <t>-16014062</t>
  </si>
  <si>
    <t>Poznámka k položce:_x000D_
- příčný sklon od objektu 5%</t>
  </si>
  <si>
    <t>Dlažba kamenná z nepravidelných desek tl.100-120 mm, vel. 550-450/250-300 mm</t>
  </si>
  <si>
    <t>736090631</t>
  </si>
  <si>
    <t>4,48*1,1</t>
  </si>
  <si>
    <t>571907118</t>
  </si>
  <si>
    <t>Posyp krytu kamenivem drceným frakce 0-4, v množství přes 65 do 70 kg/m2, s rozprostřením a zhutněním</t>
  </si>
  <si>
    <t>1984259757</t>
  </si>
  <si>
    <t>Poznámka k položce:_x000D_
- mlatový povrch odstín pískový okr, příčný sklon 3%</t>
  </si>
  <si>
    <t>998223011</t>
  </si>
  <si>
    <t>Přesun hmot pro komunikace s krytem dlážděným, kamenným</t>
  </si>
  <si>
    <t>-436208312</t>
  </si>
  <si>
    <t>09 - VYSOKÝ CHLUMEC - TERÉNNÍ A SADOVÉ ÚPRAVY</t>
  </si>
  <si>
    <t>Nakládání neulehlého výkopku, množství do 100 m3, z hornin tř. 1 až 4</t>
  </si>
  <si>
    <t>-1869980036</t>
  </si>
  <si>
    <t>260,0</t>
  </si>
  <si>
    <t>Vodorovné přemístění výkopku na obvyklém dopravním prostředku, se složením, z horniny tř. 1 až 4, na vzdálenost přes 20 do 50 m</t>
  </si>
  <si>
    <t>-762541549</t>
  </si>
  <si>
    <t>182101101</t>
  </si>
  <si>
    <t>Svahování trvalých svahů do projektovaných profilů s potřebným přemístěním výkopku při svahování v zářezech, v hornině tř. 1 až 4</t>
  </si>
  <si>
    <t>-1353095172</t>
  </si>
  <si>
    <t>(35,0*24,0)+(10,0*7,0)+(24,0*3,0)-(16,0*6,0)</t>
  </si>
  <si>
    <t>181951101</t>
  </si>
  <si>
    <t>Úprava pláně vyrovnáním výškových rozdílů v hornině tř. 1 až 4 bez zhutnění</t>
  </si>
  <si>
    <t>2068790772</t>
  </si>
  <si>
    <t>886,0</t>
  </si>
  <si>
    <t>181301105</t>
  </si>
  <si>
    <t>Rozprostření a urovnání ornice v rovině nebo ve svahu sklonu do 1:5 při souvislé ploše do 500 m2, tl. vrstvy přes 250 do 300 mm</t>
  </si>
  <si>
    <t>-142658443</t>
  </si>
  <si>
    <t>183403114</t>
  </si>
  <si>
    <t>Obdělání půdy kultivátorováním v rovině nebo na svahu do 1:5</t>
  </si>
  <si>
    <t>-1215190652</t>
  </si>
  <si>
    <t>183403152</t>
  </si>
  <si>
    <t>Obdělání půdy vláčením v rovině nebo na svahu do 1:5</t>
  </si>
  <si>
    <t>91741180</t>
  </si>
  <si>
    <t>181411121</t>
  </si>
  <si>
    <t>Založení trávníku na půdě předem připravené plochy do 1000 m2 výsevem včetně utažení lučního v rovině nebo na svahu do 1:5</t>
  </si>
  <si>
    <t>890890435</t>
  </si>
  <si>
    <t>Osivo směs travní krajinná-svahová</t>
  </si>
  <si>
    <t>-456405057</t>
  </si>
  <si>
    <t>183403161</t>
  </si>
  <si>
    <t>Obdělání půdy válením v rovině nebo na svahu do 1:5</t>
  </si>
  <si>
    <t>-796327915</t>
  </si>
  <si>
    <t>185803111</t>
  </si>
  <si>
    <t>Ošetření trávníku jednorázové v rovině nebo na svahu do 1:5</t>
  </si>
  <si>
    <t>465726849</t>
  </si>
  <si>
    <t>183101122</t>
  </si>
  <si>
    <t>Hloubení jamek pro vysazování rostlin v zemině tř.1 až 4 bez výměny půdy, v rovině nebo na svahu do 1:5, objemu přes 1,00 do 2,00 m3</t>
  </si>
  <si>
    <t>822409025</t>
  </si>
  <si>
    <t>184102115</t>
  </si>
  <si>
    <t>Výsadba dřeviny s balem do předem vyhloubené jamky se zalitím v rovině nebo na svahu do 1:5, při průměru balu přes 500 do 600 mm</t>
  </si>
  <si>
    <t>-2033092496</t>
  </si>
  <si>
    <t>026000001</t>
  </si>
  <si>
    <t>Dub letní (QuerCus robur) 250-300cm ZB</t>
  </si>
  <si>
    <t>-539195602</t>
  </si>
  <si>
    <t>184215133</t>
  </si>
  <si>
    <t>Ukotvení kmene dřevin třemi kůly průměr do 0,1 m, délky do 3 m, vč. vyvázání</t>
  </si>
  <si>
    <t>-28326228</t>
  </si>
  <si>
    <t>Kůl vyvazovací dřevěný impregnovaný D 8cm, délka 3m</t>
  </si>
  <si>
    <t>243237793</t>
  </si>
  <si>
    <t>184813121</t>
  </si>
  <si>
    <t>Ochrana dřevin před okusem zvěří mechanicky, v rovině nebo ve svahu do 1:5, pletivem výšky do 2 m</t>
  </si>
  <si>
    <t>1964697621</t>
  </si>
  <si>
    <t>174201202</t>
  </si>
  <si>
    <t>Zásyp jam výkopkem z horniny získané při výkopu jamek, s hrubým urovnáním povrchu, zasypávky průměru balu přes 300 do 500 mm</t>
  </si>
  <si>
    <t>1533536672</t>
  </si>
  <si>
    <t>998231411</t>
  </si>
  <si>
    <t>Přesun hmot ručně vodorovná vzdálenost do 100 m</t>
  </si>
  <si>
    <t>661784001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</si>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</sst>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20" fillId="4" borderId="8" xfId="0" applyFont="1" applyFill="1" applyBorder="1" applyAlignment="1" applyProtection="1">
      <alignment horizontal="right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5"/>
  <sheetViews>
    <sheetView showGridLines="0" workbookViewId="0">
      <selection activeCell="R64" sqref="R6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1" width="2.6640625" customWidth="1"/>
    <col min="32" max="32" width="12.6640625" customWidth="1"/>
    <col min="33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341"/>
      <c r="AS2" s="341"/>
      <c r="AT2" s="341"/>
      <c r="AU2" s="341"/>
      <c r="AV2" s="341"/>
      <c r="AW2" s="341"/>
      <c r="AX2" s="341"/>
      <c r="AY2" s="341"/>
      <c r="AZ2" s="341"/>
      <c r="BA2" s="341"/>
      <c r="BB2" s="341"/>
      <c r="BC2" s="341"/>
      <c r="BD2" s="341"/>
      <c r="BE2" s="34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42" t="s">
        <v>14</v>
      </c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21"/>
      <c r="AQ5" s="21"/>
      <c r="AR5" s="19"/>
      <c r="BE5" s="349" t="s">
        <v>15</v>
      </c>
      <c r="BS5" s="16" t="s">
        <v>6</v>
      </c>
    </row>
    <row r="6" spans="1:74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44" t="s">
        <v>17</v>
      </c>
      <c r="L6" s="343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  <c r="AB6" s="343"/>
      <c r="AC6" s="343"/>
      <c r="AD6" s="343"/>
      <c r="AE6" s="343"/>
      <c r="AF6" s="343"/>
      <c r="AG6" s="343"/>
      <c r="AH6" s="343"/>
      <c r="AI6" s="343"/>
      <c r="AJ6" s="343"/>
      <c r="AK6" s="343"/>
      <c r="AL6" s="343"/>
      <c r="AM6" s="343"/>
      <c r="AN6" s="343"/>
      <c r="AO6" s="343"/>
      <c r="AP6" s="21"/>
      <c r="AQ6" s="21"/>
      <c r="AR6" s="19"/>
      <c r="BE6" s="350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350"/>
      <c r="BS7" s="16" t="s">
        <v>6</v>
      </c>
    </row>
    <row r="8" spans="1:74" ht="12" customHeight="1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350"/>
      <c r="BS8" s="16" t="s">
        <v>6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50"/>
      <c r="BS9" s="16" t="s">
        <v>6</v>
      </c>
    </row>
    <row r="10" spans="1:74" ht="12" customHeight="1">
      <c r="B10" s="20"/>
      <c r="C10" s="21"/>
      <c r="D10" s="28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350"/>
      <c r="BS10" s="16" t="s">
        <v>6</v>
      </c>
    </row>
    <row r="11" spans="1:74" ht="18.399999999999999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30</v>
      </c>
      <c r="AL11" s="21"/>
      <c r="AM11" s="21"/>
      <c r="AN11" s="26" t="s">
        <v>21</v>
      </c>
      <c r="AO11" s="21"/>
      <c r="AP11" s="21"/>
      <c r="AQ11" s="21"/>
      <c r="AR11" s="19"/>
      <c r="BE11" s="350"/>
      <c r="BS11" s="16" t="s">
        <v>6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50"/>
      <c r="BS12" s="16" t="s">
        <v>6</v>
      </c>
    </row>
    <row r="13" spans="1:74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27</v>
      </c>
      <c r="AL13" s="21"/>
      <c r="AM13" s="21"/>
      <c r="AN13" s="30" t="s">
        <v>32</v>
      </c>
      <c r="AO13" s="21"/>
      <c r="AP13" s="21"/>
      <c r="AQ13" s="21"/>
      <c r="AR13" s="19"/>
      <c r="BE13" s="350"/>
      <c r="BS13" s="16" t="s">
        <v>6</v>
      </c>
    </row>
    <row r="14" spans="1:74" ht="12.75">
      <c r="B14" s="20"/>
      <c r="C14" s="21"/>
      <c r="D14" s="21"/>
      <c r="E14" s="345" t="s">
        <v>32</v>
      </c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  <c r="Z14" s="346"/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28" t="s">
        <v>30</v>
      </c>
      <c r="AL14" s="21"/>
      <c r="AM14" s="21"/>
      <c r="AN14" s="30" t="s">
        <v>32</v>
      </c>
      <c r="AO14" s="21"/>
      <c r="AP14" s="21"/>
      <c r="AQ14" s="21"/>
      <c r="AR14" s="19"/>
      <c r="BE14" s="350"/>
      <c r="BS14" s="16" t="s">
        <v>6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50"/>
      <c r="BS15" s="16" t="s">
        <v>4</v>
      </c>
    </row>
    <row r="16" spans="1:74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27</v>
      </c>
      <c r="AL16" s="21"/>
      <c r="AM16" s="21"/>
      <c r="AN16" s="26" t="s">
        <v>34</v>
      </c>
      <c r="AO16" s="21"/>
      <c r="AP16" s="21"/>
      <c r="AQ16" s="21"/>
      <c r="AR16" s="19"/>
      <c r="BE16" s="350"/>
      <c r="BS16" s="16" t="s">
        <v>4</v>
      </c>
    </row>
    <row r="17" spans="2:71" ht="18.399999999999999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30</v>
      </c>
      <c r="AL17" s="21"/>
      <c r="AM17" s="21"/>
      <c r="AN17" s="26" t="s">
        <v>21</v>
      </c>
      <c r="AO17" s="21"/>
      <c r="AP17" s="21"/>
      <c r="AQ17" s="21"/>
      <c r="AR17" s="19"/>
      <c r="BE17" s="350"/>
      <c r="BS17" s="16" t="s">
        <v>36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50"/>
      <c r="BS18" s="16" t="s">
        <v>6</v>
      </c>
    </row>
    <row r="19" spans="2:71" ht="12" customHeight="1">
      <c r="B19" s="20"/>
      <c r="C19" s="21"/>
      <c r="D19" s="28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27</v>
      </c>
      <c r="AL19" s="21"/>
      <c r="AM19" s="21"/>
      <c r="AN19" s="26" t="s">
        <v>21</v>
      </c>
      <c r="AO19" s="21"/>
      <c r="AP19" s="21"/>
      <c r="AQ19" s="21"/>
      <c r="AR19" s="19"/>
      <c r="BE19" s="350"/>
      <c r="BS19" s="16" t="s">
        <v>6</v>
      </c>
    </row>
    <row r="20" spans="2:71" ht="18.399999999999999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30</v>
      </c>
      <c r="AL20" s="21"/>
      <c r="AM20" s="21"/>
      <c r="AN20" s="26" t="s">
        <v>21</v>
      </c>
      <c r="AO20" s="21"/>
      <c r="AP20" s="21"/>
      <c r="AQ20" s="21"/>
      <c r="AR20" s="19"/>
      <c r="BE20" s="350"/>
      <c r="BS20" s="16" t="s">
        <v>4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50"/>
    </row>
    <row r="22" spans="2:71" ht="12" customHeight="1">
      <c r="B22" s="20"/>
      <c r="C22" s="21"/>
      <c r="D22" s="28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50"/>
    </row>
    <row r="23" spans="2:71" ht="51" customHeight="1">
      <c r="B23" s="20"/>
      <c r="C23" s="21"/>
      <c r="D23" s="21"/>
      <c r="E23" s="347" t="s">
        <v>40</v>
      </c>
      <c r="F23" s="347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7"/>
      <c r="R23" s="347"/>
      <c r="S23" s="347"/>
      <c r="T23" s="347"/>
      <c r="U23" s="347"/>
      <c r="V23" s="347"/>
      <c r="W23" s="347"/>
      <c r="X23" s="347"/>
      <c r="Y23" s="347"/>
      <c r="Z23" s="347"/>
      <c r="AA23" s="347"/>
      <c r="AB23" s="347"/>
      <c r="AC23" s="347"/>
      <c r="AD23" s="347"/>
      <c r="AE23" s="347"/>
      <c r="AF23" s="347"/>
      <c r="AG23" s="347"/>
      <c r="AH23" s="347"/>
      <c r="AI23" s="347"/>
      <c r="AJ23" s="347"/>
      <c r="AK23" s="347"/>
      <c r="AL23" s="347"/>
      <c r="AM23" s="347"/>
      <c r="AN23" s="347"/>
      <c r="AO23" s="21"/>
      <c r="AP23" s="21"/>
      <c r="AQ23" s="21"/>
      <c r="AR23" s="19"/>
      <c r="BE23" s="350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50"/>
    </row>
    <row r="25" spans="2:7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50"/>
    </row>
    <row r="26" spans="2:71" s="1" customFormat="1" ht="25.9" customHeight="1">
      <c r="B26" s="33"/>
      <c r="C26" s="34"/>
      <c r="D26" s="35" t="s">
        <v>41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52">
        <f>ROUND(AG54,2)</f>
        <v>0</v>
      </c>
      <c r="AL26" s="353"/>
      <c r="AM26" s="353"/>
      <c r="AN26" s="353"/>
      <c r="AO26" s="353"/>
      <c r="AP26" s="34"/>
      <c r="AQ26" s="34"/>
      <c r="AR26" s="37"/>
      <c r="BE26" s="350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50"/>
    </row>
    <row r="28" spans="2:71" s="1" customFormat="1" ht="12.75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8" t="s">
        <v>42</v>
      </c>
      <c r="M28" s="348"/>
      <c r="N28" s="348"/>
      <c r="O28" s="348"/>
      <c r="P28" s="348"/>
      <c r="Q28" s="34"/>
      <c r="R28" s="34"/>
      <c r="S28" s="34"/>
      <c r="T28" s="34"/>
      <c r="U28" s="34"/>
      <c r="V28" s="34"/>
      <c r="W28" s="348" t="s">
        <v>43</v>
      </c>
      <c r="X28" s="348"/>
      <c r="Y28" s="348"/>
      <c r="Z28" s="348"/>
      <c r="AA28" s="348"/>
      <c r="AB28" s="348"/>
      <c r="AC28" s="348"/>
      <c r="AD28" s="348"/>
      <c r="AE28" s="348"/>
      <c r="AF28" s="34"/>
      <c r="AG28" s="34"/>
      <c r="AH28" s="34"/>
      <c r="AI28" s="34"/>
      <c r="AJ28" s="34"/>
      <c r="AK28" s="348" t="s">
        <v>44</v>
      </c>
      <c r="AL28" s="348"/>
      <c r="AM28" s="348"/>
      <c r="AN28" s="348"/>
      <c r="AO28" s="348"/>
      <c r="AP28" s="34"/>
      <c r="AQ28" s="34"/>
      <c r="AR28" s="37"/>
      <c r="BE28" s="350"/>
    </row>
    <row r="29" spans="2:71" s="2" customFormat="1" ht="14.45" customHeight="1">
      <c r="B29" s="38"/>
      <c r="C29" s="39"/>
      <c r="D29" s="28" t="s">
        <v>45</v>
      </c>
      <c r="E29" s="39"/>
      <c r="F29" s="28" t="s">
        <v>46</v>
      </c>
      <c r="G29" s="39"/>
      <c r="H29" s="39"/>
      <c r="I29" s="39"/>
      <c r="J29" s="39"/>
      <c r="K29" s="39"/>
      <c r="L29" s="322">
        <v>0.21</v>
      </c>
      <c r="M29" s="323"/>
      <c r="N29" s="323"/>
      <c r="O29" s="323"/>
      <c r="P29" s="323"/>
      <c r="Q29" s="39"/>
      <c r="R29" s="39"/>
      <c r="S29" s="39"/>
      <c r="T29" s="39"/>
      <c r="U29" s="39"/>
      <c r="V29" s="39"/>
      <c r="W29" s="336">
        <f>ROUND(AZ54, 2)</f>
        <v>0</v>
      </c>
      <c r="X29" s="323"/>
      <c r="Y29" s="323"/>
      <c r="Z29" s="323"/>
      <c r="AA29" s="323"/>
      <c r="AB29" s="323"/>
      <c r="AC29" s="323"/>
      <c r="AD29" s="323"/>
      <c r="AE29" s="323"/>
      <c r="AF29" s="39"/>
      <c r="AG29" s="39"/>
      <c r="AH29" s="39"/>
      <c r="AI29" s="39"/>
      <c r="AJ29" s="39"/>
      <c r="AK29" s="336">
        <f>ROUND(AV54, 2)</f>
        <v>0</v>
      </c>
      <c r="AL29" s="323"/>
      <c r="AM29" s="323"/>
      <c r="AN29" s="323"/>
      <c r="AO29" s="323"/>
      <c r="AP29" s="39"/>
      <c r="AQ29" s="39"/>
      <c r="AR29" s="40"/>
      <c r="BE29" s="351"/>
    </row>
    <row r="30" spans="2:71" s="2" customFormat="1" ht="14.45" customHeight="1">
      <c r="B30" s="38"/>
      <c r="C30" s="39"/>
      <c r="D30" s="39"/>
      <c r="E30" s="39"/>
      <c r="F30" s="28" t="s">
        <v>47</v>
      </c>
      <c r="G30" s="39"/>
      <c r="H30" s="39"/>
      <c r="I30" s="39"/>
      <c r="J30" s="39"/>
      <c r="K30" s="39"/>
      <c r="L30" s="322">
        <v>0.15</v>
      </c>
      <c r="M30" s="323"/>
      <c r="N30" s="323"/>
      <c r="O30" s="323"/>
      <c r="P30" s="323"/>
      <c r="Q30" s="39"/>
      <c r="R30" s="39"/>
      <c r="S30" s="39"/>
      <c r="T30" s="39"/>
      <c r="U30" s="39"/>
      <c r="V30" s="39"/>
      <c r="W30" s="336">
        <f>ROUND(BA54, 2)</f>
        <v>0</v>
      </c>
      <c r="X30" s="323"/>
      <c r="Y30" s="323"/>
      <c r="Z30" s="323"/>
      <c r="AA30" s="323"/>
      <c r="AB30" s="323"/>
      <c r="AC30" s="323"/>
      <c r="AD30" s="323"/>
      <c r="AE30" s="323"/>
      <c r="AF30" s="39"/>
      <c r="AG30" s="39"/>
      <c r="AH30" s="39"/>
      <c r="AI30" s="39"/>
      <c r="AJ30" s="39"/>
      <c r="AK30" s="336">
        <f>ROUND(AW54, 2)</f>
        <v>0</v>
      </c>
      <c r="AL30" s="323"/>
      <c r="AM30" s="323"/>
      <c r="AN30" s="323"/>
      <c r="AO30" s="323"/>
      <c r="AP30" s="39"/>
      <c r="AQ30" s="39"/>
      <c r="AR30" s="40"/>
      <c r="BE30" s="351"/>
    </row>
    <row r="31" spans="2:71" s="2" customFormat="1" ht="14.45" hidden="1" customHeight="1">
      <c r="B31" s="38"/>
      <c r="C31" s="39"/>
      <c r="D31" s="39"/>
      <c r="E31" s="39"/>
      <c r="F31" s="28" t="s">
        <v>48</v>
      </c>
      <c r="G31" s="39"/>
      <c r="H31" s="39"/>
      <c r="I31" s="39"/>
      <c r="J31" s="39"/>
      <c r="K31" s="39"/>
      <c r="L31" s="322">
        <v>0.21</v>
      </c>
      <c r="M31" s="323"/>
      <c r="N31" s="323"/>
      <c r="O31" s="323"/>
      <c r="P31" s="323"/>
      <c r="Q31" s="39"/>
      <c r="R31" s="39"/>
      <c r="S31" s="39"/>
      <c r="T31" s="39"/>
      <c r="U31" s="39"/>
      <c r="V31" s="39"/>
      <c r="W31" s="336">
        <f>ROUND(BB54, 2)</f>
        <v>0</v>
      </c>
      <c r="X31" s="323"/>
      <c r="Y31" s="323"/>
      <c r="Z31" s="323"/>
      <c r="AA31" s="323"/>
      <c r="AB31" s="323"/>
      <c r="AC31" s="323"/>
      <c r="AD31" s="323"/>
      <c r="AE31" s="323"/>
      <c r="AF31" s="39"/>
      <c r="AG31" s="39"/>
      <c r="AH31" s="39"/>
      <c r="AI31" s="39"/>
      <c r="AJ31" s="39"/>
      <c r="AK31" s="336">
        <v>0</v>
      </c>
      <c r="AL31" s="323"/>
      <c r="AM31" s="323"/>
      <c r="AN31" s="323"/>
      <c r="AO31" s="323"/>
      <c r="AP31" s="39"/>
      <c r="AQ31" s="39"/>
      <c r="AR31" s="40"/>
      <c r="BE31" s="351"/>
    </row>
    <row r="32" spans="2:71" s="2" customFormat="1" ht="14.45" hidden="1" customHeight="1">
      <c r="B32" s="38"/>
      <c r="C32" s="39"/>
      <c r="D32" s="39"/>
      <c r="E32" s="39"/>
      <c r="F32" s="28" t="s">
        <v>49</v>
      </c>
      <c r="G32" s="39"/>
      <c r="H32" s="39"/>
      <c r="I32" s="39"/>
      <c r="J32" s="39"/>
      <c r="K32" s="39"/>
      <c r="L32" s="322">
        <v>0.15</v>
      </c>
      <c r="M32" s="323"/>
      <c r="N32" s="323"/>
      <c r="O32" s="323"/>
      <c r="P32" s="323"/>
      <c r="Q32" s="39"/>
      <c r="R32" s="39"/>
      <c r="S32" s="39"/>
      <c r="T32" s="39"/>
      <c r="U32" s="39"/>
      <c r="V32" s="39"/>
      <c r="W32" s="336">
        <f>ROUND(BC54, 2)</f>
        <v>0</v>
      </c>
      <c r="X32" s="323"/>
      <c r="Y32" s="323"/>
      <c r="Z32" s="323"/>
      <c r="AA32" s="323"/>
      <c r="AB32" s="323"/>
      <c r="AC32" s="323"/>
      <c r="AD32" s="323"/>
      <c r="AE32" s="323"/>
      <c r="AF32" s="39"/>
      <c r="AG32" s="39"/>
      <c r="AH32" s="39"/>
      <c r="AI32" s="39"/>
      <c r="AJ32" s="39"/>
      <c r="AK32" s="336">
        <v>0</v>
      </c>
      <c r="AL32" s="323"/>
      <c r="AM32" s="323"/>
      <c r="AN32" s="323"/>
      <c r="AO32" s="323"/>
      <c r="AP32" s="39"/>
      <c r="AQ32" s="39"/>
      <c r="AR32" s="40"/>
      <c r="BE32" s="351"/>
    </row>
    <row r="33" spans="2:44" s="2" customFormat="1" ht="14.45" hidden="1" customHeight="1">
      <c r="B33" s="38"/>
      <c r="C33" s="39"/>
      <c r="D33" s="39"/>
      <c r="E33" s="39"/>
      <c r="F33" s="28" t="s">
        <v>50</v>
      </c>
      <c r="G33" s="39"/>
      <c r="H33" s="39"/>
      <c r="I33" s="39"/>
      <c r="J33" s="39"/>
      <c r="K33" s="39"/>
      <c r="L33" s="322">
        <v>0</v>
      </c>
      <c r="M33" s="323"/>
      <c r="N33" s="323"/>
      <c r="O33" s="323"/>
      <c r="P33" s="323"/>
      <c r="Q33" s="39"/>
      <c r="R33" s="39"/>
      <c r="S33" s="39"/>
      <c r="T33" s="39"/>
      <c r="U33" s="39"/>
      <c r="V33" s="39"/>
      <c r="W33" s="336">
        <f>ROUND(BD54, 2)</f>
        <v>0</v>
      </c>
      <c r="X33" s="323"/>
      <c r="Y33" s="323"/>
      <c r="Z33" s="323"/>
      <c r="AA33" s="323"/>
      <c r="AB33" s="323"/>
      <c r="AC33" s="323"/>
      <c r="AD33" s="323"/>
      <c r="AE33" s="323"/>
      <c r="AF33" s="39"/>
      <c r="AG33" s="39"/>
      <c r="AH33" s="39"/>
      <c r="AI33" s="39"/>
      <c r="AJ33" s="39"/>
      <c r="AK33" s="336">
        <v>0</v>
      </c>
      <c r="AL33" s="323"/>
      <c r="AM33" s="323"/>
      <c r="AN33" s="323"/>
      <c r="AO33" s="323"/>
      <c r="AP33" s="39"/>
      <c r="AQ33" s="39"/>
      <c r="AR33" s="40"/>
    </row>
    <row r="34" spans="2:44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</row>
    <row r="35" spans="2:44" s="1" customFormat="1" ht="25.9" customHeight="1">
      <c r="B35" s="33"/>
      <c r="C35" s="41"/>
      <c r="D35" s="42" t="s">
        <v>51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52</v>
      </c>
      <c r="U35" s="43"/>
      <c r="V35" s="43"/>
      <c r="W35" s="43"/>
      <c r="X35" s="337" t="s">
        <v>53</v>
      </c>
      <c r="Y35" s="338"/>
      <c r="Z35" s="338"/>
      <c r="AA35" s="338"/>
      <c r="AB35" s="338"/>
      <c r="AC35" s="43"/>
      <c r="AD35" s="43"/>
      <c r="AE35" s="43"/>
      <c r="AF35" s="43"/>
      <c r="AG35" s="43"/>
      <c r="AH35" s="43"/>
      <c r="AI35" s="43"/>
      <c r="AJ35" s="43"/>
      <c r="AK35" s="339">
        <f>SUM(AK26:AK33)</f>
        <v>0</v>
      </c>
      <c r="AL35" s="338"/>
      <c r="AM35" s="338"/>
      <c r="AN35" s="338"/>
      <c r="AO35" s="340"/>
      <c r="AP35" s="41"/>
      <c r="AQ35" s="41"/>
      <c r="AR35" s="37"/>
    </row>
    <row r="36" spans="2:44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44" s="1" customFormat="1" ht="6.95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44" s="1" customFormat="1" ht="6.95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44" s="1" customFormat="1" ht="24.95" customHeight="1">
      <c r="B42" s="33"/>
      <c r="C42" s="22" t="s">
        <v>54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44" s="1" customFormat="1" ht="6.95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44" s="3" customFormat="1" ht="12" customHeight="1">
      <c r="B44" s="49"/>
      <c r="C44" s="28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2018-12-14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2:44" s="4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333" t="str">
        <f>K6</f>
        <v>VYSOKÝ CHLUMEC PARC. Č. 414/2 -  MVS - HOSPODÁŘSKÝ OBJEKT Z MOKŘAN ČP. 13</v>
      </c>
      <c r="M45" s="334"/>
      <c r="N45" s="334"/>
      <c r="O45" s="334"/>
      <c r="P45" s="334"/>
      <c r="Q45" s="334"/>
      <c r="R45" s="334"/>
      <c r="S45" s="334"/>
      <c r="T45" s="334"/>
      <c r="U45" s="334"/>
      <c r="V45" s="334"/>
      <c r="W45" s="334"/>
      <c r="X45" s="334"/>
      <c r="Y45" s="334"/>
      <c r="Z45" s="334"/>
      <c r="AA45" s="334"/>
      <c r="AB45" s="334"/>
      <c r="AC45" s="334"/>
      <c r="AD45" s="334"/>
      <c r="AE45" s="334"/>
      <c r="AF45" s="334"/>
      <c r="AG45" s="334"/>
      <c r="AH45" s="334"/>
      <c r="AI45" s="334"/>
      <c r="AJ45" s="334"/>
      <c r="AK45" s="334"/>
      <c r="AL45" s="334"/>
      <c r="AM45" s="334"/>
      <c r="AN45" s="334"/>
      <c r="AO45" s="334"/>
      <c r="AP45" s="54"/>
      <c r="AQ45" s="54"/>
      <c r="AR45" s="55"/>
    </row>
    <row r="46" spans="2:44" s="1" customFormat="1" ht="6.95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44" s="1" customFormat="1" ht="12" customHeight="1">
      <c r="B47" s="33"/>
      <c r="C47" s="28" t="s">
        <v>22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>VYSOKÝ CHLUMEC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24</v>
      </c>
      <c r="AJ47" s="34"/>
      <c r="AK47" s="34"/>
      <c r="AL47" s="34"/>
      <c r="AM47" s="335" t="str">
        <f>IF(AN8= "","",AN8)</f>
        <v>14. 12. 2018</v>
      </c>
      <c r="AN47" s="335"/>
      <c r="AO47" s="34"/>
      <c r="AP47" s="34"/>
      <c r="AQ47" s="34"/>
      <c r="AR47" s="37"/>
    </row>
    <row r="48" spans="2:44" s="1" customFormat="1" ht="6.95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15.2" customHeight="1">
      <c r="B49" s="33"/>
      <c r="C49" s="28" t="s">
        <v>26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HORNICKÉ MUZEUM PŘÍBRAM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33</v>
      </c>
      <c r="AJ49" s="34"/>
      <c r="AK49" s="34"/>
      <c r="AL49" s="34"/>
      <c r="AM49" s="331" t="str">
        <f>IF(E17="","",E17)</f>
        <v>ING. ARCH. PETR DOSTÁL</v>
      </c>
      <c r="AN49" s="332"/>
      <c r="AO49" s="332"/>
      <c r="AP49" s="332"/>
      <c r="AQ49" s="34"/>
      <c r="AR49" s="37"/>
      <c r="AS49" s="325" t="s">
        <v>55</v>
      </c>
      <c r="AT49" s="326"/>
      <c r="AU49" s="58"/>
      <c r="AV49" s="58"/>
      <c r="AW49" s="58"/>
      <c r="AX49" s="58"/>
      <c r="AY49" s="58"/>
      <c r="AZ49" s="58"/>
      <c r="BA49" s="58"/>
      <c r="BB49" s="58"/>
      <c r="BC49" s="58"/>
      <c r="BD49" s="59"/>
    </row>
    <row r="50" spans="1:91" s="1" customFormat="1" ht="15.2" customHeight="1">
      <c r="B50" s="33"/>
      <c r="C50" s="28" t="s">
        <v>31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37</v>
      </c>
      <c r="AJ50" s="34"/>
      <c r="AK50" s="34"/>
      <c r="AL50" s="34"/>
      <c r="AM50" s="331" t="str">
        <f>IF(E20="","",E20)</f>
        <v>J. JEDLIČKOVÁ</v>
      </c>
      <c r="AN50" s="332"/>
      <c r="AO50" s="332"/>
      <c r="AP50" s="332"/>
      <c r="AQ50" s="34"/>
      <c r="AR50" s="37"/>
      <c r="AS50" s="327"/>
      <c r="AT50" s="328"/>
      <c r="AU50" s="60"/>
      <c r="AV50" s="60"/>
      <c r="AW50" s="60"/>
      <c r="AX50" s="60"/>
      <c r="AY50" s="60"/>
      <c r="AZ50" s="60"/>
      <c r="BA50" s="60"/>
      <c r="BB50" s="60"/>
      <c r="BC50" s="60"/>
      <c r="BD50" s="61"/>
    </row>
    <row r="51" spans="1:91" s="1" customFormat="1" ht="10.9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29"/>
      <c r="AT51" s="330"/>
      <c r="AU51" s="62"/>
      <c r="AV51" s="62"/>
      <c r="AW51" s="62"/>
      <c r="AX51" s="62"/>
      <c r="AY51" s="62"/>
      <c r="AZ51" s="62"/>
      <c r="BA51" s="62"/>
      <c r="BB51" s="62"/>
      <c r="BC51" s="62"/>
      <c r="BD51" s="63"/>
    </row>
    <row r="52" spans="1:91" s="1" customFormat="1" ht="29.25" customHeight="1">
      <c r="B52" s="33"/>
      <c r="C52" s="318" t="s">
        <v>56</v>
      </c>
      <c r="D52" s="319"/>
      <c r="E52" s="319"/>
      <c r="F52" s="319"/>
      <c r="G52" s="319"/>
      <c r="H52" s="64"/>
      <c r="I52" s="320" t="s">
        <v>57</v>
      </c>
      <c r="J52" s="319"/>
      <c r="K52" s="319"/>
      <c r="L52" s="319"/>
      <c r="M52" s="319"/>
      <c r="N52" s="319"/>
      <c r="O52" s="319"/>
      <c r="P52" s="319"/>
      <c r="Q52" s="319"/>
      <c r="R52" s="319"/>
      <c r="S52" s="319"/>
      <c r="T52" s="319"/>
      <c r="U52" s="319"/>
      <c r="V52" s="319"/>
      <c r="W52" s="319"/>
      <c r="X52" s="319"/>
      <c r="Y52" s="319"/>
      <c r="Z52" s="319"/>
      <c r="AA52" s="319"/>
      <c r="AB52" s="319"/>
      <c r="AC52" s="319"/>
      <c r="AD52" s="319"/>
      <c r="AE52" s="319"/>
      <c r="AF52" s="319"/>
      <c r="AG52" s="324" t="s">
        <v>58</v>
      </c>
      <c r="AH52" s="319"/>
      <c r="AI52" s="319"/>
      <c r="AJ52" s="319"/>
      <c r="AK52" s="319"/>
      <c r="AL52" s="319"/>
      <c r="AM52" s="319"/>
      <c r="AN52" s="320" t="s">
        <v>59</v>
      </c>
      <c r="AO52" s="319"/>
      <c r="AP52" s="319"/>
      <c r="AQ52" s="65" t="s">
        <v>60</v>
      </c>
      <c r="AR52" s="37"/>
      <c r="AS52" s="66" t="s">
        <v>61</v>
      </c>
      <c r="AT52" s="67" t="s">
        <v>62</v>
      </c>
      <c r="AU52" s="67" t="s">
        <v>63</v>
      </c>
      <c r="AV52" s="67" t="s">
        <v>64</v>
      </c>
      <c r="AW52" s="67" t="s">
        <v>65</v>
      </c>
      <c r="AX52" s="67" t="s">
        <v>66</v>
      </c>
      <c r="AY52" s="67" t="s">
        <v>67</v>
      </c>
      <c r="AZ52" s="67" t="s">
        <v>68</v>
      </c>
      <c r="BA52" s="67" t="s">
        <v>69</v>
      </c>
      <c r="BB52" s="67" t="s">
        <v>70</v>
      </c>
      <c r="BC52" s="67" t="s">
        <v>71</v>
      </c>
      <c r="BD52" s="68" t="s">
        <v>72</v>
      </c>
    </row>
    <row r="53" spans="1:91" s="1" customFormat="1" ht="10.9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</row>
    <row r="54" spans="1:91" s="5" customFormat="1" ht="32.450000000000003" customHeight="1">
      <c r="B54" s="72"/>
      <c r="C54" s="73" t="s">
        <v>73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16">
        <f>ROUND(SUM(AG55:AG63),2)</f>
        <v>0</v>
      </c>
      <c r="AH54" s="316"/>
      <c r="AI54" s="316"/>
      <c r="AJ54" s="316"/>
      <c r="AK54" s="316"/>
      <c r="AL54" s="316"/>
      <c r="AM54" s="316"/>
      <c r="AN54" s="317">
        <f t="shared" ref="AN54:AN63" si="0">SUM(AG54,AT54)</f>
        <v>0</v>
      </c>
      <c r="AO54" s="317"/>
      <c r="AP54" s="317"/>
      <c r="AQ54" s="76" t="s">
        <v>21</v>
      </c>
      <c r="AR54" s="77"/>
      <c r="AS54" s="78">
        <f>ROUND(SUM(AS55:AS63),2)</f>
        <v>0</v>
      </c>
      <c r="AT54" s="79">
        <f t="shared" ref="AT54:AT63" si="1">ROUND(SUM(AV54:AW54),2)</f>
        <v>0</v>
      </c>
      <c r="AU54" s="80">
        <f>ROUND(SUM(AU55:AU63),5)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ROUND(SUM(AZ55:AZ63),2)</f>
        <v>0</v>
      </c>
      <c r="BA54" s="79">
        <f>ROUND(SUM(BA55:BA63),2)</f>
        <v>0</v>
      </c>
      <c r="BB54" s="79">
        <f>ROUND(SUM(BB55:BB63),2)</f>
        <v>0</v>
      </c>
      <c r="BC54" s="79">
        <f>ROUND(SUM(BC55:BC63),2)</f>
        <v>0</v>
      </c>
      <c r="BD54" s="81">
        <f>ROUND(SUM(BD55:BD63),2)</f>
        <v>0</v>
      </c>
      <c r="BS54" s="82" t="s">
        <v>74</v>
      </c>
      <c r="BT54" s="82" t="s">
        <v>75</v>
      </c>
      <c r="BU54" s="83" t="s">
        <v>76</v>
      </c>
      <c r="BV54" s="82" t="s">
        <v>77</v>
      </c>
      <c r="BW54" s="82" t="s">
        <v>5</v>
      </c>
      <c r="BX54" s="82" t="s">
        <v>78</v>
      </c>
      <c r="CL54" s="82" t="s">
        <v>19</v>
      </c>
    </row>
    <row r="55" spans="1:91" s="6" customFormat="1" ht="22.5" customHeight="1">
      <c r="A55" s="84" t="s">
        <v>79</v>
      </c>
      <c r="B55" s="85"/>
      <c r="C55" s="86"/>
      <c r="D55" s="321" t="s">
        <v>80</v>
      </c>
      <c r="E55" s="321"/>
      <c r="F55" s="321"/>
      <c r="G55" s="321"/>
      <c r="H55" s="321"/>
      <c r="I55" s="87"/>
      <c r="J55" s="321" t="s">
        <v>81</v>
      </c>
      <c r="K55" s="321"/>
      <c r="L55" s="321"/>
      <c r="M55" s="321"/>
      <c r="N55" s="321"/>
      <c r="O55" s="321"/>
      <c r="P55" s="321"/>
      <c r="Q55" s="321"/>
      <c r="R55" s="321"/>
      <c r="S55" s="321"/>
      <c r="T55" s="321"/>
      <c r="U55" s="321"/>
      <c r="V55" s="321"/>
      <c r="W55" s="321"/>
      <c r="X55" s="321"/>
      <c r="Y55" s="321"/>
      <c r="Z55" s="321"/>
      <c r="AA55" s="321"/>
      <c r="AB55" s="321"/>
      <c r="AC55" s="321"/>
      <c r="AD55" s="321"/>
      <c r="AE55" s="321"/>
      <c r="AF55" s="321"/>
      <c r="AG55" s="314">
        <f>'01 - MOKŘANY - ROZEBRÁNÍ ...'!J30</f>
        <v>0</v>
      </c>
      <c r="AH55" s="315"/>
      <c r="AI55" s="315"/>
      <c r="AJ55" s="315"/>
      <c r="AK55" s="315"/>
      <c r="AL55" s="315"/>
      <c r="AM55" s="315"/>
      <c r="AN55" s="314">
        <f t="shared" si="0"/>
        <v>0</v>
      </c>
      <c r="AO55" s="315"/>
      <c r="AP55" s="315"/>
      <c r="AQ55" s="88" t="s">
        <v>82</v>
      </c>
      <c r="AR55" s="89"/>
      <c r="AS55" s="90">
        <v>0</v>
      </c>
      <c r="AT55" s="91">
        <f t="shared" si="1"/>
        <v>0</v>
      </c>
      <c r="AU55" s="92">
        <f>'01 - MOKŘANY - ROZEBRÁNÍ ...'!P92</f>
        <v>0</v>
      </c>
      <c r="AV55" s="91">
        <f>'01 - MOKŘANY - ROZEBRÁNÍ ...'!J33</f>
        <v>0</v>
      </c>
      <c r="AW55" s="91">
        <f>'01 - MOKŘANY - ROZEBRÁNÍ ...'!J34</f>
        <v>0</v>
      </c>
      <c r="AX55" s="91">
        <f>'01 - MOKŘANY - ROZEBRÁNÍ ...'!J35</f>
        <v>0</v>
      </c>
      <c r="AY55" s="91">
        <f>'01 - MOKŘANY - ROZEBRÁNÍ ...'!J36</f>
        <v>0</v>
      </c>
      <c r="AZ55" s="91">
        <f>'01 - MOKŘANY - ROZEBRÁNÍ ...'!F33</f>
        <v>0</v>
      </c>
      <c r="BA55" s="91">
        <f>'01 - MOKŘANY - ROZEBRÁNÍ ...'!F34</f>
        <v>0</v>
      </c>
      <c r="BB55" s="91">
        <f>'01 - MOKŘANY - ROZEBRÁNÍ ...'!F35</f>
        <v>0</v>
      </c>
      <c r="BC55" s="91">
        <f>'01 - MOKŘANY - ROZEBRÁNÍ ...'!F36</f>
        <v>0</v>
      </c>
      <c r="BD55" s="93">
        <f>'01 - MOKŘANY - ROZEBRÁNÍ ...'!F37</f>
        <v>0</v>
      </c>
      <c r="BT55" s="94" t="s">
        <v>83</v>
      </c>
      <c r="BV55" s="94" t="s">
        <v>77</v>
      </c>
      <c r="BW55" s="94" t="s">
        <v>84</v>
      </c>
      <c r="BX55" s="94" t="s">
        <v>5</v>
      </c>
      <c r="CL55" s="94" t="s">
        <v>19</v>
      </c>
      <c r="CM55" s="94" t="s">
        <v>85</v>
      </c>
    </row>
    <row r="56" spans="1:91" s="6" customFormat="1" ht="27" customHeight="1">
      <c r="A56" s="84" t="s">
        <v>79</v>
      </c>
      <c r="B56" s="85"/>
      <c r="C56" s="86"/>
      <c r="D56" s="321" t="s">
        <v>86</v>
      </c>
      <c r="E56" s="321"/>
      <c r="F56" s="321"/>
      <c r="G56" s="321"/>
      <c r="H56" s="321"/>
      <c r="I56" s="87"/>
      <c r="J56" s="321" t="s">
        <v>87</v>
      </c>
      <c r="K56" s="321"/>
      <c r="L56" s="321"/>
      <c r="M56" s="321"/>
      <c r="N56" s="321"/>
      <c r="O56" s="321"/>
      <c r="P56" s="321"/>
      <c r="Q56" s="321"/>
      <c r="R56" s="321"/>
      <c r="S56" s="321"/>
      <c r="T56" s="321"/>
      <c r="U56" s="321"/>
      <c r="V56" s="321"/>
      <c r="W56" s="321"/>
      <c r="X56" s="321"/>
      <c r="Y56" s="321"/>
      <c r="Z56" s="321"/>
      <c r="AA56" s="321"/>
      <c r="AB56" s="321"/>
      <c r="AC56" s="321"/>
      <c r="AD56" s="321"/>
      <c r="AE56" s="321"/>
      <c r="AF56" s="321"/>
      <c r="AG56" s="314">
        <f>'02 - MOKŘANY - OPĚRNÁ ZEĎ...'!J30</f>
        <v>0</v>
      </c>
      <c r="AH56" s="315"/>
      <c r="AI56" s="315"/>
      <c r="AJ56" s="315"/>
      <c r="AK56" s="315"/>
      <c r="AL56" s="315"/>
      <c r="AM56" s="315"/>
      <c r="AN56" s="314">
        <f t="shared" si="0"/>
        <v>0</v>
      </c>
      <c r="AO56" s="315"/>
      <c r="AP56" s="315"/>
      <c r="AQ56" s="88" t="s">
        <v>82</v>
      </c>
      <c r="AR56" s="89"/>
      <c r="AS56" s="90">
        <v>0</v>
      </c>
      <c r="AT56" s="91">
        <f t="shared" si="1"/>
        <v>0</v>
      </c>
      <c r="AU56" s="92">
        <f>'02 - MOKŘANY - OPĚRNÁ ZEĎ...'!P84</f>
        <v>0</v>
      </c>
      <c r="AV56" s="91">
        <f>'02 - MOKŘANY - OPĚRNÁ ZEĎ...'!J33</f>
        <v>0</v>
      </c>
      <c r="AW56" s="91">
        <f>'02 - MOKŘANY - OPĚRNÁ ZEĎ...'!J34</f>
        <v>0</v>
      </c>
      <c r="AX56" s="91">
        <f>'02 - MOKŘANY - OPĚRNÁ ZEĎ...'!J35</f>
        <v>0</v>
      </c>
      <c r="AY56" s="91">
        <f>'02 - MOKŘANY - OPĚRNÁ ZEĎ...'!J36</f>
        <v>0</v>
      </c>
      <c r="AZ56" s="91">
        <f>'02 - MOKŘANY - OPĚRNÁ ZEĎ...'!F33</f>
        <v>0</v>
      </c>
      <c r="BA56" s="91">
        <f>'02 - MOKŘANY - OPĚRNÁ ZEĎ...'!F34</f>
        <v>0</v>
      </c>
      <c r="BB56" s="91">
        <f>'02 - MOKŘANY - OPĚRNÁ ZEĎ...'!F35</f>
        <v>0</v>
      </c>
      <c r="BC56" s="91">
        <f>'02 - MOKŘANY - OPĚRNÁ ZEĎ...'!F36</f>
        <v>0</v>
      </c>
      <c r="BD56" s="93">
        <f>'02 - MOKŘANY - OPĚRNÁ ZEĎ...'!F37</f>
        <v>0</v>
      </c>
      <c r="BT56" s="94" t="s">
        <v>83</v>
      </c>
      <c r="BV56" s="94" t="s">
        <v>77</v>
      </c>
      <c r="BW56" s="94" t="s">
        <v>88</v>
      </c>
      <c r="BX56" s="94" t="s">
        <v>5</v>
      </c>
      <c r="CL56" s="94" t="s">
        <v>19</v>
      </c>
      <c r="CM56" s="94" t="s">
        <v>85</v>
      </c>
    </row>
    <row r="57" spans="1:91" s="6" customFormat="1" ht="27" customHeight="1">
      <c r="A57" s="84" t="s">
        <v>79</v>
      </c>
      <c r="B57" s="85"/>
      <c r="C57" s="86"/>
      <c r="D57" s="321" t="s">
        <v>89</v>
      </c>
      <c r="E57" s="321"/>
      <c r="F57" s="321"/>
      <c r="G57" s="321"/>
      <c r="H57" s="321"/>
      <c r="I57" s="87"/>
      <c r="J57" s="321" t="s">
        <v>90</v>
      </c>
      <c r="K57" s="321"/>
      <c r="L57" s="321"/>
      <c r="M57" s="321"/>
      <c r="N57" s="321"/>
      <c r="O57" s="321"/>
      <c r="P57" s="321"/>
      <c r="Q57" s="321"/>
      <c r="R57" s="321"/>
      <c r="S57" s="321"/>
      <c r="T57" s="321"/>
      <c r="U57" s="321"/>
      <c r="V57" s="321"/>
      <c r="W57" s="321"/>
      <c r="X57" s="321"/>
      <c r="Y57" s="321"/>
      <c r="Z57" s="321"/>
      <c r="AA57" s="321"/>
      <c r="AB57" s="321"/>
      <c r="AC57" s="321"/>
      <c r="AD57" s="321"/>
      <c r="AE57" s="321"/>
      <c r="AF57" s="321"/>
      <c r="AG57" s="314">
        <f>'03 - MOKŘANY - ÚPRAVA PLO...'!J30</f>
        <v>0</v>
      </c>
      <c r="AH57" s="315"/>
      <c r="AI57" s="315"/>
      <c r="AJ57" s="315"/>
      <c r="AK57" s="315"/>
      <c r="AL57" s="315"/>
      <c r="AM57" s="315"/>
      <c r="AN57" s="314">
        <f t="shared" si="0"/>
        <v>0</v>
      </c>
      <c r="AO57" s="315"/>
      <c r="AP57" s="315"/>
      <c r="AQ57" s="88" t="s">
        <v>82</v>
      </c>
      <c r="AR57" s="89"/>
      <c r="AS57" s="90">
        <v>0</v>
      </c>
      <c r="AT57" s="91">
        <f t="shared" si="1"/>
        <v>0</v>
      </c>
      <c r="AU57" s="92">
        <f>'03 - MOKŘANY - ÚPRAVA PLO...'!P82</f>
        <v>0</v>
      </c>
      <c r="AV57" s="91">
        <f>'03 - MOKŘANY - ÚPRAVA PLO...'!J33</f>
        <v>0</v>
      </c>
      <c r="AW57" s="91">
        <f>'03 - MOKŘANY - ÚPRAVA PLO...'!J34</f>
        <v>0</v>
      </c>
      <c r="AX57" s="91">
        <f>'03 - MOKŘANY - ÚPRAVA PLO...'!J35</f>
        <v>0</v>
      </c>
      <c r="AY57" s="91">
        <f>'03 - MOKŘANY - ÚPRAVA PLO...'!J36</f>
        <v>0</v>
      </c>
      <c r="AZ57" s="91">
        <f>'03 - MOKŘANY - ÚPRAVA PLO...'!F33</f>
        <v>0</v>
      </c>
      <c r="BA57" s="91">
        <f>'03 - MOKŘANY - ÚPRAVA PLO...'!F34</f>
        <v>0</v>
      </c>
      <c r="BB57" s="91">
        <f>'03 - MOKŘANY - ÚPRAVA PLO...'!F35</f>
        <v>0</v>
      </c>
      <c r="BC57" s="91">
        <f>'03 - MOKŘANY - ÚPRAVA PLO...'!F36</f>
        <v>0</v>
      </c>
      <c r="BD57" s="93">
        <f>'03 - MOKŘANY - ÚPRAVA PLO...'!F37</f>
        <v>0</v>
      </c>
      <c r="BT57" s="94" t="s">
        <v>83</v>
      </c>
      <c r="BV57" s="94" t="s">
        <v>77</v>
      </c>
      <c r="BW57" s="94" t="s">
        <v>91</v>
      </c>
      <c r="BX57" s="94" t="s">
        <v>5</v>
      </c>
      <c r="CL57" s="94" t="s">
        <v>19</v>
      </c>
      <c r="CM57" s="94" t="s">
        <v>85</v>
      </c>
    </row>
    <row r="58" spans="1:91" s="6" customFormat="1" ht="27" customHeight="1">
      <c r="A58" s="84" t="s">
        <v>79</v>
      </c>
      <c r="B58" s="85"/>
      <c r="C58" s="86"/>
      <c r="D58" s="321" t="s">
        <v>92</v>
      </c>
      <c r="E58" s="321"/>
      <c r="F58" s="321"/>
      <c r="G58" s="321"/>
      <c r="H58" s="321"/>
      <c r="I58" s="87"/>
      <c r="J58" s="321" t="s">
        <v>93</v>
      </c>
      <c r="K58" s="321"/>
      <c r="L58" s="321"/>
      <c r="M58" s="321"/>
      <c r="N58" s="321"/>
      <c r="O58" s="321"/>
      <c r="P58" s="321"/>
      <c r="Q58" s="321"/>
      <c r="R58" s="321"/>
      <c r="S58" s="321"/>
      <c r="T58" s="321"/>
      <c r="U58" s="321"/>
      <c r="V58" s="321"/>
      <c r="W58" s="321"/>
      <c r="X58" s="321"/>
      <c r="Y58" s="321"/>
      <c r="Z58" s="321"/>
      <c r="AA58" s="321"/>
      <c r="AB58" s="321"/>
      <c r="AC58" s="321"/>
      <c r="AD58" s="321"/>
      <c r="AE58" s="321"/>
      <c r="AF58" s="321"/>
      <c r="AG58" s="314">
        <f>'04 - VYSOKÝ CHLUMEC - STA...'!J30</f>
        <v>0</v>
      </c>
      <c r="AH58" s="315"/>
      <c r="AI58" s="315"/>
      <c r="AJ58" s="315"/>
      <c r="AK58" s="315"/>
      <c r="AL58" s="315"/>
      <c r="AM58" s="315"/>
      <c r="AN58" s="314">
        <f t="shared" si="0"/>
        <v>0</v>
      </c>
      <c r="AO58" s="315"/>
      <c r="AP58" s="315"/>
      <c r="AQ58" s="88" t="s">
        <v>82</v>
      </c>
      <c r="AR58" s="89"/>
      <c r="AS58" s="90">
        <v>0</v>
      </c>
      <c r="AT58" s="91">
        <f t="shared" si="1"/>
        <v>0</v>
      </c>
      <c r="AU58" s="92">
        <f>'04 - VYSOKÝ CHLUMEC - STA...'!P109</f>
        <v>0</v>
      </c>
      <c r="AV58" s="91">
        <f>'04 - VYSOKÝ CHLUMEC - STA...'!J33</f>
        <v>0</v>
      </c>
      <c r="AW58" s="91">
        <f>'04 - VYSOKÝ CHLUMEC - STA...'!J34</f>
        <v>0</v>
      </c>
      <c r="AX58" s="91">
        <f>'04 - VYSOKÝ CHLUMEC - STA...'!J35</f>
        <v>0</v>
      </c>
      <c r="AY58" s="91">
        <f>'04 - VYSOKÝ CHLUMEC - STA...'!J36</f>
        <v>0</v>
      </c>
      <c r="AZ58" s="91">
        <f>'04 - VYSOKÝ CHLUMEC - STA...'!F33</f>
        <v>0</v>
      </c>
      <c r="BA58" s="91">
        <f>'04 - VYSOKÝ CHLUMEC - STA...'!F34</f>
        <v>0</v>
      </c>
      <c r="BB58" s="91">
        <f>'04 - VYSOKÝ CHLUMEC - STA...'!F35</f>
        <v>0</v>
      </c>
      <c r="BC58" s="91">
        <f>'04 - VYSOKÝ CHLUMEC - STA...'!F36</f>
        <v>0</v>
      </c>
      <c r="BD58" s="93">
        <f>'04 - VYSOKÝ CHLUMEC - STA...'!F37</f>
        <v>0</v>
      </c>
      <c r="BT58" s="94" t="s">
        <v>83</v>
      </c>
      <c r="BV58" s="94" t="s">
        <v>77</v>
      </c>
      <c r="BW58" s="94" t="s">
        <v>94</v>
      </c>
      <c r="BX58" s="94" t="s">
        <v>5</v>
      </c>
      <c r="CL58" s="94" t="s">
        <v>19</v>
      </c>
      <c r="CM58" s="94" t="s">
        <v>85</v>
      </c>
    </row>
    <row r="59" spans="1:91" s="6" customFormat="1" ht="27" customHeight="1">
      <c r="A59" s="84" t="s">
        <v>79</v>
      </c>
      <c r="B59" s="85"/>
      <c r="C59" s="86"/>
      <c r="D59" s="321" t="s">
        <v>95</v>
      </c>
      <c r="E59" s="321"/>
      <c r="F59" s="321"/>
      <c r="G59" s="321"/>
      <c r="H59" s="321"/>
      <c r="I59" s="87"/>
      <c r="J59" s="321" t="s">
        <v>96</v>
      </c>
      <c r="K59" s="321"/>
      <c r="L59" s="321"/>
      <c r="M59" s="321"/>
      <c r="N59" s="321"/>
      <c r="O59" s="321"/>
      <c r="P59" s="321"/>
      <c r="Q59" s="321"/>
      <c r="R59" s="321"/>
      <c r="S59" s="321"/>
      <c r="T59" s="321"/>
      <c r="U59" s="321"/>
      <c r="V59" s="321"/>
      <c r="W59" s="321"/>
      <c r="X59" s="321"/>
      <c r="Y59" s="321"/>
      <c r="Z59" s="321"/>
      <c r="AA59" s="321"/>
      <c r="AB59" s="321"/>
      <c r="AC59" s="321"/>
      <c r="AD59" s="321"/>
      <c r="AE59" s="321"/>
      <c r="AF59" s="321"/>
      <c r="AG59" s="314">
        <f>'05 - VYSOKÝ CHLUMEC - OPE...'!J30</f>
        <v>0</v>
      </c>
      <c r="AH59" s="315"/>
      <c r="AI59" s="315"/>
      <c r="AJ59" s="315"/>
      <c r="AK59" s="315"/>
      <c r="AL59" s="315"/>
      <c r="AM59" s="315"/>
      <c r="AN59" s="314">
        <f t="shared" si="0"/>
        <v>0</v>
      </c>
      <c r="AO59" s="315"/>
      <c r="AP59" s="315"/>
      <c r="AQ59" s="88" t="s">
        <v>82</v>
      </c>
      <c r="AR59" s="89"/>
      <c r="AS59" s="90">
        <v>0</v>
      </c>
      <c r="AT59" s="91">
        <f t="shared" si="1"/>
        <v>0</v>
      </c>
      <c r="AU59" s="92">
        <f>'05 - VYSOKÝ CHLUMEC - OPE...'!P86</f>
        <v>0</v>
      </c>
      <c r="AV59" s="91">
        <f>'05 - VYSOKÝ CHLUMEC - OPE...'!J33</f>
        <v>0</v>
      </c>
      <c r="AW59" s="91">
        <f>'05 - VYSOKÝ CHLUMEC - OPE...'!J34</f>
        <v>0</v>
      </c>
      <c r="AX59" s="91">
        <f>'05 - VYSOKÝ CHLUMEC - OPE...'!J35</f>
        <v>0</v>
      </c>
      <c r="AY59" s="91">
        <f>'05 - VYSOKÝ CHLUMEC - OPE...'!J36</f>
        <v>0</v>
      </c>
      <c r="AZ59" s="91">
        <f>'05 - VYSOKÝ CHLUMEC - OPE...'!F33</f>
        <v>0</v>
      </c>
      <c r="BA59" s="91">
        <f>'05 - VYSOKÝ CHLUMEC - OPE...'!F34</f>
        <v>0</v>
      </c>
      <c r="BB59" s="91">
        <f>'05 - VYSOKÝ CHLUMEC - OPE...'!F35</f>
        <v>0</v>
      </c>
      <c r="BC59" s="91">
        <f>'05 - VYSOKÝ CHLUMEC - OPE...'!F36</f>
        <v>0</v>
      </c>
      <c r="BD59" s="93">
        <f>'05 - VYSOKÝ CHLUMEC - OPE...'!F37</f>
        <v>0</v>
      </c>
      <c r="BT59" s="94" t="s">
        <v>83</v>
      </c>
      <c r="BV59" s="94" t="s">
        <v>77</v>
      </c>
      <c r="BW59" s="94" t="s">
        <v>97</v>
      </c>
      <c r="BX59" s="94" t="s">
        <v>5</v>
      </c>
      <c r="CL59" s="94" t="s">
        <v>19</v>
      </c>
      <c r="CM59" s="94" t="s">
        <v>85</v>
      </c>
    </row>
    <row r="60" spans="1:91" s="6" customFormat="1" ht="27" customHeight="1">
      <c r="A60" s="84" t="s">
        <v>79</v>
      </c>
      <c r="B60" s="85"/>
      <c r="C60" s="86"/>
      <c r="D60" s="321" t="s">
        <v>98</v>
      </c>
      <c r="E60" s="321"/>
      <c r="F60" s="321"/>
      <c r="G60" s="321"/>
      <c r="H60" s="321"/>
      <c r="I60" s="87"/>
      <c r="J60" s="321" t="s">
        <v>99</v>
      </c>
      <c r="K60" s="321"/>
      <c r="L60" s="321"/>
      <c r="M60" s="321"/>
      <c r="N60" s="321"/>
      <c r="O60" s="321"/>
      <c r="P60" s="321"/>
      <c r="Q60" s="321"/>
      <c r="R60" s="321"/>
      <c r="S60" s="321"/>
      <c r="T60" s="321"/>
      <c r="U60" s="321"/>
      <c r="V60" s="321"/>
      <c r="W60" s="321"/>
      <c r="X60" s="321"/>
      <c r="Y60" s="321"/>
      <c r="Z60" s="321"/>
      <c r="AA60" s="321"/>
      <c r="AB60" s="321"/>
      <c r="AC60" s="321"/>
      <c r="AD60" s="321"/>
      <c r="AE60" s="321"/>
      <c r="AF60" s="321"/>
      <c r="AG60" s="314">
        <f>'06 - VYSOKÝ CHLUMEC - POJ...'!J30</f>
        <v>0</v>
      </c>
      <c r="AH60" s="315"/>
      <c r="AI60" s="315"/>
      <c r="AJ60" s="315"/>
      <c r="AK60" s="315"/>
      <c r="AL60" s="315"/>
      <c r="AM60" s="315"/>
      <c r="AN60" s="314">
        <f t="shared" si="0"/>
        <v>0</v>
      </c>
      <c r="AO60" s="315"/>
      <c r="AP60" s="315"/>
      <c r="AQ60" s="88" t="s">
        <v>82</v>
      </c>
      <c r="AR60" s="89"/>
      <c r="AS60" s="90">
        <v>0</v>
      </c>
      <c r="AT60" s="91">
        <f t="shared" si="1"/>
        <v>0</v>
      </c>
      <c r="AU60" s="92">
        <f>'06 - VYSOKÝ CHLUMEC - POJ...'!P85</f>
        <v>0</v>
      </c>
      <c r="AV60" s="91">
        <f>'06 - VYSOKÝ CHLUMEC - POJ...'!J33</f>
        <v>0</v>
      </c>
      <c r="AW60" s="91">
        <f>'06 - VYSOKÝ CHLUMEC - POJ...'!J34</f>
        <v>0</v>
      </c>
      <c r="AX60" s="91">
        <f>'06 - VYSOKÝ CHLUMEC - POJ...'!J35</f>
        <v>0</v>
      </c>
      <c r="AY60" s="91">
        <f>'06 - VYSOKÝ CHLUMEC - POJ...'!J36</f>
        <v>0</v>
      </c>
      <c r="AZ60" s="91">
        <f>'06 - VYSOKÝ CHLUMEC - POJ...'!F33</f>
        <v>0</v>
      </c>
      <c r="BA60" s="91">
        <f>'06 - VYSOKÝ CHLUMEC - POJ...'!F34</f>
        <v>0</v>
      </c>
      <c r="BB60" s="91">
        <f>'06 - VYSOKÝ CHLUMEC - POJ...'!F35</f>
        <v>0</v>
      </c>
      <c r="BC60" s="91">
        <f>'06 - VYSOKÝ CHLUMEC - POJ...'!F36</f>
        <v>0</v>
      </c>
      <c r="BD60" s="93">
        <f>'06 - VYSOKÝ CHLUMEC - POJ...'!F37</f>
        <v>0</v>
      </c>
      <c r="BT60" s="94" t="s">
        <v>83</v>
      </c>
      <c r="BV60" s="94" t="s">
        <v>77</v>
      </c>
      <c r="BW60" s="94" t="s">
        <v>100</v>
      </c>
      <c r="BX60" s="94" t="s">
        <v>5</v>
      </c>
      <c r="CL60" s="94" t="s">
        <v>19</v>
      </c>
      <c r="CM60" s="94" t="s">
        <v>85</v>
      </c>
    </row>
    <row r="61" spans="1:91" s="6" customFormat="1" ht="27" customHeight="1">
      <c r="A61" s="84" t="s">
        <v>79</v>
      </c>
      <c r="B61" s="85"/>
      <c r="C61" s="86"/>
      <c r="D61" s="321" t="s">
        <v>101</v>
      </c>
      <c r="E61" s="321"/>
      <c r="F61" s="321"/>
      <c r="G61" s="321"/>
      <c r="H61" s="321"/>
      <c r="I61" s="87"/>
      <c r="J61" s="321" t="s">
        <v>102</v>
      </c>
      <c r="K61" s="321"/>
      <c r="L61" s="321"/>
      <c r="M61" s="321"/>
      <c r="N61" s="321"/>
      <c r="O61" s="321"/>
      <c r="P61" s="321"/>
      <c r="Q61" s="321"/>
      <c r="R61" s="321"/>
      <c r="S61" s="321"/>
      <c r="T61" s="321"/>
      <c r="U61" s="321"/>
      <c r="V61" s="321"/>
      <c r="W61" s="321"/>
      <c r="X61" s="321"/>
      <c r="Y61" s="321"/>
      <c r="Z61" s="321"/>
      <c r="AA61" s="321"/>
      <c r="AB61" s="321"/>
      <c r="AC61" s="321"/>
      <c r="AD61" s="321"/>
      <c r="AE61" s="321"/>
      <c r="AF61" s="321"/>
      <c r="AG61" s="314">
        <f>'07 - VYSOKÝ CHLUMEC - DEŠ...'!J30</f>
        <v>0</v>
      </c>
      <c r="AH61" s="315"/>
      <c r="AI61" s="315"/>
      <c r="AJ61" s="315"/>
      <c r="AK61" s="315"/>
      <c r="AL61" s="315"/>
      <c r="AM61" s="315"/>
      <c r="AN61" s="314">
        <f t="shared" si="0"/>
        <v>0</v>
      </c>
      <c r="AO61" s="315"/>
      <c r="AP61" s="315"/>
      <c r="AQ61" s="88" t="s">
        <v>82</v>
      </c>
      <c r="AR61" s="89"/>
      <c r="AS61" s="90">
        <v>0</v>
      </c>
      <c r="AT61" s="91">
        <f t="shared" si="1"/>
        <v>0</v>
      </c>
      <c r="AU61" s="92">
        <f>'07 - VYSOKÝ CHLUMEC - DEŠ...'!P84</f>
        <v>0</v>
      </c>
      <c r="AV61" s="91">
        <f>'07 - VYSOKÝ CHLUMEC - DEŠ...'!J33</f>
        <v>0</v>
      </c>
      <c r="AW61" s="91">
        <f>'07 - VYSOKÝ CHLUMEC - DEŠ...'!J34</f>
        <v>0</v>
      </c>
      <c r="AX61" s="91">
        <f>'07 - VYSOKÝ CHLUMEC - DEŠ...'!J35</f>
        <v>0</v>
      </c>
      <c r="AY61" s="91">
        <f>'07 - VYSOKÝ CHLUMEC - DEŠ...'!J36</f>
        <v>0</v>
      </c>
      <c r="AZ61" s="91">
        <f>'07 - VYSOKÝ CHLUMEC - DEŠ...'!F33</f>
        <v>0</v>
      </c>
      <c r="BA61" s="91">
        <f>'07 - VYSOKÝ CHLUMEC - DEŠ...'!F34</f>
        <v>0</v>
      </c>
      <c r="BB61" s="91">
        <f>'07 - VYSOKÝ CHLUMEC - DEŠ...'!F35</f>
        <v>0</v>
      </c>
      <c r="BC61" s="91">
        <f>'07 - VYSOKÝ CHLUMEC - DEŠ...'!F36</f>
        <v>0</v>
      </c>
      <c r="BD61" s="93">
        <f>'07 - VYSOKÝ CHLUMEC - DEŠ...'!F37</f>
        <v>0</v>
      </c>
      <c r="BT61" s="94" t="s">
        <v>83</v>
      </c>
      <c r="BV61" s="94" t="s">
        <v>77</v>
      </c>
      <c r="BW61" s="94" t="s">
        <v>103</v>
      </c>
      <c r="BX61" s="94" t="s">
        <v>5</v>
      </c>
      <c r="CL61" s="94" t="s">
        <v>19</v>
      </c>
      <c r="CM61" s="94" t="s">
        <v>85</v>
      </c>
    </row>
    <row r="62" spans="1:91" s="6" customFormat="1" ht="27" customHeight="1">
      <c r="A62" s="84" t="s">
        <v>79</v>
      </c>
      <c r="B62" s="85"/>
      <c r="C62" s="86"/>
      <c r="D62" s="321" t="s">
        <v>104</v>
      </c>
      <c r="E62" s="321"/>
      <c r="F62" s="321"/>
      <c r="G62" s="321"/>
      <c r="H62" s="321"/>
      <c r="I62" s="87"/>
      <c r="J62" s="321" t="s">
        <v>105</v>
      </c>
      <c r="K62" s="321"/>
      <c r="L62" s="321"/>
      <c r="M62" s="321"/>
      <c r="N62" s="321"/>
      <c r="O62" s="321"/>
      <c r="P62" s="321"/>
      <c r="Q62" s="321"/>
      <c r="R62" s="321"/>
      <c r="S62" s="321"/>
      <c r="T62" s="321"/>
      <c r="U62" s="321"/>
      <c r="V62" s="321"/>
      <c r="W62" s="321"/>
      <c r="X62" s="321"/>
      <c r="Y62" s="321"/>
      <c r="Z62" s="321"/>
      <c r="AA62" s="321"/>
      <c r="AB62" s="321"/>
      <c r="AC62" s="321"/>
      <c r="AD62" s="321"/>
      <c r="AE62" s="321"/>
      <c r="AF62" s="321"/>
      <c r="AG62" s="314">
        <f>'08 - VYSOKÝ CHLUMEC - ZPE...'!J30</f>
        <v>0</v>
      </c>
      <c r="AH62" s="315"/>
      <c r="AI62" s="315"/>
      <c r="AJ62" s="315"/>
      <c r="AK62" s="315"/>
      <c r="AL62" s="315"/>
      <c r="AM62" s="315"/>
      <c r="AN62" s="314">
        <f t="shared" si="0"/>
        <v>0</v>
      </c>
      <c r="AO62" s="315"/>
      <c r="AP62" s="315"/>
      <c r="AQ62" s="88" t="s">
        <v>82</v>
      </c>
      <c r="AR62" s="89"/>
      <c r="AS62" s="90">
        <v>0</v>
      </c>
      <c r="AT62" s="91">
        <f t="shared" si="1"/>
        <v>0</v>
      </c>
      <c r="AU62" s="92">
        <f>'08 - VYSOKÝ CHLUMEC - ZPE...'!P85</f>
        <v>0</v>
      </c>
      <c r="AV62" s="91">
        <f>'08 - VYSOKÝ CHLUMEC - ZPE...'!J33</f>
        <v>0</v>
      </c>
      <c r="AW62" s="91">
        <f>'08 - VYSOKÝ CHLUMEC - ZPE...'!J34</f>
        <v>0</v>
      </c>
      <c r="AX62" s="91">
        <f>'08 - VYSOKÝ CHLUMEC - ZPE...'!J35</f>
        <v>0</v>
      </c>
      <c r="AY62" s="91">
        <f>'08 - VYSOKÝ CHLUMEC - ZPE...'!J36</f>
        <v>0</v>
      </c>
      <c r="AZ62" s="91">
        <f>'08 - VYSOKÝ CHLUMEC - ZPE...'!F33</f>
        <v>0</v>
      </c>
      <c r="BA62" s="91">
        <f>'08 - VYSOKÝ CHLUMEC - ZPE...'!F34</f>
        <v>0</v>
      </c>
      <c r="BB62" s="91">
        <f>'08 - VYSOKÝ CHLUMEC - ZPE...'!F35</f>
        <v>0</v>
      </c>
      <c r="BC62" s="91">
        <f>'08 - VYSOKÝ CHLUMEC - ZPE...'!F36</f>
        <v>0</v>
      </c>
      <c r="BD62" s="93">
        <f>'08 - VYSOKÝ CHLUMEC - ZPE...'!F37</f>
        <v>0</v>
      </c>
      <c r="BT62" s="94" t="s">
        <v>83</v>
      </c>
      <c r="BV62" s="94" t="s">
        <v>77</v>
      </c>
      <c r="BW62" s="94" t="s">
        <v>106</v>
      </c>
      <c r="BX62" s="94" t="s">
        <v>5</v>
      </c>
      <c r="CL62" s="94" t="s">
        <v>19</v>
      </c>
      <c r="CM62" s="94" t="s">
        <v>85</v>
      </c>
    </row>
    <row r="63" spans="1:91" s="6" customFormat="1" ht="27" customHeight="1">
      <c r="A63" s="84" t="s">
        <v>79</v>
      </c>
      <c r="B63" s="85"/>
      <c r="C63" s="86"/>
      <c r="D63" s="321" t="s">
        <v>107</v>
      </c>
      <c r="E63" s="321"/>
      <c r="F63" s="321"/>
      <c r="G63" s="321"/>
      <c r="H63" s="321"/>
      <c r="I63" s="87"/>
      <c r="J63" s="321" t="s">
        <v>108</v>
      </c>
      <c r="K63" s="321"/>
      <c r="L63" s="321"/>
      <c r="M63" s="321"/>
      <c r="N63" s="321"/>
      <c r="O63" s="321"/>
      <c r="P63" s="321"/>
      <c r="Q63" s="321"/>
      <c r="R63" s="321"/>
      <c r="S63" s="321"/>
      <c r="T63" s="321"/>
      <c r="U63" s="321"/>
      <c r="V63" s="321"/>
      <c r="W63" s="321"/>
      <c r="X63" s="321"/>
      <c r="Y63" s="321"/>
      <c r="Z63" s="321"/>
      <c r="AA63" s="321"/>
      <c r="AB63" s="321"/>
      <c r="AC63" s="321"/>
      <c r="AD63" s="321"/>
      <c r="AE63" s="321"/>
      <c r="AF63" s="321"/>
      <c r="AG63" s="314">
        <f>'09 - VYSOKÝ CHLUMEC - TER...'!J30</f>
        <v>0</v>
      </c>
      <c r="AH63" s="315"/>
      <c r="AI63" s="315"/>
      <c r="AJ63" s="315"/>
      <c r="AK63" s="315"/>
      <c r="AL63" s="315"/>
      <c r="AM63" s="315"/>
      <c r="AN63" s="314">
        <f t="shared" si="0"/>
        <v>0</v>
      </c>
      <c r="AO63" s="315"/>
      <c r="AP63" s="315"/>
      <c r="AQ63" s="88" t="s">
        <v>82</v>
      </c>
      <c r="AR63" s="89"/>
      <c r="AS63" s="95">
        <v>0</v>
      </c>
      <c r="AT63" s="96">
        <f t="shared" si="1"/>
        <v>0</v>
      </c>
      <c r="AU63" s="97">
        <f>'09 - VYSOKÝ CHLUMEC - TER...'!P82</f>
        <v>0</v>
      </c>
      <c r="AV63" s="96">
        <f>'09 - VYSOKÝ CHLUMEC - TER...'!J33</f>
        <v>0</v>
      </c>
      <c r="AW63" s="96">
        <f>'09 - VYSOKÝ CHLUMEC - TER...'!J34</f>
        <v>0</v>
      </c>
      <c r="AX63" s="96">
        <f>'09 - VYSOKÝ CHLUMEC - TER...'!J35</f>
        <v>0</v>
      </c>
      <c r="AY63" s="96">
        <f>'09 - VYSOKÝ CHLUMEC - TER...'!J36</f>
        <v>0</v>
      </c>
      <c r="AZ63" s="96">
        <f>'09 - VYSOKÝ CHLUMEC - TER...'!F33</f>
        <v>0</v>
      </c>
      <c r="BA63" s="96">
        <f>'09 - VYSOKÝ CHLUMEC - TER...'!F34</f>
        <v>0</v>
      </c>
      <c r="BB63" s="96">
        <f>'09 - VYSOKÝ CHLUMEC - TER...'!F35</f>
        <v>0</v>
      </c>
      <c r="BC63" s="96">
        <f>'09 - VYSOKÝ CHLUMEC - TER...'!F36</f>
        <v>0</v>
      </c>
      <c r="BD63" s="98">
        <f>'09 - VYSOKÝ CHLUMEC - TER...'!F37</f>
        <v>0</v>
      </c>
      <c r="BT63" s="94" t="s">
        <v>83</v>
      </c>
      <c r="BV63" s="94" t="s">
        <v>77</v>
      </c>
      <c r="BW63" s="94" t="s">
        <v>109</v>
      </c>
      <c r="BX63" s="94" t="s">
        <v>5</v>
      </c>
      <c r="CL63" s="94" t="s">
        <v>19</v>
      </c>
      <c r="CM63" s="94" t="s">
        <v>85</v>
      </c>
    </row>
    <row r="64" spans="1:91" s="1" customFormat="1" ht="30" customHeight="1">
      <c r="B64" s="33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7"/>
    </row>
    <row r="65" spans="2:44" s="1" customFormat="1" ht="6.95" customHeight="1">
      <c r="B65" s="45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37"/>
    </row>
  </sheetData>
  <sheetProtection algorithmName="SHA-512" hashValue="jA+2IoXz/74yq3yXAvhAsizM0Q6XrWN4F0u0O6JrqtcLu284B6GwQZ/LbziZiUug2W/Q/ziZt5yMkJnTEC8rDg==" saltValue="+CMgcgfRswQLhoceq+EmJvDxGSl3QZyqAuaQREQV+mIqXWXY26RjAsyUs+j2ZsLSfKmu/vWQE9IeuipfWPFnhw==" spinCount="100000" sheet="1" objects="1" scenarios="1" formatColumns="0" formatRows="0"/>
  <mergeCells count="74"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L28:P28"/>
    <mergeCell ref="W28:AE28"/>
    <mergeCell ref="AK28:AO28"/>
    <mergeCell ref="L29:P29"/>
    <mergeCell ref="L30:P30"/>
    <mergeCell ref="AR2:BE2"/>
    <mergeCell ref="K5:AO5"/>
    <mergeCell ref="K6:AO6"/>
    <mergeCell ref="E14:AJ14"/>
    <mergeCell ref="E23:AN23"/>
    <mergeCell ref="AS49:AT51"/>
    <mergeCell ref="AM50:AP50"/>
    <mergeCell ref="L45:AO45"/>
    <mergeCell ref="AM47:AN47"/>
    <mergeCell ref="AM49:AP49"/>
    <mergeCell ref="L33:P33"/>
    <mergeCell ref="AN61:AP61"/>
    <mergeCell ref="AN58:AP58"/>
    <mergeCell ref="AN59:AP59"/>
    <mergeCell ref="AN60:AP60"/>
    <mergeCell ref="AN52:AP52"/>
    <mergeCell ref="AG52:AM52"/>
    <mergeCell ref="AG57:AM57"/>
    <mergeCell ref="AG58:AM58"/>
    <mergeCell ref="AG59:AM59"/>
    <mergeCell ref="AG60:AM60"/>
    <mergeCell ref="AG61:AM61"/>
    <mergeCell ref="W33:AE33"/>
    <mergeCell ref="AK33:AO33"/>
    <mergeCell ref="X35:AB35"/>
    <mergeCell ref="AK35:AO35"/>
    <mergeCell ref="AN63:AP63"/>
    <mergeCell ref="D62:H62"/>
    <mergeCell ref="D55:H55"/>
    <mergeCell ref="D56:H56"/>
    <mergeCell ref="D57:H57"/>
    <mergeCell ref="D58:H58"/>
    <mergeCell ref="D59:H59"/>
    <mergeCell ref="D60:H60"/>
    <mergeCell ref="D61:H61"/>
    <mergeCell ref="D63:H63"/>
    <mergeCell ref="AN55:AP55"/>
    <mergeCell ref="AG55:AM55"/>
    <mergeCell ref="AN56:AP56"/>
    <mergeCell ref="AG56:AM56"/>
    <mergeCell ref="AN57:AP57"/>
    <mergeCell ref="AG62:AM62"/>
    <mergeCell ref="AG63:AM63"/>
    <mergeCell ref="AG54:AM54"/>
    <mergeCell ref="AN54:AP54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  <mergeCell ref="J62:AF62"/>
    <mergeCell ref="J63:AF63"/>
    <mergeCell ref="AN62:AP62"/>
  </mergeCells>
  <hyperlinks>
    <hyperlink ref="A55" location="'01 - MOKŘANY - ROZEBRÁNÍ ...'!C2" display="/"/>
    <hyperlink ref="A56" location="'02 - MOKŘANY - OPĚRNÁ ZEĎ...'!C2" display="/"/>
    <hyperlink ref="A57" location="'03 - MOKŘANY - ÚPRAVA PLO...'!C2" display="/"/>
    <hyperlink ref="A58" location="'04 - VYSOKÝ CHLUMEC - STA...'!C2" display="/"/>
    <hyperlink ref="A59" location="'05 - VYSOKÝ CHLUMEC - OPE...'!C2" display="/"/>
    <hyperlink ref="A60" location="'06 - VYSOKÝ CHLUMEC - POJ...'!C2" display="/"/>
    <hyperlink ref="A61" location="'07 - VYSOKÝ CHLUMEC - DEŠ...'!C2" display="/"/>
    <hyperlink ref="A62" location="'08 - VYSOKÝ CHLUMEC - ZPE...'!C2" display="/"/>
    <hyperlink ref="A63" location="'09 - VYSOKÝ CHLUMEC - TER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4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83203125" customWidth="1"/>
    <col min="8" max="8" width="11.5" customWidth="1"/>
    <col min="9" max="9" width="20.1640625" style="99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16" t="s">
        <v>109</v>
      </c>
    </row>
    <row r="3" spans="2:46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9"/>
      <c r="AT3" s="16" t="s">
        <v>85</v>
      </c>
    </row>
    <row r="4" spans="2:46" ht="24.95" customHeight="1">
      <c r="B4" s="19"/>
      <c r="D4" s="103" t="s">
        <v>110</v>
      </c>
      <c r="L4" s="19"/>
      <c r="M4" s="10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5" t="s">
        <v>16</v>
      </c>
      <c r="L6" s="19"/>
    </row>
    <row r="7" spans="2:46" ht="16.5" customHeight="1">
      <c r="B7" s="19"/>
      <c r="E7" s="357" t="str">
        <f>'Rekapitulace stavby'!K6</f>
        <v>VYSOKÝ CHLUMEC PARC. Č. 414/2 -  MVS - HOSPODÁŘSKÝ OBJEKT Z MOKŘAN ČP. 13</v>
      </c>
      <c r="F7" s="358"/>
      <c r="G7" s="358"/>
      <c r="H7" s="358"/>
      <c r="L7" s="19"/>
    </row>
    <row r="8" spans="2:46" s="1" customFormat="1" ht="12" customHeight="1">
      <c r="B8" s="37"/>
      <c r="D8" s="105" t="s">
        <v>111</v>
      </c>
      <c r="I8" s="106"/>
      <c r="L8" s="37"/>
    </row>
    <row r="9" spans="2:46" s="1" customFormat="1" ht="36.950000000000003" customHeight="1">
      <c r="B9" s="37"/>
      <c r="E9" s="359" t="s">
        <v>1995</v>
      </c>
      <c r="F9" s="360"/>
      <c r="G9" s="360"/>
      <c r="H9" s="360"/>
      <c r="I9" s="106"/>
      <c r="L9" s="37"/>
    </row>
    <row r="10" spans="2:46" s="1" customFormat="1">
      <c r="B10" s="37"/>
      <c r="I10" s="106"/>
      <c r="L10" s="37"/>
    </row>
    <row r="11" spans="2:46" s="1" customFormat="1" ht="12" customHeight="1">
      <c r="B11" s="37"/>
      <c r="D11" s="105" t="s">
        <v>18</v>
      </c>
      <c r="F11" s="107" t="s">
        <v>19</v>
      </c>
      <c r="I11" s="108" t="s">
        <v>20</v>
      </c>
      <c r="J11" s="107" t="s">
        <v>21</v>
      </c>
      <c r="L11" s="37"/>
    </row>
    <row r="12" spans="2:46" s="1" customFormat="1" ht="12" customHeight="1">
      <c r="B12" s="37"/>
      <c r="D12" s="105" t="s">
        <v>22</v>
      </c>
      <c r="F12" s="107" t="s">
        <v>23</v>
      </c>
      <c r="I12" s="108" t="s">
        <v>24</v>
      </c>
      <c r="J12" s="109" t="str">
        <f>'Rekapitulace stavby'!AN8</f>
        <v>14. 12. 2018</v>
      </c>
      <c r="L12" s="37"/>
    </row>
    <row r="13" spans="2:46" s="1" customFormat="1" ht="10.9" customHeight="1">
      <c r="B13" s="37"/>
      <c r="I13" s="106"/>
      <c r="L13" s="37"/>
    </row>
    <row r="14" spans="2:46" s="1" customFormat="1" ht="12" customHeight="1">
      <c r="B14" s="37"/>
      <c r="D14" s="105" t="s">
        <v>26</v>
      </c>
      <c r="I14" s="108" t="s">
        <v>27</v>
      </c>
      <c r="J14" s="107" t="s">
        <v>28</v>
      </c>
      <c r="L14" s="37"/>
    </row>
    <row r="15" spans="2:46" s="1" customFormat="1" ht="18" customHeight="1">
      <c r="B15" s="37"/>
      <c r="E15" s="107" t="s">
        <v>29</v>
      </c>
      <c r="I15" s="108" t="s">
        <v>30</v>
      </c>
      <c r="J15" s="107" t="s">
        <v>21</v>
      </c>
      <c r="L15" s="37"/>
    </row>
    <row r="16" spans="2:46" s="1" customFormat="1" ht="6.95" customHeight="1">
      <c r="B16" s="37"/>
      <c r="I16" s="106"/>
      <c r="L16" s="37"/>
    </row>
    <row r="17" spans="2:12" s="1" customFormat="1" ht="12" customHeight="1">
      <c r="B17" s="37"/>
      <c r="D17" s="105" t="s">
        <v>31</v>
      </c>
      <c r="I17" s="108" t="s">
        <v>27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361" t="str">
        <f>'Rekapitulace stavby'!E14</f>
        <v>Vyplň údaj</v>
      </c>
      <c r="F18" s="362"/>
      <c r="G18" s="362"/>
      <c r="H18" s="362"/>
      <c r="I18" s="108" t="s">
        <v>30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6"/>
      <c r="L19" s="37"/>
    </row>
    <row r="20" spans="2:12" s="1" customFormat="1" ht="12" customHeight="1">
      <c r="B20" s="37"/>
      <c r="D20" s="105" t="s">
        <v>33</v>
      </c>
      <c r="I20" s="108" t="s">
        <v>27</v>
      </c>
      <c r="J20" s="107" t="s">
        <v>34</v>
      </c>
      <c r="L20" s="37"/>
    </row>
    <row r="21" spans="2:12" s="1" customFormat="1" ht="18" customHeight="1">
      <c r="B21" s="37"/>
      <c r="E21" s="107" t="s">
        <v>35</v>
      </c>
      <c r="I21" s="108" t="s">
        <v>30</v>
      </c>
      <c r="J21" s="107" t="s">
        <v>21</v>
      </c>
      <c r="L21" s="37"/>
    </row>
    <row r="22" spans="2:12" s="1" customFormat="1" ht="6.95" customHeight="1">
      <c r="B22" s="37"/>
      <c r="I22" s="106"/>
      <c r="L22" s="37"/>
    </row>
    <row r="23" spans="2:12" s="1" customFormat="1" ht="12" customHeight="1">
      <c r="B23" s="37"/>
      <c r="D23" s="105" t="s">
        <v>37</v>
      </c>
      <c r="I23" s="108" t="s">
        <v>27</v>
      </c>
      <c r="J23" s="107" t="s">
        <v>21</v>
      </c>
      <c r="L23" s="37"/>
    </row>
    <row r="24" spans="2:12" s="1" customFormat="1" ht="18" customHeight="1">
      <c r="B24" s="37"/>
      <c r="E24" s="107" t="s">
        <v>38</v>
      </c>
      <c r="I24" s="108" t="s">
        <v>30</v>
      </c>
      <c r="J24" s="107" t="s">
        <v>21</v>
      </c>
      <c r="L24" s="37"/>
    </row>
    <row r="25" spans="2:12" s="1" customFormat="1" ht="6.95" customHeight="1">
      <c r="B25" s="37"/>
      <c r="I25" s="106"/>
      <c r="L25" s="37"/>
    </row>
    <row r="26" spans="2:12" s="1" customFormat="1" ht="12" customHeight="1">
      <c r="B26" s="37"/>
      <c r="D26" s="105" t="s">
        <v>39</v>
      </c>
      <c r="I26" s="106"/>
      <c r="L26" s="37"/>
    </row>
    <row r="27" spans="2:12" s="7" customFormat="1" ht="51" customHeight="1">
      <c r="B27" s="110"/>
      <c r="E27" s="363" t="s">
        <v>40</v>
      </c>
      <c r="F27" s="363"/>
      <c r="G27" s="363"/>
      <c r="H27" s="363"/>
      <c r="I27" s="111"/>
      <c r="L27" s="110"/>
    </row>
    <row r="28" spans="2:12" s="1" customFormat="1" ht="6.95" customHeight="1">
      <c r="B28" s="37"/>
      <c r="I28" s="106"/>
      <c r="L28" s="37"/>
    </row>
    <row r="29" spans="2:12" s="1" customFormat="1" ht="6.95" customHeight="1">
      <c r="B29" s="37"/>
      <c r="D29" s="58"/>
      <c r="E29" s="58"/>
      <c r="F29" s="58"/>
      <c r="G29" s="58"/>
      <c r="H29" s="58"/>
      <c r="I29" s="112"/>
      <c r="J29" s="58"/>
      <c r="K29" s="58"/>
      <c r="L29" s="37"/>
    </row>
    <row r="30" spans="2:12" s="1" customFormat="1" ht="25.35" customHeight="1">
      <c r="B30" s="37"/>
      <c r="D30" s="113" t="s">
        <v>41</v>
      </c>
      <c r="I30" s="106"/>
      <c r="J30" s="114">
        <f>ROUND(J82, 2)</f>
        <v>0</v>
      </c>
      <c r="L30" s="37"/>
    </row>
    <row r="31" spans="2:12" s="1" customFormat="1" ht="6.95" customHeight="1">
      <c r="B31" s="37"/>
      <c r="D31" s="58"/>
      <c r="E31" s="58"/>
      <c r="F31" s="58"/>
      <c r="G31" s="58"/>
      <c r="H31" s="58"/>
      <c r="I31" s="112"/>
      <c r="J31" s="58"/>
      <c r="K31" s="58"/>
      <c r="L31" s="37"/>
    </row>
    <row r="32" spans="2:12" s="1" customFormat="1" ht="14.45" customHeight="1">
      <c r="B32" s="37"/>
      <c r="F32" s="115" t="s">
        <v>43</v>
      </c>
      <c r="I32" s="116" t="s">
        <v>42</v>
      </c>
      <c r="J32" s="115" t="s">
        <v>44</v>
      </c>
      <c r="L32" s="37"/>
    </row>
    <row r="33" spans="2:12" s="1" customFormat="1" ht="14.45" customHeight="1">
      <c r="B33" s="37"/>
      <c r="D33" s="117" t="s">
        <v>45</v>
      </c>
      <c r="E33" s="105" t="s">
        <v>46</v>
      </c>
      <c r="F33" s="118">
        <f>ROUND((SUM(BE82:BE123)),  2)</f>
        <v>0</v>
      </c>
      <c r="I33" s="119">
        <v>0.21</v>
      </c>
      <c r="J33" s="118">
        <f>ROUND(((SUM(BE82:BE123))*I33),  2)</f>
        <v>0</v>
      </c>
      <c r="L33" s="37"/>
    </row>
    <row r="34" spans="2:12" s="1" customFormat="1" ht="14.45" customHeight="1">
      <c r="B34" s="37"/>
      <c r="E34" s="105" t="s">
        <v>47</v>
      </c>
      <c r="F34" s="118">
        <f>ROUND((SUM(BF82:BF123)),  2)</f>
        <v>0</v>
      </c>
      <c r="I34" s="119">
        <v>0.15</v>
      </c>
      <c r="J34" s="118">
        <f>ROUND(((SUM(BF82:BF123))*I34),  2)</f>
        <v>0</v>
      </c>
      <c r="L34" s="37"/>
    </row>
    <row r="35" spans="2:12" s="1" customFormat="1" ht="14.45" hidden="1" customHeight="1">
      <c r="B35" s="37"/>
      <c r="E35" s="105" t="s">
        <v>48</v>
      </c>
      <c r="F35" s="118">
        <f>ROUND((SUM(BG82:BG123)),  2)</f>
        <v>0</v>
      </c>
      <c r="I35" s="119">
        <v>0.21</v>
      </c>
      <c r="J35" s="118">
        <f>0</f>
        <v>0</v>
      </c>
      <c r="L35" s="37"/>
    </row>
    <row r="36" spans="2:12" s="1" customFormat="1" ht="14.45" hidden="1" customHeight="1">
      <c r="B36" s="37"/>
      <c r="E36" s="105" t="s">
        <v>49</v>
      </c>
      <c r="F36" s="118">
        <f>ROUND((SUM(BH82:BH123)),  2)</f>
        <v>0</v>
      </c>
      <c r="I36" s="119">
        <v>0.15</v>
      </c>
      <c r="J36" s="118">
        <f>0</f>
        <v>0</v>
      </c>
      <c r="L36" s="37"/>
    </row>
    <row r="37" spans="2:12" s="1" customFormat="1" ht="14.45" hidden="1" customHeight="1">
      <c r="B37" s="37"/>
      <c r="E37" s="105" t="s">
        <v>50</v>
      </c>
      <c r="F37" s="118">
        <f>ROUND((SUM(BI82:BI123)),  2)</f>
        <v>0</v>
      </c>
      <c r="I37" s="119">
        <v>0</v>
      </c>
      <c r="J37" s="118">
        <f>0</f>
        <v>0</v>
      </c>
      <c r="L37" s="37"/>
    </row>
    <row r="38" spans="2:12" s="1" customFormat="1" ht="6.95" customHeight="1">
      <c r="B38" s="37"/>
      <c r="I38" s="106"/>
      <c r="L38" s="37"/>
    </row>
    <row r="39" spans="2:12" s="1" customFormat="1" ht="25.35" customHeight="1">
      <c r="B39" s="37"/>
      <c r="C39" s="120"/>
      <c r="D39" s="121" t="s">
        <v>51</v>
      </c>
      <c r="E39" s="122"/>
      <c r="F39" s="122"/>
      <c r="G39" s="123" t="s">
        <v>52</v>
      </c>
      <c r="H39" s="124" t="s">
        <v>53</v>
      </c>
      <c r="I39" s="125"/>
      <c r="J39" s="126">
        <f>SUM(J30:J37)</f>
        <v>0</v>
      </c>
      <c r="K39" s="127"/>
      <c r="L39" s="37"/>
    </row>
    <row r="40" spans="2:12" s="1" customFormat="1" ht="14.45" customHeight="1">
      <c r="B40" s="128"/>
      <c r="C40" s="129"/>
      <c r="D40" s="129"/>
      <c r="E40" s="129"/>
      <c r="F40" s="129"/>
      <c r="G40" s="129"/>
      <c r="H40" s="129"/>
      <c r="I40" s="130"/>
      <c r="J40" s="129"/>
      <c r="K40" s="129"/>
      <c r="L40" s="37"/>
    </row>
    <row r="44" spans="2:12" s="1" customFormat="1" ht="6.9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5" spans="2:12" s="1" customFormat="1" ht="24.95" customHeight="1">
      <c r="B45" s="33"/>
      <c r="C45" s="22" t="s">
        <v>114</v>
      </c>
      <c r="D45" s="34"/>
      <c r="E45" s="34"/>
      <c r="F45" s="34"/>
      <c r="G45" s="34"/>
      <c r="H45" s="34"/>
      <c r="I45" s="106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6"/>
      <c r="J47" s="34"/>
      <c r="K47" s="34"/>
      <c r="L47" s="37"/>
    </row>
    <row r="48" spans="2:12" s="1" customFormat="1" ht="16.5" customHeight="1">
      <c r="B48" s="33"/>
      <c r="C48" s="34"/>
      <c r="D48" s="34"/>
      <c r="E48" s="355" t="str">
        <f>E7</f>
        <v>VYSOKÝ CHLUMEC PARC. Č. 414/2 -  MVS - HOSPODÁŘSKÝ OBJEKT Z MOKŘAN ČP. 13</v>
      </c>
      <c r="F48" s="356"/>
      <c r="G48" s="356"/>
      <c r="H48" s="356"/>
      <c r="I48" s="106"/>
      <c r="J48" s="34"/>
      <c r="K48" s="34"/>
      <c r="L48" s="37"/>
    </row>
    <row r="49" spans="2:47" s="1" customFormat="1" ht="12" customHeight="1">
      <c r="B49" s="33"/>
      <c r="C49" s="28" t="s">
        <v>111</v>
      </c>
      <c r="D49" s="34"/>
      <c r="E49" s="34"/>
      <c r="F49" s="34"/>
      <c r="G49" s="34"/>
      <c r="H49" s="34"/>
      <c r="I49" s="106"/>
      <c r="J49" s="34"/>
      <c r="K49" s="34"/>
      <c r="L49" s="37"/>
    </row>
    <row r="50" spans="2:47" s="1" customFormat="1" ht="16.5" customHeight="1">
      <c r="B50" s="33"/>
      <c r="C50" s="34"/>
      <c r="D50" s="34"/>
      <c r="E50" s="333" t="str">
        <f>E9</f>
        <v>09 - VYSOKÝ CHLUMEC - TERÉNNÍ A SADOVÉ ÚPRAVY</v>
      </c>
      <c r="F50" s="354"/>
      <c r="G50" s="354"/>
      <c r="H50" s="354"/>
      <c r="I50" s="106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VYSOKÝ CHLUMEC</v>
      </c>
      <c r="G52" s="34"/>
      <c r="H52" s="34"/>
      <c r="I52" s="108" t="s">
        <v>24</v>
      </c>
      <c r="J52" s="57" t="str">
        <f>IF(J12="","",J12)</f>
        <v>14. 12. 2018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37"/>
    </row>
    <row r="54" spans="2:47" s="1" customFormat="1" ht="27.95" customHeight="1">
      <c r="B54" s="33"/>
      <c r="C54" s="28" t="s">
        <v>26</v>
      </c>
      <c r="D54" s="34"/>
      <c r="E54" s="34"/>
      <c r="F54" s="26" t="str">
        <f>E15</f>
        <v>HORNICKÉ MUZEUM PŘÍBRAM</v>
      </c>
      <c r="G54" s="34"/>
      <c r="H54" s="34"/>
      <c r="I54" s="108" t="s">
        <v>33</v>
      </c>
      <c r="J54" s="31" t="str">
        <f>E21</f>
        <v>ING. ARCH. PETR DOSTÁL</v>
      </c>
      <c r="K54" s="34"/>
      <c r="L54" s="37"/>
    </row>
    <row r="55" spans="2:47" s="1" customFormat="1" ht="15.2" customHeight="1">
      <c r="B55" s="33"/>
      <c r="C55" s="28" t="s">
        <v>31</v>
      </c>
      <c r="D55" s="34"/>
      <c r="E55" s="34"/>
      <c r="F55" s="26" t="str">
        <f>IF(E18="","",E18)</f>
        <v>Vyplň údaj</v>
      </c>
      <c r="G55" s="34"/>
      <c r="H55" s="34"/>
      <c r="I55" s="108" t="s">
        <v>37</v>
      </c>
      <c r="J55" s="31" t="str">
        <f>E24</f>
        <v>J. JEDLIČKOVÁ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37"/>
    </row>
    <row r="57" spans="2:47" s="1" customFormat="1" ht="29.25" customHeight="1">
      <c r="B57" s="33"/>
      <c r="C57" s="134" t="s">
        <v>115</v>
      </c>
      <c r="D57" s="135"/>
      <c r="E57" s="135"/>
      <c r="F57" s="135"/>
      <c r="G57" s="135"/>
      <c r="H57" s="135"/>
      <c r="I57" s="136"/>
      <c r="J57" s="137" t="s">
        <v>116</v>
      </c>
      <c r="K57" s="135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37"/>
    </row>
    <row r="59" spans="2:47" s="1" customFormat="1" ht="22.9" customHeight="1">
      <c r="B59" s="33"/>
      <c r="C59" s="138" t="s">
        <v>73</v>
      </c>
      <c r="D59" s="34"/>
      <c r="E59" s="34"/>
      <c r="F59" s="34"/>
      <c r="G59" s="34"/>
      <c r="H59" s="34"/>
      <c r="I59" s="106"/>
      <c r="J59" s="75">
        <f>J82</f>
        <v>0</v>
      </c>
      <c r="K59" s="34"/>
      <c r="L59" s="37"/>
      <c r="AU59" s="16" t="s">
        <v>117</v>
      </c>
    </row>
    <row r="60" spans="2:47" s="8" customFormat="1" ht="24.95" customHeight="1">
      <c r="B60" s="139"/>
      <c r="C60" s="140"/>
      <c r="D60" s="141" t="s">
        <v>763</v>
      </c>
      <c r="E60" s="142"/>
      <c r="F60" s="142"/>
      <c r="G60" s="142"/>
      <c r="H60" s="142"/>
      <c r="I60" s="143"/>
      <c r="J60" s="144">
        <f>J83</f>
        <v>0</v>
      </c>
      <c r="K60" s="140"/>
      <c r="L60" s="145"/>
    </row>
    <row r="61" spans="2:47" s="8" customFormat="1" ht="24.95" customHeight="1">
      <c r="B61" s="139"/>
      <c r="C61" s="140"/>
      <c r="D61" s="141" t="s">
        <v>845</v>
      </c>
      <c r="E61" s="142"/>
      <c r="F61" s="142"/>
      <c r="G61" s="142"/>
      <c r="H61" s="142"/>
      <c r="I61" s="143"/>
      <c r="J61" s="144">
        <f>J89</f>
        <v>0</v>
      </c>
      <c r="K61" s="140"/>
      <c r="L61" s="145"/>
    </row>
    <row r="62" spans="2:47" s="8" customFormat="1" ht="24.95" customHeight="1">
      <c r="B62" s="139"/>
      <c r="C62" s="140"/>
      <c r="D62" s="141" t="s">
        <v>766</v>
      </c>
      <c r="E62" s="142"/>
      <c r="F62" s="142"/>
      <c r="G62" s="142"/>
      <c r="H62" s="142"/>
      <c r="I62" s="143"/>
      <c r="J62" s="144">
        <f>J122</f>
        <v>0</v>
      </c>
      <c r="K62" s="140"/>
      <c r="L62" s="145"/>
    </row>
    <row r="63" spans="2:47" s="1" customFormat="1" ht="21.75" customHeight="1">
      <c r="B63" s="33"/>
      <c r="C63" s="34"/>
      <c r="D63" s="34"/>
      <c r="E63" s="34"/>
      <c r="F63" s="34"/>
      <c r="G63" s="34"/>
      <c r="H63" s="34"/>
      <c r="I63" s="106"/>
      <c r="J63" s="34"/>
      <c r="K63" s="34"/>
      <c r="L63" s="37"/>
    </row>
    <row r="64" spans="2:47" s="1" customFormat="1" ht="6.95" customHeight="1">
      <c r="B64" s="45"/>
      <c r="C64" s="46"/>
      <c r="D64" s="46"/>
      <c r="E64" s="46"/>
      <c r="F64" s="46"/>
      <c r="G64" s="46"/>
      <c r="H64" s="46"/>
      <c r="I64" s="130"/>
      <c r="J64" s="46"/>
      <c r="K64" s="46"/>
      <c r="L64" s="37"/>
    </row>
    <row r="68" spans="2:12" s="1" customFormat="1" ht="6.95" customHeight="1">
      <c r="B68" s="47"/>
      <c r="C68" s="48"/>
      <c r="D68" s="48"/>
      <c r="E68" s="48"/>
      <c r="F68" s="48"/>
      <c r="G68" s="48"/>
      <c r="H68" s="48"/>
      <c r="I68" s="133"/>
      <c r="J68" s="48"/>
      <c r="K68" s="48"/>
      <c r="L68" s="37"/>
    </row>
    <row r="69" spans="2:12" s="1" customFormat="1" ht="24.95" customHeight="1">
      <c r="B69" s="33"/>
      <c r="C69" s="22" t="s">
        <v>131</v>
      </c>
      <c r="D69" s="34"/>
      <c r="E69" s="34"/>
      <c r="F69" s="34"/>
      <c r="G69" s="34"/>
      <c r="H69" s="34"/>
      <c r="I69" s="106"/>
      <c r="J69" s="34"/>
      <c r="K69" s="34"/>
      <c r="L69" s="37"/>
    </row>
    <row r="70" spans="2:12" s="1" customFormat="1" ht="6.95" customHeight="1">
      <c r="B70" s="33"/>
      <c r="C70" s="34"/>
      <c r="D70" s="34"/>
      <c r="E70" s="34"/>
      <c r="F70" s="34"/>
      <c r="G70" s="34"/>
      <c r="H70" s="34"/>
      <c r="I70" s="106"/>
      <c r="J70" s="34"/>
      <c r="K70" s="34"/>
      <c r="L70" s="37"/>
    </row>
    <row r="71" spans="2:12" s="1" customFormat="1" ht="12" customHeight="1">
      <c r="B71" s="33"/>
      <c r="C71" s="28" t="s">
        <v>16</v>
      </c>
      <c r="D71" s="34"/>
      <c r="E71" s="34"/>
      <c r="F71" s="34"/>
      <c r="G71" s="34"/>
      <c r="H71" s="34"/>
      <c r="I71" s="106"/>
      <c r="J71" s="34"/>
      <c r="K71" s="34"/>
      <c r="L71" s="37"/>
    </row>
    <row r="72" spans="2:12" s="1" customFormat="1" ht="16.5" customHeight="1">
      <c r="B72" s="33"/>
      <c r="C72" s="34"/>
      <c r="D72" s="34"/>
      <c r="E72" s="355" t="str">
        <f>E7</f>
        <v>VYSOKÝ CHLUMEC PARC. Č. 414/2 -  MVS - HOSPODÁŘSKÝ OBJEKT Z MOKŘAN ČP. 13</v>
      </c>
      <c r="F72" s="356"/>
      <c r="G72" s="356"/>
      <c r="H72" s="356"/>
      <c r="I72" s="106"/>
      <c r="J72" s="34"/>
      <c r="K72" s="34"/>
      <c r="L72" s="37"/>
    </row>
    <row r="73" spans="2:12" s="1" customFormat="1" ht="12" customHeight="1">
      <c r="B73" s="33"/>
      <c r="C73" s="28" t="s">
        <v>111</v>
      </c>
      <c r="D73" s="34"/>
      <c r="E73" s="34"/>
      <c r="F73" s="34"/>
      <c r="G73" s="34"/>
      <c r="H73" s="34"/>
      <c r="I73" s="106"/>
      <c r="J73" s="34"/>
      <c r="K73" s="34"/>
      <c r="L73" s="37"/>
    </row>
    <row r="74" spans="2:12" s="1" customFormat="1" ht="16.5" customHeight="1">
      <c r="B74" s="33"/>
      <c r="C74" s="34"/>
      <c r="D74" s="34"/>
      <c r="E74" s="333" t="str">
        <f>E9</f>
        <v>09 - VYSOKÝ CHLUMEC - TERÉNNÍ A SADOVÉ ÚPRAVY</v>
      </c>
      <c r="F74" s="354"/>
      <c r="G74" s="354"/>
      <c r="H74" s="354"/>
      <c r="I74" s="106"/>
      <c r="J74" s="34"/>
      <c r="K74" s="34"/>
      <c r="L74" s="37"/>
    </row>
    <row r="75" spans="2:12" s="1" customFormat="1" ht="6.95" customHeight="1">
      <c r="B75" s="33"/>
      <c r="C75" s="34"/>
      <c r="D75" s="34"/>
      <c r="E75" s="34"/>
      <c r="F75" s="34"/>
      <c r="G75" s="34"/>
      <c r="H75" s="34"/>
      <c r="I75" s="106"/>
      <c r="J75" s="34"/>
      <c r="K75" s="34"/>
      <c r="L75" s="37"/>
    </row>
    <row r="76" spans="2:12" s="1" customFormat="1" ht="12" customHeight="1">
      <c r="B76" s="33"/>
      <c r="C76" s="28" t="s">
        <v>22</v>
      </c>
      <c r="D76" s="34"/>
      <c r="E76" s="34"/>
      <c r="F76" s="26" t="str">
        <f>F12</f>
        <v>VYSOKÝ CHLUMEC</v>
      </c>
      <c r="G76" s="34"/>
      <c r="H76" s="34"/>
      <c r="I76" s="108" t="s">
        <v>24</v>
      </c>
      <c r="J76" s="57" t="str">
        <f>IF(J12="","",J12)</f>
        <v>14. 12. 2018</v>
      </c>
      <c r="K76" s="34"/>
      <c r="L76" s="37"/>
    </row>
    <row r="77" spans="2:12" s="1" customFormat="1" ht="6.95" customHeight="1">
      <c r="B77" s="33"/>
      <c r="C77" s="34"/>
      <c r="D77" s="34"/>
      <c r="E77" s="34"/>
      <c r="F77" s="34"/>
      <c r="G77" s="34"/>
      <c r="H77" s="34"/>
      <c r="I77" s="106"/>
      <c r="J77" s="34"/>
      <c r="K77" s="34"/>
      <c r="L77" s="37"/>
    </row>
    <row r="78" spans="2:12" s="1" customFormat="1" ht="27.95" customHeight="1">
      <c r="B78" s="33"/>
      <c r="C78" s="28" t="s">
        <v>26</v>
      </c>
      <c r="D78" s="34"/>
      <c r="E78" s="34"/>
      <c r="F78" s="26" t="str">
        <f>E15</f>
        <v>HORNICKÉ MUZEUM PŘÍBRAM</v>
      </c>
      <c r="G78" s="34"/>
      <c r="H78" s="34"/>
      <c r="I78" s="108" t="s">
        <v>33</v>
      </c>
      <c r="J78" s="31" t="str">
        <f>E21</f>
        <v>ING. ARCH. PETR DOSTÁL</v>
      </c>
      <c r="K78" s="34"/>
      <c r="L78" s="37"/>
    </row>
    <row r="79" spans="2:12" s="1" customFormat="1" ht="15.2" customHeight="1">
      <c r="B79" s="33"/>
      <c r="C79" s="28" t="s">
        <v>31</v>
      </c>
      <c r="D79" s="34"/>
      <c r="E79" s="34"/>
      <c r="F79" s="26" t="str">
        <f>IF(E18="","",E18)</f>
        <v>Vyplň údaj</v>
      </c>
      <c r="G79" s="34"/>
      <c r="H79" s="34"/>
      <c r="I79" s="108" t="s">
        <v>37</v>
      </c>
      <c r="J79" s="31" t="str">
        <f>E24</f>
        <v>J. JEDLIČKOVÁ</v>
      </c>
      <c r="K79" s="34"/>
      <c r="L79" s="37"/>
    </row>
    <row r="80" spans="2:12" s="1" customFormat="1" ht="10.35" customHeight="1">
      <c r="B80" s="33"/>
      <c r="C80" s="34"/>
      <c r="D80" s="34"/>
      <c r="E80" s="34"/>
      <c r="F80" s="34"/>
      <c r="G80" s="34"/>
      <c r="H80" s="34"/>
      <c r="I80" s="106"/>
      <c r="J80" s="34"/>
      <c r="K80" s="34"/>
      <c r="L80" s="37"/>
    </row>
    <row r="81" spans="2:65" s="9" customFormat="1" ht="29.25" customHeight="1">
      <c r="B81" s="146"/>
      <c r="C81" s="147" t="s">
        <v>132</v>
      </c>
      <c r="D81" s="148" t="s">
        <v>60</v>
      </c>
      <c r="E81" s="148" t="s">
        <v>56</v>
      </c>
      <c r="F81" s="148" t="s">
        <v>57</v>
      </c>
      <c r="G81" s="148" t="s">
        <v>133</v>
      </c>
      <c r="H81" s="148" t="s">
        <v>134</v>
      </c>
      <c r="I81" s="149" t="s">
        <v>135</v>
      </c>
      <c r="J81" s="148" t="s">
        <v>116</v>
      </c>
      <c r="K81" s="150" t="s">
        <v>136</v>
      </c>
      <c r="L81" s="151"/>
      <c r="M81" s="66" t="s">
        <v>21</v>
      </c>
      <c r="N81" s="67" t="s">
        <v>45</v>
      </c>
      <c r="O81" s="67" t="s">
        <v>137</v>
      </c>
      <c r="P81" s="67" t="s">
        <v>138</v>
      </c>
      <c r="Q81" s="67" t="s">
        <v>139</v>
      </c>
      <c r="R81" s="67" t="s">
        <v>140</v>
      </c>
      <c r="S81" s="67" t="s">
        <v>141</v>
      </c>
      <c r="T81" s="68" t="s">
        <v>142</v>
      </c>
    </row>
    <row r="82" spans="2:65" s="1" customFormat="1" ht="22.9" customHeight="1">
      <c r="B82" s="33"/>
      <c r="C82" s="73" t="s">
        <v>143</v>
      </c>
      <c r="D82" s="34"/>
      <c r="E82" s="34"/>
      <c r="F82" s="34"/>
      <c r="G82" s="34"/>
      <c r="H82" s="34"/>
      <c r="I82" s="106"/>
      <c r="J82" s="152">
        <f>BK82</f>
        <v>0</v>
      </c>
      <c r="K82" s="34"/>
      <c r="L82" s="37"/>
      <c r="M82" s="69"/>
      <c r="N82" s="70"/>
      <c r="O82" s="70"/>
      <c r="P82" s="153">
        <f>P83+P89+P122</f>
        <v>0</v>
      </c>
      <c r="Q82" s="70"/>
      <c r="R82" s="153">
        <f>R83+R89+R122</f>
        <v>0.43563999999999997</v>
      </c>
      <c r="S82" s="70"/>
      <c r="T82" s="154">
        <f>T83+T89+T122</f>
        <v>0</v>
      </c>
      <c r="AT82" s="16" t="s">
        <v>74</v>
      </c>
      <c r="AU82" s="16" t="s">
        <v>117</v>
      </c>
      <c r="BK82" s="155">
        <f>BK83+BK89+BK122</f>
        <v>0</v>
      </c>
    </row>
    <row r="83" spans="2:65" s="10" customFormat="1" ht="25.9" customHeight="1">
      <c r="B83" s="156"/>
      <c r="C83" s="157"/>
      <c r="D83" s="158" t="s">
        <v>74</v>
      </c>
      <c r="E83" s="159" t="s">
        <v>151</v>
      </c>
      <c r="F83" s="159" t="s">
        <v>772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SUM(P84:P88)</f>
        <v>0</v>
      </c>
      <c r="Q83" s="164"/>
      <c r="R83" s="165">
        <f>SUM(R84:R88)</f>
        <v>0</v>
      </c>
      <c r="S83" s="164"/>
      <c r="T83" s="166">
        <f>SUM(T84:T88)</f>
        <v>0</v>
      </c>
      <c r="AR83" s="167" t="s">
        <v>83</v>
      </c>
      <c r="AT83" s="168" t="s">
        <v>74</v>
      </c>
      <c r="AU83" s="168" t="s">
        <v>75</v>
      </c>
      <c r="AY83" s="167" t="s">
        <v>146</v>
      </c>
      <c r="BK83" s="169">
        <f>SUM(BK84:BK88)</f>
        <v>0</v>
      </c>
    </row>
    <row r="84" spans="2:65" s="1" customFormat="1" ht="16.5" customHeight="1">
      <c r="B84" s="33"/>
      <c r="C84" s="170" t="s">
        <v>83</v>
      </c>
      <c r="D84" s="170" t="s">
        <v>147</v>
      </c>
      <c r="E84" s="171" t="s">
        <v>782</v>
      </c>
      <c r="F84" s="172" t="s">
        <v>1996</v>
      </c>
      <c r="G84" s="173" t="s">
        <v>601</v>
      </c>
      <c r="H84" s="174">
        <v>260</v>
      </c>
      <c r="I84" s="175"/>
      <c r="J84" s="176">
        <f>ROUND(I84*H84,2)</f>
        <v>0</v>
      </c>
      <c r="K84" s="172" t="s">
        <v>394</v>
      </c>
      <c r="L84" s="37"/>
      <c r="M84" s="177" t="s">
        <v>21</v>
      </c>
      <c r="N84" s="178" t="s">
        <v>46</v>
      </c>
      <c r="O84" s="62"/>
      <c r="P84" s="179">
        <f>O84*H84</f>
        <v>0</v>
      </c>
      <c r="Q84" s="179">
        <v>0</v>
      </c>
      <c r="R84" s="179">
        <f>Q84*H84</f>
        <v>0</v>
      </c>
      <c r="S84" s="179">
        <v>0</v>
      </c>
      <c r="T84" s="180">
        <f>S84*H84</f>
        <v>0</v>
      </c>
      <c r="AR84" s="181" t="s">
        <v>165</v>
      </c>
      <c r="AT84" s="181" t="s">
        <v>147</v>
      </c>
      <c r="AU84" s="181" t="s">
        <v>83</v>
      </c>
      <c r="AY84" s="16" t="s">
        <v>146</v>
      </c>
      <c r="BE84" s="182">
        <f>IF(N84="základní",J84,0)</f>
        <v>0</v>
      </c>
      <c r="BF84" s="182">
        <f>IF(N84="snížená",J84,0)</f>
        <v>0</v>
      </c>
      <c r="BG84" s="182">
        <f>IF(N84="zákl. přenesená",J84,0)</f>
        <v>0</v>
      </c>
      <c r="BH84" s="182">
        <f>IF(N84="sníž. přenesená",J84,0)</f>
        <v>0</v>
      </c>
      <c r="BI84" s="182">
        <f>IF(N84="nulová",J84,0)</f>
        <v>0</v>
      </c>
      <c r="BJ84" s="16" t="s">
        <v>83</v>
      </c>
      <c r="BK84" s="182">
        <f>ROUND(I84*H84,2)</f>
        <v>0</v>
      </c>
      <c r="BL84" s="16" t="s">
        <v>165</v>
      </c>
      <c r="BM84" s="181" t="s">
        <v>1997</v>
      </c>
    </row>
    <row r="85" spans="2:65" s="12" customFormat="1">
      <c r="B85" s="197"/>
      <c r="C85" s="198"/>
      <c r="D85" s="183" t="s">
        <v>155</v>
      </c>
      <c r="E85" s="199" t="s">
        <v>21</v>
      </c>
      <c r="F85" s="200" t="s">
        <v>942</v>
      </c>
      <c r="G85" s="198"/>
      <c r="H85" s="199" t="s">
        <v>21</v>
      </c>
      <c r="I85" s="201"/>
      <c r="J85" s="198"/>
      <c r="K85" s="198"/>
      <c r="L85" s="202"/>
      <c r="M85" s="203"/>
      <c r="N85" s="204"/>
      <c r="O85" s="204"/>
      <c r="P85" s="204"/>
      <c r="Q85" s="204"/>
      <c r="R85" s="204"/>
      <c r="S85" s="204"/>
      <c r="T85" s="205"/>
      <c r="AT85" s="206" t="s">
        <v>155</v>
      </c>
      <c r="AU85" s="206" t="s">
        <v>83</v>
      </c>
      <c r="AV85" s="12" t="s">
        <v>83</v>
      </c>
      <c r="AW85" s="12" t="s">
        <v>36</v>
      </c>
      <c r="AX85" s="12" t="s">
        <v>75</v>
      </c>
      <c r="AY85" s="206" t="s">
        <v>146</v>
      </c>
    </row>
    <row r="86" spans="2:65" s="11" customFormat="1">
      <c r="B86" s="186"/>
      <c r="C86" s="187"/>
      <c r="D86" s="183" t="s">
        <v>155</v>
      </c>
      <c r="E86" s="188" t="s">
        <v>21</v>
      </c>
      <c r="F86" s="189" t="s">
        <v>1998</v>
      </c>
      <c r="G86" s="187"/>
      <c r="H86" s="190">
        <v>260</v>
      </c>
      <c r="I86" s="191"/>
      <c r="J86" s="187"/>
      <c r="K86" s="187"/>
      <c r="L86" s="192"/>
      <c r="M86" s="193"/>
      <c r="N86" s="194"/>
      <c r="O86" s="194"/>
      <c r="P86" s="194"/>
      <c r="Q86" s="194"/>
      <c r="R86" s="194"/>
      <c r="S86" s="194"/>
      <c r="T86" s="195"/>
      <c r="AT86" s="196" t="s">
        <v>155</v>
      </c>
      <c r="AU86" s="196" t="s">
        <v>83</v>
      </c>
      <c r="AV86" s="11" t="s">
        <v>85</v>
      </c>
      <c r="AW86" s="11" t="s">
        <v>36</v>
      </c>
      <c r="AX86" s="11" t="s">
        <v>83</v>
      </c>
      <c r="AY86" s="196" t="s">
        <v>146</v>
      </c>
    </row>
    <row r="87" spans="2:65" s="1" customFormat="1" ht="24" customHeight="1">
      <c r="B87" s="33"/>
      <c r="C87" s="170" t="s">
        <v>85</v>
      </c>
      <c r="D87" s="170" t="s">
        <v>147</v>
      </c>
      <c r="E87" s="171" t="s">
        <v>932</v>
      </c>
      <c r="F87" s="172" t="s">
        <v>1999</v>
      </c>
      <c r="G87" s="173" t="s">
        <v>601</v>
      </c>
      <c r="H87" s="174">
        <v>260</v>
      </c>
      <c r="I87" s="175"/>
      <c r="J87" s="176">
        <f>ROUND(I87*H87,2)</f>
        <v>0</v>
      </c>
      <c r="K87" s="172" t="s">
        <v>394</v>
      </c>
      <c r="L87" s="37"/>
      <c r="M87" s="177" t="s">
        <v>21</v>
      </c>
      <c r="N87" s="178" t="s">
        <v>46</v>
      </c>
      <c r="O87" s="62"/>
      <c r="P87" s="179">
        <f>O87*H87</f>
        <v>0</v>
      </c>
      <c r="Q87" s="179">
        <v>0</v>
      </c>
      <c r="R87" s="179">
        <f>Q87*H87</f>
        <v>0</v>
      </c>
      <c r="S87" s="179">
        <v>0</v>
      </c>
      <c r="T87" s="180">
        <f>S87*H87</f>
        <v>0</v>
      </c>
      <c r="AR87" s="181" t="s">
        <v>165</v>
      </c>
      <c r="AT87" s="181" t="s">
        <v>147</v>
      </c>
      <c r="AU87" s="181" t="s">
        <v>83</v>
      </c>
      <c r="AY87" s="16" t="s">
        <v>146</v>
      </c>
      <c r="BE87" s="182">
        <f>IF(N87="základní",J87,0)</f>
        <v>0</v>
      </c>
      <c r="BF87" s="182">
        <f>IF(N87="snížená",J87,0)</f>
        <v>0</v>
      </c>
      <c r="BG87" s="182">
        <f>IF(N87="zákl. přenesená",J87,0)</f>
        <v>0</v>
      </c>
      <c r="BH87" s="182">
        <f>IF(N87="sníž. přenesená",J87,0)</f>
        <v>0</v>
      </c>
      <c r="BI87" s="182">
        <f>IF(N87="nulová",J87,0)</f>
        <v>0</v>
      </c>
      <c r="BJ87" s="16" t="s">
        <v>83</v>
      </c>
      <c r="BK87" s="182">
        <f>ROUND(I87*H87,2)</f>
        <v>0</v>
      </c>
      <c r="BL87" s="16" t="s">
        <v>165</v>
      </c>
      <c r="BM87" s="181" t="s">
        <v>2000</v>
      </c>
    </row>
    <row r="88" spans="2:65" s="11" customFormat="1">
      <c r="B88" s="186"/>
      <c r="C88" s="187"/>
      <c r="D88" s="183" t="s">
        <v>155</v>
      </c>
      <c r="E88" s="188" t="s">
        <v>21</v>
      </c>
      <c r="F88" s="189" t="s">
        <v>1998</v>
      </c>
      <c r="G88" s="187"/>
      <c r="H88" s="190">
        <v>260</v>
      </c>
      <c r="I88" s="191"/>
      <c r="J88" s="187"/>
      <c r="K88" s="187"/>
      <c r="L88" s="192"/>
      <c r="M88" s="193"/>
      <c r="N88" s="194"/>
      <c r="O88" s="194"/>
      <c r="P88" s="194"/>
      <c r="Q88" s="194"/>
      <c r="R88" s="194"/>
      <c r="S88" s="194"/>
      <c r="T88" s="195"/>
      <c r="AT88" s="196" t="s">
        <v>155</v>
      </c>
      <c r="AU88" s="196" t="s">
        <v>83</v>
      </c>
      <c r="AV88" s="11" t="s">
        <v>85</v>
      </c>
      <c r="AW88" s="11" t="s">
        <v>36</v>
      </c>
      <c r="AX88" s="11" t="s">
        <v>83</v>
      </c>
      <c r="AY88" s="196" t="s">
        <v>146</v>
      </c>
    </row>
    <row r="89" spans="2:65" s="10" customFormat="1" ht="25.9" customHeight="1">
      <c r="B89" s="156"/>
      <c r="C89" s="157"/>
      <c r="D89" s="158" t="s">
        <v>74</v>
      </c>
      <c r="E89" s="159" t="s">
        <v>253</v>
      </c>
      <c r="F89" s="159" t="s">
        <v>854</v>
      </c>
      <c r="G89" s="157"/>
      <c r="H89" s="157"/>
      <c r="I89" s="160"/>
      <c r="J89" s="161">
        <f>BK89</f>
        <v>0</v>
      </c>
      <c r="K89" s="157"/>
      <c r="L89" s="162"/>
      <c r="M89" s="163"/>
      <c r="N89" s="164"/>
      <c r="O89" s="164"/>
      <c r="P89" s="165">
        <f>SUM(P90:P121)</f>
        <v>0</v>
      </c>
      <c r="Q89" s="164"/>
      <c r="R89" s="165">
        <f>SUM(R90:R121)</f>
        <v>0.43563999999999997</v>
      </c>
      <c r="S89" s="164"/>
      <c r="T89" s="166">
        <f>SUM(T90:T121)</f>
        <v>0</v>
      </c>
      <c r="AR89" s="167" t="s">
        <v>83</v>
      </c>
      <c r="AT89" s="168" t="s">
        <v>74</v>
      </c>
      <c r="AU89" s="168" t="s">
        <v>75</v>
      </c>
      <c r="AY89" s="167" t="s">
        <v>146</v>
      </c>
      <c r="BK89" s="169">
        <f>SUM(BK90:BK121)</f>
        <v>0</v>
      </c>
    </row>
    <row r="90" spans="2:65" s="1" customFormat="1" ht="24" customHeight="1">
      <c r="B90" s="33"/>
      <c r="C90" s="170" t="s">
        <v>160</v>
      </c>
      <c r="D90" s="170" t="s">
        <v>147</v>
      </c>
      <c r="E90" s="171" t="s">
        <v>2001</v>
      </c>
      <c r="F90" s="172" t="s">
        <v>2002</v>
      </c>
      <c r="G90" s="173" t="s">
        <v>227</v>
      </c>
      <c r="H90" s="174">
        <v>886</v>
      </c>
      <c r="I90" s="175"/>
      <c r="J90" s="176">
        <f>ROUND(I90*H90,2)</f>
        <v>0</v>
      </c>
      <c r="K90" s="172" t="s">
        <v>394</v>
      </c>
      <c r="L90" s="37"/>
      <c r="M90" s="177" t="s">
        <v>21</v>
      </c>
      <c r="N90" s="178" t="s">
        <v>46</v>
      </c>
      <c r="O90" s="62"/>
      <c r="P90" s="179">
        <f>O90*H90</f>
        <v>0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AR90" s="181" t="s">
        <v>165</v>
      </c>
      <c r="AT90" s="181" t="s">
        <v>147</v>
      </c>
      <c r="AU90" s="181" t="s">
        <v>83</v>
      </c>
      <c r="AY90" s="16" t="s">
        <v>146</v>
      </c>
      <c r="BE90" s="182">
        <f>IF(N90="základní",J90,0)</f>
        <v>0</v>
      </c>
      <c r="BF90" s="182">
        <f>IF(N90="snížená",J90,0)</f>
        <v>0</v>
      </c>
      <c r="BG90" s="182">
        <f>IF(N90="zákl. přenesená",J90,0)</f>
        <v>0</v>
      </c>
      <c r="BH90" s="182">
        <f>IF(N90="sníž. přenesená",J90,0)</f>
        <v>0</v>
      </c>
      <c r="BI90" s="182">
        <f>IF(N90="nulová",J90,0)</f>
        <v>0</v>
      </c>
      <c r="BJ90" s="16" t="s">
        <v>83</v>
      </c>
      <c r="BK90" s="182">
        <f>ROUND(I90*H90,2)</f>
        <v>0</v>
      </c>
      <c r="BL90" s="16" t="s">
        <v>165</v>
      </c>
      <c r="BM90" s="181" t="s">
        <v>2003</v>
      </c>
    </row>
    <row r="91" spans="2:65" s="11" customFormat="1">
      <c r="B91" s="186"/>
      <c r="C91" s="187"/>
      <c r="D91" s="183" t="s">
        <v>155</v>
      </c>
      <c r="E91" s="188" t="s">
        <v>21</v>
      </c>
      <c r="F91" s="189" t="s">
        <v>2004</v>
      </c>
      <c r="G91" s="187"/>
      <c r="H91" s="190">
        <v>886</v>
      </c>
      <c r="I91" s="191"/>
      <c r="J91" s="187"/>
      <c r="K91" s="187"/>
      <c r="L91" s="192"/>
      <c r="M91" s="193"/>
      <c r="N91" s="194"/>
      <c r="O91" s="194"/>
      <c r="P91" s="194"/>
      <c r="Q91" s="194"/>
      <c r="R91" s="194"/>
      <c r="S91" s="194"/>
      <c r="T91" s="195"/>
      <c r="AT91" s="196" t="s">
        <v>155</v>
      </c>
      <c r="AU91" s="196" t="s">
        <v>83</v>
      </c>
      <c r="AV91" s="11" t="s">
        <v>85</v>
      </c>
      <c r="AW91" s="11" t="s">
        <v>36</v>
      </c>
      <c r="AX91" s="11" t="s">
        <v>83</v>
      </c>
      <c r="AY91" s="196" t="s">
        <v>146</v>
      </c>
    </row>
    <row r="92" spans="2:65" s="1" customFormat="1" ht="16.5" customHeight="1">
      <c r="B92" s="33"/>
      <c r="C92" s="170" t="s">
        <v>165</v>
      </c>
      <c r="D92" s="170" t="s">
        <v>147</v>
      </c>
      <c r="E92" s="171" t="s">
        <v>2005</v>
      </c>
      <c r="F92" s="172" t="s">
        <v>2006</v>
      </c>
      <c r="G92" s="173" t="s">
        <v>227</v>
      </c>
      <c r="H92" s="174">
        <v>886</v>
      </c>
      <c r="I92" s="175"/>
      <c r="J92" s="176">
        <f>ROUND(I92*H92,2)</f>
        <v>0</v>
      </c>
      <c r="K92" s="172" t="s">
        <v>394</v>
      </c>
      <c r="L92" s="37"/>
      <c r="M92" s="177" t="s">
        <v>21</v>
      </c>
      <c r="N92" s="178" t="s">
        <v>46</v>
      </c>
      <c r="O92" s="62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AR92" s="181" t="s">
        <v>165</v>
      </c>
      <c r="AT92" s="181" t="s">
        <v>147</v>
      </c>
      <c r="AU92" s="181" t="s">
        <v>83</v>
      </c>
      <c r="AY92" s="16" t="s">
        <v>146</v>
      </c>
      <c r="BE92" s="182">
        <f>IF(N92="základní",J92,0)</f>
        <v>0</v>
      </c>
      <c r="BF92" s="182">
        <f>IF(N92="snížená",J92,0)</f>
        <v>0</v>
      </c>
      <c r="BG92" s="182">
        <f>IF(N92="zákl. přenesená",J92,0)</f>
        <v>0</v>
      </c>
      <c r="BH92" s="182">
        <f>IF(N92="sníž. přenesená",J92,0)</f>
        <v>0</v>
      </c>
      <c r="BI92" s="182">
        <f>IF(N92="nulová",J92,0)</f>
        <v>0</v>
      </c>
      <c r="BJ92" s="16" t="s">
        <v>83</v>
      </c>
      <c r="BK92" s="182">
        <f>ROUND(I92*H92,2)</f>
        <v>0</v>
      </c>
      <c r="BL92" s="16" t="s">
        <v>165</v>
      </c>
      <c r="BM92" s="181" t="s">
        <v>2007</v>
      </c>
    </row>
    <row r="93" spans="2:65" s="11" customFormat="1">
      <c r="B93" s="186"/>
      <c r="C93" s="187"/>
      <c r="D93" s="183" t="s">
        <v>155</v>
      </c>
      <c r="E93" s="188" t="s">
        <v>21</v>
      </c>
      <c r="F93" s="189" t="s">
        <v>2008</v>
      </c>
      <c r="G93" s="187"/>
      <c r="H93" s="190">
        <v>886</v>
      </c>
      <c r="I93" s="191"/>
      <c r="J93" s="187"/>
      <c r="K93" s="187"/>
      <c r="L93" s="192"/>
      <c r="M93" s="193"/>
      <c r="N93" s="194"/>
      <c r="O93" s="194"/>
      <c r="P93" s="194"/>
      <c r="Q93" s="194"/>
      <c r="R93" s="194"/>
      <c r="S93" s="194"/>
      <c r="T93" s="195"/>
      <c r="AT93" s="196" t="s">
        <v>155</v>
      </c>
      <c r="AU93" s="196" t="s">
        <v>83</v>
      </c>
      <c r="AV93" s="11" t="s">
        <v>85</v>
      </c>
      <c r="AW93" s="11" t="s">
        <v>36</v>
      </c>
      <c r="AX93" s="11" t="s">
        <v>83</v>
      </c>
      <c r="AY93" s="196" t="s">
        <v>146</v>
      </c>
    </row>
    <row r="94" spans="2:65" s="1" customFormat="1" ht="24" customHeight="1">
      <c r="B94" s="33"/>
      <c r="C94" s="170" t="s">
        <v>171</v>
      </c>
      <c r="D94" s="170" t="s">
        <v>147</v>
      </c>
      <c r="E94" s="171" t="s">
        <v>2009</v>
      </c>
      <c r="F94" s="172" t="s">
        <v>2010</v>
      </c>
      <c r="G94" s="173" t="s">
        <v>227</v>
      </c>
      <c r="H94" s="174">
        <v>886</v>
      </c>
      <c r="I94" s="175"/>
      <c r="J94" s="176">
        <f>ROUND(I94*H94,2)</f>
        <v>0</v>
      </c>
      <c r="K94" s="172" t="s">
        <v>394</v>
      </c>
      <c r="L94" s="37"/>
      <c r="M94" s="177" t="s">
        <v>21</v>
      </c>
      <c r="N94" s="178" t="s">
        <v>46</v>
      </c>
      <c r="O94" s="62"/>
      <c r="P94" s="179">
        <f>O94*H94</f>
        <v>0</v>
      </c>
      <c r="Q94" s="179">
        <v>0</v>
      </c>
      <c r="R94" s="179">
        <f>Q94*H94</f>
        <v>0</v>
      </c>
      <c r="S94" s="179">
        <v>0</v>
      </c>
      <c r="T94" s="180">
        <f>S94*H94</f>
        <v>0</v>
      </c>
      <c r="AR94" s="181" t="s">
        <v>165</v>
      </c>
      <c r="AT94" s="181" t="s">
        <v>147</v>
      </c>
      <c r="AU94" s="181" t="s">
        <v>83</v>
      </c>
      <c r="AY94" s="16" t="s">
        <v>146</v>
      </c>
      <c r="BE94" s="182">
        <f>IF(N94="základní",J94,0)</f>
        <v>0</v>
      </c>
      <c r="BF94" s="182">
        <f>IF(N94="snížená",J94,0)</f>
        <v>0</v>
      </c>
      <c r="BG94" s="182">
        <f>IF(N94="zákl. přenesená",J94,0)</f>
        <v>0</v>
      </c>
      <c r="BH94" s="182">
        <f>IF(N94="sníž. přenesená",J94,0)</f>
        <v>0</v>
      </c>
      <c r="BI94" s="182">
        <f>IF(N94="nulová",J94,0)</f>
        <v>0</v>
      </c>
      <c r="BJ94" s="16" t="s">
        <v>83</v>
      </c>
      <c r="BK94" s="182">
        <f>ROUND(I94*H94,2)</f>
        <v>0</v>
      </c>
      <c r="BL94" s="16" t="s">
        <v>165</v>
      </c>
      <c r="BM94" s="181" t="s">
        <v>2011</v>
      </c>
    </row>
    <row r="95" spans="2:65" s="11" customFormat="1">
      <c r="B95" s="186"/>
      <c r="C95" s="187"/>
      <c r="D95" s="183" t="s">
        <v>155</v>
      </c>
      <c r="E95" s="188" t="s">
        <v>21</v>
      </c>
      <c r="F95" s="189" t="s">
        <v>2008</v>
      </c>
      <c r="G95" s="187"/>
      <c r="H95" s="190">
        <v>886</v>
      </c>
      <c r="I95" s="191"/>
      <c r="J95" s="187"/>
      <c r="K95" s="187"/>
      <c r="L95" s="192"/>
      <c r="M95" s="193"/>
      <c r="N95" s="194"/>
      <c r="O95" s="194"/>
      <c r="P95" s="194"/>
      <c r="Q95" s="194"/>
      <c r="R95" s="194"/>
      <c r="S95" s="194"/>
      <c r="T95" s="195"/>
      <c r="AT95" s="196" t="s">
        <v>155</v>
      </c>
      <c r="AU95" s="196" t="s">
        <v>83</v>
      </c>
      <c r="AV95" s="11" t="s">
        <v>85</v>
      </c>
      <c r="AW95" s="11" t="s">
        <v>36</v>
      </c>
      <c r="AX95" s="11" t="s">
        <v>83</v>
      </c>
      <c r="AY95" s="196" t="s">
        <v>146</v>
      </c>
    </row>
    <row r="96" spans="2:65" s="1" customFormat="1" ht="16.5" customHeight="1">
      <c r="B96" s="33"/>
      <c r="C96" s="170" t="s">
        <v>176</v>
      </c>
      <c r="D96" s="170" t="s">
        <v>147</v>
      </c>
      <c r="E96" s="171" t="s">
        <v>2012</v>
      </c>
      <c r="F96" s="172" t="s">
        <v>2013</v>
      </c>
      <c r="G96" s="173" t="s">
        <v>227</v>
      </c>
      <c r="H96" s="174">
        <v>886</v>
      </c>
      <c r="I96" s="175"/>
      <c r="J96" s="176">
        <f>ROUND(I96*H96,2)</f>
        <v>0</v>
      </c>
      <c r="K96" s="172" t="s">
        <v>394</v>
      </c>
      <c r="L96" s="37"/>
      <c r="M96" s="177" t="s">
        <v>21</v>
      </c>
      <c r="N96" s="178" t="s">
        <v>46</v>
      </c>
      <c r="O96" s="62"/>
      <c r="P96" s="179">
        <f>O96*H96</f>
        <v>0</v>
      </c>
      <c r="Q96" s="179">
        <v>0</v>
      </c>
      <c r="R96" s="179">
        <f>Q96*H96</f>
        <v>0</v>
      </c>
      <c r="S96" s="179">
        <v>0</v>
      </c>
      <c r="T96" s="180">
        <f>S96*H96</f>
        <v>0</v>
      </c>
      <c r="AR96" s="181" t="s">
        <v>165</v>
      </c>
      <c r="AT96" s="181" t="s">
        <v>147</v>
      </c>
      <c r="AU96" s="181" t="s">
        <v>83</v>
      </c>
      <c r="AY96" s="16" t="s">
        <v>146</v>
      </c>
      <c r="BE96" s="182">
        <f>IF(N96="základní",J96,0)</f>
        <v>0</v>
      </c>
      <c r="BF96" s="182">
        <f>IF(N96="snížená",J96,0)</f>
        <v>0</v>
      </c>
      <c r="BG96" s="182">
        <f>IF(N96="zákl. přenesená",J96,0)</f>
        <v>0</v>
      </c>
      <c r="BH96" s="182">
        <f>IF(N96="sníž. přenesená",J96,0)</f>
        <v>0</v>
      </c>
      <c r="BI96" s="182">
        <f>IF(N96="nulová",J96,0)</f>
        <v>0</v>
      </c>
      <c r="BJ96" s="16" t="s">
        <v>83</v>
      </c>
      <c r="BK96" s="182">
        <f>ROUND(I96*H96,2)</f>
        <v>0</v>
      </c>
      <c r="BL96" s="16" t="s">
        <v>165</v>
      </c>
      <c r="BM96" s="181" t="s">
        <v>2014</v>
      </c>
    </row>
    <row r="97" spans="2:65" s="11" customFormat="1">
      <c r="B97" s="186"/>
      <c r="C97" s="187"/>
      <c r="D97" s="183" t="s">
        <v>155</v>
      </c>
      <c r="E97" s="188" t="s">
        <v>21</v>
      </c>
      <c r="F97" s="189" t="s">
        <v>2008</v>
      </c>
      <c r="G97" s="187"/>
      <c r="H97" s="190">
        <v>886</v>
      </c>
      <c r="I97" s="191"/>
      <c r="J97" s="187"/>
      <c r="K97" s="187"/>
      <c r="L97" s="192"/>
      <c r="M97" s="193"/>
      <c r="N97" s="194"/>
      <c r="O97" s="194"/>
      <c r="P97" s="194"/>
      <c r="Q97" s="194"/>
      <c r="R97" s="194"/>
      <c r="S97" s="194"/>
      <c r="T97" s="195"/>
      <c r="AT97" s="196" t="s">
        <v>155</v>
      </c>
      <c r="AU97" s="196" t="s">
        <v>83</v>
      </c>
      <c r="AV97" s="11" t="s">
        <v>85</v>
      </c>
      <c r="AW97" s="11" t="s">
        <v>36</v>
      </c>
      <c r="AX97" s="11" t="s">
        <v>83</v>
      </c>
      <c r="AY97" s="196" t="s">
        <v>146</v>
      </c>
    </row>
    <row r="98" spans="2:65" s="1" customFormat="1" ht="16.5" customHeight="1">
      <c r="B98" s="33"/>
      <c r="C98" s="170" t="s">
        <v>181</v>
      </c>
      <c r="D98" s="170" t="s">
        <v>147</v>
      </c>
      <c r="E98" s="171" t="s">
        <v>2015</v>
      </c>
      <c r="F98" s="172" t="s">
        <v>2016</v>
      </c>
      <c r="G98" s="173" t="s">
        <v>227</v>
      </c>
      <c r="H98" s="174">
        <v>886</v>
      </c>
      <c r="I98" s="175"/>
      <c r="J98" s="176">
        <f>ROUND(I98*H98,2)</f>
        <v>0</v>
      </c>
      <c r="K98" s="172" t="s">
        <v>394</v>
      </c>
      <c r="L98" s="37"/>
      <c r="M98" s="177" t="s">
        <v>21</v>
      </c>
      <c r="N98" s="178" t="s">
        <v>46</v>
      </c>
      <c r="O98" s="62"/>
      <c r="P98" s="179">
        <f>O98*H98</f>
        <v>0</v>
      </c>
      <c r="Q98" s="179">
        <v>0</v>
      </c>
      <c r="R98" s="179">
        <f>Q98*H98</f>
        <v>0</v>
      </c>
      <c r="S98" s="179">
        <v>0</v>
      </c>
      <c r="T98" s="180">
        <f>S98*H98</f>
        <v>0</v>
      </c>
      <c r="AR98" s="181" t="s">
        <v>165</v>
      </c>
      <c r="AT98" s="181" t="s">
        <v>147</v>
      </c>
      <c r="AU98" s="181" t="s">
        <v>83</v>
      </c>
      <c r="AY98" s="16" t="s">
        <v>146</v>
      </c>
      <c r="BE98" s="182">
        <f>IF(N98="základní",J98,0)</f>
        <v>0</v>
      </c>
      <c r="BF98" s="182">
        <f>IF(N98="snížená",J98,0)</f>
        <v>0</v>
      </c>
      <c r="BG98" s="182">
        <f>IF(N98="zákl. přenesená",J98,0)</f>
        <v>0</v>
      </c>
      <c r="BH98" s="182">
        <f>IF(N98="sníž. přenesená",J98,0)</f>
        <v>0</v>
      </c>
      <c r="BI98" s="182">
        <f>IF(N98="nulová",J98,0)</f>
        <v>0</v>
      </c>
      <c r="BJ98" s="16" t="s">
        <v>83</v>
      </c>
      <c r="BK98" s="182">
        <f>ROUND(I98*H98,2)</f>
        <v>0</v>
      </c>
      <c r="BL98" s="16" t="s">
        <v>165</v>
      </c>
      <c r="BM98" s="181" t="s">
        <v>2017</v>
      </c>
    </row>
    <row r="99" spans="2:65" s="11" customFormat="1">
      <c r="B99" s="186"/>
      <c r="C99" s="187"/>
      <c r="D99" s="183" t="s">
        <v>155</v>
      </c>
      <c r="E99" s="188" t="s">
        <v>21</v>
      </c>
      <c r="F99" s="189" t="s">
        <v>2008</v>
      </c>
      <c r="G99" s="187"/>
      <c r="H99" s="190">
        <v>886</v>
      </c>
      <c r="I99" s="191"/>
      <c r="J99" s="187"/>
      <c r="K99" s="187"/>
      <c r="L99" s="192"/>
      <c r="M99" s="193"/>
      <c r="N99" s="194"/>
      <c r="O99" s="194"/>
      <c r="P99" s="194"/>
      <c r="Q99" s="194"/>
      <c r="R99" s="194"/>
      <c r="S99" s="194"/>
      <c r="T99" s="195"/>
      <c r="AT99" s="196" t="s">
        <v>155</v>
      </c>
      <c r="AU99" s="196" t="s">
        <v>83</v>
      </c>
      <c r="AV99" s="11" t="s">
        <v>85</v>
      </c>
      <c r="AW99" s="11" t="s">
        <v>36</v>
      </c>
      <c r="AX99" s="11" t="s">
        <v>83</v>
      </c>
      <c r="AY99" s="196" t="s">
        <v>146</v>
      </c>
    </row>
    <row r="100" spans="2:65" s="1" customFormat="1" ht="24" customHeight="1">
      <c r="B100" s="33"/>
      <c r="C100" s="170" t="s">
        <v>186</v>
      </c>
      <c r="D100" s="170" t="s">
        <v>147</v>
      </c>
      <c r="E100" s="171" t="s">
        <v>2018</v>
      </c>
      <c r="F100" s="172" t="s">
        <v>2019</v>
      </c>
      <c r="G100" s="173" t="s">
        <v>227</v>
      </c>
      <c r="H100" s="174">
        <v>886</v>
      </c>
      <c r="I100" s="175"/>
      <c r="J100" s="176">
        <f>ROUND(I100*H100,2)</f>
        <v>0</v>
      </c>
      <c r="K100" s="172" t="s">
        <v>394</v>
      </c>
      <c r="L100" s="37"/>
      <c r="M100" s="177" t="s">
        <v>21</v>
      </c>
      <c r="N100" s="178" t="s">
        <v>46</v>
      </c>
      <c r="O100" s="62"/>
      <c r="P100" s="179">
        <f>O100*H100</f>
        <v>0</v>
      </c>
      <c r="Q100" s="179">
        <v>0</v>
      </c>
      <c r="R100" s="179">
        <f>Q100*H100</f>
        <v>0</v>
      </c>
      <c r="S100" s="179">
        <v>0</v>
      </c>
      <c r="T100" s="180">
        <f>S100*H100</f>
        <v>0</v>
      </c>
      <c r="AR100" s="181" t="s">
        <v>165</v>
      </c>
      <c r="AT100" s="181" t="s">
        <v>147</v>
      </c>
      <c r="AU100" s="181" t="s">
        <v>83</v>
      </c>
      <c r="AY100" s="16" t="s">
        <v>146</v>
      </c>
      <c r="BE100" s="182">
        <f>IF(N100="základní",J100,0)</f>
        <v>0</v>
      </c>
      <c r="BF100" s="182">
        <f>IF(N100="snížená",J100,0)</f>
        <v>0</v>
      </c>
      <c r="BG100" s="182">
        <f>IF(N100="zákl. přenesená",J100,0)</f>
        <v>0</v>
      </c>
      <c r="BH100" s="182">
        <f>IF(N100="sníž. přenesená",J100,0)</f>
        <v>0</v>
      </c>
      <c r="BI100" s="182">
        <f>IF(N100="nulová",J100,0)</f>
        <v>0</v>
      </c>
      <c r="BJ100" s="16" t="s">
        <v>83</v>
      </c>
      <c r="BK100" s="182">
        <f>ROUND(I100*H100,2)</f>
        <v>0</v>
      </c>
      <c r="BL100" s="16" t="s">
        <v>165</v>
      </c>
      <c r="BM100" s="181" t="s">
        <v>2020</v>
      </c>
    </row>
    <row r="101" spans="2:65" s="11" customFormat="1">
      <c r="B101" s="186"/>
      <c r="C101" s="187"/>
      <c r="D101" s="183" t="s">
        <v>155</v>
      </c>
      <c r="E101" s="188" t="s">
        <v>21</v>
      </c>
      <c r="F101" s="189" t="s">
        <v>2008</v>
      </c>
      <c r="G101" s="187"/>
      <c r="H101" s="190">
        <v>886</v>
      </c>
      <c r="I101" s="191"/>
      <c r="J101" s="187"/>
      <c r="K101" s="187"/>
      <c r="L101" s="192"/>
      <c r="M101" s="193"/>
      <c r="N101" s="194"/>
      <c r="O101" s="194"/>
      <c r="P101" s="194"/>
      <c r="Q101" s="194"/>
      <c r="R101" s="194"/>
      <c r="S101" s="194"/>
      <c r="T101" s="195"/>
      <c r="AT101" s="196" t="s">
        <v>155</v>
      </c>
      <c r="AU101" s="196" t="s">
        <v>83</v>
      </c>
      <c r="AV101" s="11" t="s">
        <v>85</v>
      </c>
      <c r="AW101" s="11" t="s">
        <v>36</v>
      </c>
      <c r="AX101" s="11" t="s">
        <v>83</v>
      </c>
      <c r="AY101" s="196" t="s">
        <v>146</v>
      </c>
    </row>
    <row r="102" spans="2:65" s="1" customFormat="1" ht="16.5" customHeight="1">
      <c r="B102" s="33"/>
      <c r="C102" s="221" t="s">
        <v>191</v>
      </c>
      <c r="D102" s="221" t="s">
        <v>820</v>
      </c>
      <c r="E102" s="222" t="s">
        <v>871</v>
      </c>
      <c r="F102" s="223" t="s">
        <v>2021</v>
      </c>
      <c r="G102" s="224" t="s">
        <v>873</v>
      </c>
      <c r="H102" s="225">
        <v>90</v>
      </c>
      <c r="I102" s="226"/>
      <c r="J102" s="227">
        <f>ROUND(I102*H102,2)</f>
        <v>0</v>
      </c>
      <c r="K102" s="223" t="s">
        <v>394</v>
      </c>
      <c r="L102" s="228"/>
      <c r="M102" s="229" t="s">
        <v>21</v>
      </c>
      <c r="N102" s="230" t="s">
        <v>46</v>
      </c>
      <c r="O102" s="62"/>
      <c r="P102" s="179">
        <f>O102*H102</f>
        <v>0</v>
      </c>
      <c r="Q102" s="179">
        <v>1E-3</v>
      </c>
      <c r="R102" s="179">
        <f>Q102*H102</f>
        <v>0.09</v>
      </c>
      <c r="S102" s="179">
        <v>0</v>
      </c>
      <c r="T102" s="180">
        <f>S102*H102</f>
        <v>0</v>
      </c>
      <c r="AR102" s="181" t="s">
        <v>186</v>
      </c>
      <c r="AT102" s="181" t="s">
        <v>820</v>
      </c>
      <c r="AU102" s="181" t="s">
        <v>83</v>
      </c>
      <c r="AY102" s="16" t="s">
        <v>146</v>
      </c>
      <c r="BE102" s="182">
        <f>IF(N102="základní",J102,0)</f>
        <v>0</v>
      </c>
      <c r="BF102" s="182">
        <f>IF(N102="snížená",J102,0)</f>
        <v>0</v>
      </c>
      <c r="BG102" s="182">
        <f>IF(N102="zákl. přenesená",J102,0)</f>
        <v>0</v>
      </c>
      <c r="BH102" s="182">
        <f>IF(N102="sníž. přenesená",J102,0)</f>
        <v>0</v>
      </c>
      <c r="BI102" s="182">
        <f>IF(N102="nulová",J102,0)</f>
        <v>0</v>
      </c>
      <c r="BJ102" s="16" t="s">
        <v>83</v>
      </c>
      <c r="BK102" s="182">
        <f>ROUND(I102*H102,2)</f>
        <v>0</v>
      </c>
      <c r="BL102" s="16" t="s">
        <v>165</v>
      </c>
      <c r="BM102" s="181" t="s">
        <v>2022</v>
      </c>
    </row>
    <row r="103" spans="2:65" s="11" customFormat="1">
      <c r="B103" s="186"/>
      <c r="C103" s="187"/>
      <c r="D103" s="183" t="s">
        <v>155</v>
      </c>
      <c r="E103" s="188" t="s">
        <v>21</v>
      </c>
      <c r="F103" s="189" t="s">
        <v>838</v>
      </c>
      <c r="G103" s="187"/>
      <c r="H103" s="190">
        <v>90</v>
      </c>
      <c r="I103" s="191"/>
      <c r="J103" s="187"/>
      <c r="K103" s="187"/>
      <c r="L103" s="192"/>
      <c r="M103" s="193"/>
      <c r="N103" s="194"/>
      <c r="O103" s="194"/>
      <c r="P103" s="194"/>
      <c r="Q103" s="194"/>
      <c r="R103" s="194"/>
      <c r="S103" s="194"/>
      <c r="T103" s="195"/>
      <c r="AT103" s="196" t="s">
        <v>155</v>
      </c>
      <c r="AU103" s="196" t="s">
        <v>83</v>
      </c>
      <c r="AV103" s="11" t="s">
        <v>85</v>
      </c>
      <c r="AW103" s="11" t="s">
        <v>36</v>
      </c>
      <c r="AX103" s="11" t="s">
        <v>83</v>
      </c>
      <c r="AY103" s="196" t="s">
        <v>146</v>
      </c>
    </row>
    <row r="104" spans="2:65" s="1" customFormat="1" ht="16.5" customHeight="1">
      <c r="B104" s="33"/>
      <c r="C104" s="170" t="s">
        <v>195</v>
      </c>
      <c r="D104" s="170" t="s">
        <v>147</v>
      </c>
      <c r="E104" s="171" t="s">
        <v>2023</v>
      </c>
      <c r="F104" s="172" t="s">
        <v>2024</v>
      </c>
      <c r="G104" s="173" t="s">
        <v>227</v>
      </c>
      <c r="H104" s="174">
        <v>886</v>
      </c>
      <c r="I104" s="175"/>
      <c r="J104" s="176">
        <f>ROUND(I104*H104,2)</f>
        <v>0</v>
      </c>
      <c r="K104" s="172" t="s">
        <v>394</v>
      </c>
      <c r="L104" s="37"/>
      <c r="M104" s="177" t="s">
        <v>21</v>
      </c>
      <c r="N104" s="178" t="s">
        <v>46</v>
      </c>
      <c r="O104" s="62"/>
      <c r="P104" s="179">
        <f>O104*H104</f>
        <v>0</v>
      </c>
      <c r="Q104" s="179">
        <v>0</v>
      </c>
      <c r="R104" s="179">
        <f>Q104*H104</f>
        <v>0</v>
      </c>
      <c r="S104" s="179">
        <v>0</v>
      </c>
      <c r="T104" s="180">
        <f>S104*H104</f>
        <v>0</v>
      </c>
      <c r="AR104" s="181" t="s">
        <v>165</v>
      </c>
      <c r="AT104" s="181" t="s">
        <v>147</v>
      </c>
      <c r="AU104" s="181" t="s">
        <v>83</v>
      </c>
      <c r="AY104" s="16" t="s">
        <v>146</v>
      </c>
      <c r="BE104" s="182">
        <f>IF(N104="základní",J104,0)</f>
        <v>0</v>
      </c>
      <c r="BF104" s="182">
        <f>IF(N104="snížená",J104,0)</f>
        <v>0</v>
      </c>
      <c r="BG104" s="182">
        <f>IF(N104="zákl. přenesená",J104,0)</f>
        <v>0</v>
      </c>
      <c r="BH104" s="182">
        <f>IF(N104="sníž. přenesená",J104,0)</f>
        <v>0</v>
      </c>
      <c r="BI104" s="182">
        <f>IF(N104="nulová",J104,0)</f>
        <v>0</v>
      </c>
      <c r="BJ104" s="16" t="s">
        <v>83</v>
      </c>
      <c r="BK104" s="182">
        <f>ROUND(I104*H104,2)</f>
        <v>0</v>
      </c>
      <c r="BL104" s="16" t="s">
        <v>165</v>
      </c>
      <c r="BM104" s="181" t="s">
        <v>2025</v>
      </c>
    </row>
    <row r="105" spans="2:65" s="11" customFormat="1">
      <c r="B105" s="186"/>
      <c r="C105" s="187"/>
      <c r="D105" s="183" t="s">
        <v>155</v>
      </c>
      <c r="E105" s="188" t="s">
        <v>21</v>
      </c>
      <c r="F105" s="189" t="s">
        <v>2008</v>
      </c>
      <c r="G105" s="187"/>
      <c r="H105" s="190">
        <v>886</v>
      </c>
      <c r="I105" s="191"/>
      <c r="J105" s="187"/>
      <c r="K105" s="187"/>
      <c r="L105" s="192"/>
      <c r="M105" s="193"/>
      <c r="N105" s="194"/>
      <c r="O105" s="194"/>
      <c r="P105" s="194"/>
      <c r="Q105" s="194"/>
      <c r="R105" s="194"/>
      <c r="S105" s="194"/>
      <c r="T105" s="195"/>
      <c r="AT105" s="196" t="s">
        <v>155</v>
      </c>
      <c r="AU105" s="196" t="s">
        <v>83</v>
      </c>
      <c r="AV105" s="11" t="s">
        <v>85</v>
      </c>
      <c r="AW105" s="11" t="s">
        <v>36</v>
      </c>
      <c r="AX105" s="11" t="s">
        <v>83</v>
      </c>
      <c r="AY105" s="196" t="s">
        <v>146</v>
      </c>
    </row>
    <row r="106" spans="2:65" s="1" customFormat="1" ht="16.5" customHeight="1">
      <c r="B106" s="33"/>
      <c r="C106" s="170" t="s">
        <v>199</v>
      </c>
      <c r="D106" s="170" t="s">
        <v>147</v>
      </c>
      <c r="E106" s="171" t="s">
        <v>2026</v>
      </c>
      <c r="F106" s="172" t="s">
        <v>2027</v>
      </c>
      <c r="G106" s="173" t="s">
        <v>227</v>
      </c>
      <c r="H106" s="174">
        <v>886</v>
      </c>
      <c r="I106" s="175"/>
      <c r="J106" s="176">
        <f>ROUND(I106*H106,2)</f>
        <v>0</v>
      </c>
      <c r="K106" s="172" t="s">
        <v>394</v>
      </c>
      <c r="L106" s="37"/>
      <c r="M106" s="177" t="s">
        <v>21</v>
      </c>
      <c r="N106" s="178" t="s">
        <v>46</v>
      </c>
      <c r="O106" s="62"/>
      <c r="P106" s="179">
        <f>O106*H106</f>
        <v>0</v>
      </c>
      <c r="Q106" s="179">
        <v>0</v>
      </c>
      <c r="R106" s="179">
        <f>Q106*H106</f>
        <v>0</v>
      </c>
      <c r="S106" s="179">
        <v>0</v>
      </c>
      <c r="T106" s="180">
        <f>S106*H106</f>
        <v>0</v>
      </c>
      <c r="AR106" s="181" t="s">
        <v>165</v>
      </c>
      <c r="AT106" s="181" t="s">
        <v>147</v>
      </c>
      <c r="AU106" s="181" t="s">
        <v>83</v>
      </c>
      <c r="AY106" s="16" t="s">
        <v>146</v>
      </c>
      <c r="BE106" s="182">
        <f>IF(N106="základní",J106,0)</f>
        <v>0</v>
      </c>
      <c r="BF106" s="182">
        <f>IF(N106="snížená",J106,0)</f>
        <v>0</v>
      </c>
      <c r="BG106" s="182">
        <f>IF(N106="zákl. přenesená",J106,0)</f>
        <v>0</v>
      </c>
      <c r="BH106" s="182">
        <f>IF(N106="sníž. přenesená",J106,0)</f>
        <v>0</v>
      </c>
      <c r="BI106" s="182">
        <f>IF(N106="nulová",J106,0)</f>
        <v>0</v>
      </c>
      <c r="BJ106" s="16" t="s">
        <v>83</v>
      </c>
      <c r="BK106" s="182">
        <f>ROUND(I106*H106,2)</f>
        <v>0</v>
      </c>
      <c r="BL106" s="16" t="s">
        <v>165</v>
      </c>
      <c r="BM106" s="181" t="s">
        <v>2028</v>
      </c>
    </row>
    <row r="107" spans="2:65" s="11" customFormat="1">
      <c r="B107" s="186"/>
      <c r="C107" s="187"/>
      <c r="D107" s="183" t="s">
        <v>155</v>
      </c>
      <c r="E107" s="188" t="s">
        <v>21</v>
      </c>
      <c r="F107" s="189" t="s">
        <v>2008</v>
      </c>
      <c r="G107" s="187"/>
      <c r="H107" s="190">
        <v>886</v>
      </c>
      <c r="I107" s="191"/>
      <c r="J107" s="187"/>
      <c r="K107" s="187"/>
      <c r="L107" s="192"/>
      <c r="M107" s="193"/>
      <c r="N107" s="194"/>
      <c r="O107" s="194"/>
      <c r="P107" s="194"/>
      <c r="Q107" s="194"/>
      <c r="R107" s="194"/>
      <c r="S107" s="194"/>
      <c r="T107" s="195"/>
      <c r="AT107" s="196" t="s">
        <v>155</v>
      </c>
      <c r="AU107" s="196" t="s">
        <v>83</v>
      </c>
      <c r="AV107" s="11" t="s">
        <v>85</v>
      </c>
      <c r="AW107" s="11" t="s">
        <v>36</v>
      </c>
      <c r="AX107" s="11" t="s">
        <v>83</v>
      </c>
      <c r="AY107" s="196" t="s">
        <v>146</v>
      </c>
    </row>
    <row r="108" spans="2:65" s="1" customFormat="1" ht="24" customHeight="1">
      <c r="B108" s="33"/>
      <c r="C108" s="170" t="s">
        <v>204</v>
      </c>
      <c r="D108" s="170" t="s">
        <v>147</v>
      </c>
      <c r="E108" s="171" t="s">
        <v>2029</v>
      </c>
      <c r="F108" s="172" t="s">
        <v>2030</v>
      </c>
      <c r="G108" s="173" t="s">
        <v>150</v>
      </c>
      <c r="H108" s="174">
        <v>4</v>
      </c>
      <c r="I108" s="175"/>
      <c r="J108" s="176">
        <f>ROUND(I108*H108,2)</f>
        <v>0</v>
      </c>
      <c r="K108" s="172" t="s">
        <v>394</v>
      </c>
      <c r="L108" s="37"/>
      <c r="M108" s="177" t="s">
        <v>21</v>
      </c>
      <c r="N108" s="178" t="s">
        <v>46</v>
      </c>
      <c r="O108" s="62"/>
      <c r="P108" s="179">
        <f>O108*H108</f>
        <v>0</v>
      </c>
      <c r="Q108" s="179">
        <v>0</v>
      </c>
      <c r="R108" s="179">
        <f>Q108*H108</f>
        <v>0</v>
      </c>
      <c r="S108" s="179">
        <v>0</v>
      </c>
      <c r="T108" s="180">
        <f>S108*H108</f>
        <v>0</v>
      </c>
      <c r="AR108" s="181" t="s">
        <v>165</v>
      </c>
      <c r="AT108" s="181" t="s">
        <v>147</v>
      </c>
      <c r="AU108" s="181" t="s">
        <v>83</v>
      </c>
      <c r="AY108" s="16" t="s">
        <v>146</v>
      </c>
      <c r="BE108" s="182">
        <f>IF(N108="základní",J108,0)</f>
        <v>0</v>
      </c>
      <c r="BF108" s="182">
        <f>IF(N108="snížená",J108,0)</f>
        <v>0</v>
      </c>
      <c r="BG108" s="182">
        <f>IF(N108="zákl. přenesená",J108,0)</f>
        <v>0</v>
      </c>
      <c r="BH108" s="182">
        <f>IF(N108="sníž. přenesená",J108,0)</f>
        <v>0</v>
      </c>
      <c r="BI108" s="182">
        <f>IF(N108="nulová",J108,0)</f>
        <v>0</v>
      </c>
      <c r="BJ108" s="16" t="s">
        <v>83</v>
      </c>
      <c r="BK108" s="182">
        <f>ROUND(I108*H108,2)</f>
        <v>0</v>
      </c>
      <c r="BL108" s="16" t="s">
        <v>165</v>
      </c>
      <c r="BM108" s="181" t="s">
        <v>2031</v>
      </c>
    </row>
    <row r="109" spans="2:65" s="11" customFormat="1">
      <c r="B109" s="186"/>
      <c r="C109" s="187"/>
      <c r="D109" s="183" t="s">
        <v>155</v>
      </c>
      <c r="E109" s="188" t="s">
        <v>21</v>
      </c>
      <c r="F109" s="189" t="s">
        <v>467</v>
      </c>
      <c r="G109" s="187"/>
      <c r="H109" s="190">
        <v>4</v>
      </c>
      <c r="I109" s="191"/>
      <c r="J109" s="187"/>
      <c r="K109" s="187"/>
      <c r="L109" s="192"/>
      <c r="M109" s="193"/>
      <c r="N109" s="194"/>
      <c r="O109" s="194"/>
      <c r="P109" s="194"/>
      <c r="Q109" s="194"/>
      <c r="R109" s="194"/>
      <c r="S109" s="194"/>
      <c r="T109" s="195"/>
      <c r="AT109" s="196" t="s">
        <v>155</v>
      </c>
      <c r="AU109" s="196" t="s">
        <v>83</v>
      </c>
      <c r="AV109" s="11" t="s">
        <v>85</v>
      </c>
      <c r="AW109" s="11" t="s">
        <v>36</v>
      </c>
      <c r="AX109" s="11" t="s">
        <v>83</v>
      </c>
      <c r="AY109" s="196" t="s">
        <v>146</v>
      </c>
    </row>
    <row r="110" spans="2:65" s="1" customFormat="1" ht="24" customHeight="1">
      <c r="B110" s="33"/>
      <c r="C110" s="170" t="s">
        <v>208</v>
      </c>
      <c r="D110" s="170" t="s">
        <v>147</v>
      </c>
      <c r="E110" s="171" t="s">
        <v>2032</v>
      </c>
      <c r="F110" s="172" t="s">
        <v>2033</v>
      </c>
      <c r="G110" s="173" t="s">
        <v>150</v>
      </c>
      <c r="H110" s="174">
        <v>4</v>
      </c>
      <c r="I110" s="175"/>
      <c r="J110" s="176">
        <f>ROUND(I110*H110,2)</f>
        <v>0</v>
      </c>
      <c r="K110" s="172" t="s">
        <v>394</v>
      </c>
      <c r="L110" s="37"/>
      <c r="M110" s="177" t="s">
        <v>21</v>
      </c>
      <c r="N110" s="178" t="s">
        <v>46</v>
      </c>
      <c r="O110" s="62"/>
      <c r="P110" s="179">
        <f>O110*H110</f>
        <v>0</v>
      </c>
      <c r="Q110" s="179">
        <v>0</v>
      </c>
      <c r="R110" s="179">
        <f>Q110*H110</f>
        <v>0</v>
      </c>
      <c r="S110" s="179">
        <v>0</v>
      </c>
      <c r="T110" s="180">
        <f>S110*H110</f>
        <v>0</v>
      </c>
      <c r="AR110" s="181" t="s">
        <v>165</v>
      </c>
      <c r="AT110" s="181" t="s">
        <v>147</v>
      </c>
      <c r="AU110" s="181" t="s">
        <v>83</v>
      </c>
      <c r="AY110" s="16" t="s">
        <v>146</v>
      </c>
      <c r="BE110" s="182">
        <f>IF(N110="základní",J110,0)</f>
        <v>0</v>
      </c>
      <c r="BF110" s="182">
        <f>IF(N110="snížená",J110,0)</f>
        <v>0</v>
      </c>
      <c r="BG110" s="182">
        <f>IF(N110="zákl. přenesená",J110,0)</f>
        <v>0</v>
      </c>
      <c r="BH110" s="182">
        <f>IF(N110="sníž. přenesená",J110,0)</f>
        <v>0</v>
      </c>
      <c r="BI110" s="182">
        <f>IF(N110="nulová",J110,0)</f>
        <v>0</v>
      </c>
      <c r="BJ110" s="16" t="s">
        <v>83</v>
      </c>
      <c r="BK110" s="182">
        <f>ROUND(I110*H110,2)</f>
        <v>0</v>
      </c>
      <c r="BL110" s="16" t="s">
        <v>165</v>
      </c>
      <c r="BM110" s="181" t="s">
        <v>2034</v>
      </c>
    </row>
    <row r="111" spans="2:65" s="11" customFormat="1">
      <c r="B111" s="186"/>
      <c r="C111" s="187"/>
      <c r="D111" s="183" t="s">
        <v>155</v>
      </c>
      <c r="E111" s="188" t="s">
        <v>21</v>
      </c>
      <c r="F111" s="189" t="s">
        <v>467</v>
      </c>
      <c r="G111" s="187"/>
      <c r="H111" s="190">
        <v>4</v>
      </c>
      <c r="I111" s="191"/>
      <c r="J111" s="187"/>
      <c r="K111" s="187"/>
      <c r="L111" s="192"/>
      <c r="M111" s="193"/>
      <c r="N111" s="194"/>
      <c r="O111" s="194"/>
      <c r="P111" s="194"/>
      <c r="Q111" s="194"/>
      <c r="R111" s="194"/>
      <c r="S111" s="194"/>
      <c r="T111" s="195"/>
      <c r="AT111" s="196" t="s">
        <v>155</v>
      </c>
      <c r="AU111" s="196" t="s">
        <v>83</v>
      </c>
      <c r="AV111" s="11" t="s">
        <v>85</v>
      </c>
      <c r="AW111" s="11" t="s">
        <v>36</v>
      </c>
      <c r="AX111" s="11" t="s">
        <v>83</v>
      </c>
      <c r="AY111" s="196" t="s">
        <v>146</v>
      </c>
    </row>
    <row r="112" spans="2:65" s="1" customFormat="1" ht="16.5" customHeight="1">
      <c r="B112" s="33"/>
      <c r="C112" s="221" t="s">
        <v>213</v>
      </c>
      <c r="D112" s="221" t="s">
        <v>820</v>
      </c>
      <c r="E112" s="222" t="s">
        <v>2035</v>
      </c>
      <c r="F112" s="223" t="s">
        <v>2036</v>
      </c>
      <c r="G112" s="224" t="s">
        <v>150</v>
      </c>
      <c r="H112" s="225">
        <v>4</v>
      </c>
      <c r="I112" s="226"/>
      <c r="J112" s="227">
        <f>ROUND(I112*H112,2)</f>
        <v>0</v>
      </c>
      <c r="K112" s="223" t="s">
        <v>394</v>
      </c>
      <c r="L112" s="228"/>
      <c r="M112" s="229" t="s">
        <v>21</v>
      </c>
      <c r="N112" s="230" t="s">
        <v>46</v>
      </c>
      <c r="O112" s="62"/>
      <c r="P112" s="179">
        <f>O112*H112</f>
        <v>0</v>
      </c>
      <c r="Q112" s="179">
        <v>6.3E-2</v>
      </c>
      <c r="R112" s="179">
        <f>Q112*H112</f>
        <v>0.252</v>
      </c>
      <c r="S112" s="179">
        <v>0</v>
      </c>
      <c r="T112" s="180">
        <f>S112*H112</f>
        <v>0</v>
      </c>
      <c r="AR112" s="181" t="s">
        <v>186</v>
      </c>
      <c r="AT112" s="181" t="s">
        <v>820</v>
      </c>
      <c r="AU112" s="181" t="s">
        <v>83</v>
      </c>
      <c r="AY112" s="16" t="s">
        <v>146</v>
      </c>
      <c r="BE112" s="182">
        <f>IF(N112="základní",J112,0)</f>
        <v>0</v>
      </c>
      <c r="BF112" s="182">
        <f>IF(N112="snížená",J112,0)</f>
        <v>0</v>
      </c>
      <c r="BG112" s="182">
        <f>IF(N112="zákl. přenesená",J112,0)</f>
        <v>0</v>
      </c>
      <c r="BH112" s="182">
        <f>IF(N112="sníž. přenesená",J112,0)</f>
        <v>0</v>
      </c>
      <c r="BI112" s="182">
        <f>IF(N112="nulová",J112,0)</f>
        <v>0</v>
      </c>
      <c r="BJ112" s="16" t="s">
        <v>83</v>
      </c>
      <c r="BK112" s="182">
        <f>ROUND(I112*H112,2)</f>
        <v>0</v>
      </c>
      <c r="BL112" s="16" t="s">
        <v>165</v>
      </c>
      <c r="BM112" s="181" t="s">
        <v>2037</v>
      </c>
    </row>
    <row r="113" spans="2:65" s="11" customFormat="1">
      <c r="B113" s="186"/>
      <c r="C113" s="187"/>
      <c r="D113" s="183" t="s">
        <v>155</v>
      </c>
      <c r="E113" s="188" t="s">
        <v>21</v>
      </c>
      <c r="F113" s="189" t="s">
        <v>467</v>
      </c>
      <c r="G113" s="187"/>
      <c r="H113" s="190">
        <v>4</v>
      </c>
      <c r="I113" s="191"/>
      <c r="J113" s="187"/>
      <c r="K113" s="187"/>
      <c r="L113" s="192"/>
      <c r="M113" s="193"/>
      <c r="N113" s="194"/>
      <c r="O113" s="194"/>
      <c r="P113" s="194"/>
      <c r="Q113" s="194"/>
      <c r="R113" s="194"/>
      <c r="S113" s="194"/>
      <c r="T113" s="195"/>
      <c r="AT113" s="196" t="s">
        <v>155</v>
      </c>
      <c r="AU113" s="196" t="s">
        <v>83</v>
      </c>
      <c r="AV113" s="11" t="s">
        <v>85</v>
      </c>
      <c r="AW113" s="11" t="s">
        <v>36</v>
      </c>
      <c r="AX113" s="11" t="s">
        <v>83</v>
      </c>
      <c r="AY113" s="196" t="s">
        <v>146</v>
      </c>
    </row>
    <row r="114" spans="2:65" s="1" customFormat="1" ht="16.5" customHeight="1">
      <c r="B114" s="33"/>
      <c r="C114" s="170" t="s">
        <v>8</v>
      </c>
      <c r="D114" s="170" t="s">
        <v>147</v>
      </c>
      <c r="E114" s="171" t="s">
        <v>2038</v>
      </c>
      <c r="F114" s="172" t="s">
        <v>2039</v>
      </c>
      <c r="G114" s="173" t="s">
        <v>150</v>
      </c>
      <c r="H114" s="174">
        <v>4</v>
      </c>
      <c r="I114" s="175"/>
      <c r="J114" s="176">
        <f>ROUND(I114*H114,2)</f>
        <v>0</v>
      </c>
      <c r="K114" s="172" t="s">
        <v>394</v>
      </c>
      <c r="L114" s="37"/>
      <c r="M114" s="177" t="s">
        <v>21</v>
      </c>
      <c r="N114" s="178" t="s">
        <v>46</v>
      </c>
      <c r="O114" s="62"/>
      <c r="P114" s="179">
        <f>O114*H114</f>
        <v>0</v>
      </c>
      <c r="Q114" s="179">
        <v>6.0000000000000002E-5</v>
      </c>
      <c r="R114" s="179">
        <f>Q114*H114</f>
        <v>2.4000000000000001E-4</v>
      </c>
      <c r="S114" s="179">
        <v>0</v>
      </c>
      <c r="T114" s="180">
        <f>S114*H114</f>
        <v>0</v>
      </c>
      <c r="AR114" s="181" t="s">
        <v>165</v>
      </c>
      <c r="AT114" s="181" t="s">
        <v>147</v>
      </c>
      <c r="AU114" s="181" t="s">
        <v>83</v>
      </c>
      <c r="AY114" s="16" t="s">
        <v>146</v>
      </c>
      <c r="BE114" s="182">
        <f>IF(N114="základní",J114,0)</f>
        <v>0</v>
      </c>
      <c r="BF114" s="182">
        <f>IF(N114="snížená",J114,0)</f>
        <v>0</v>
      </c>
      <c r="BG114" s="182">
        <f>IF(N114="zákl. přenesená",J114,0)</f>
        <v>0</v>
      </c>
      <c r="BH114" s="182">
        <f>IF(N114="sníž. přenesená",J114,0)</f>
        <v>0</v>
      </c>
      <c r="BI114" s="182">
        <f>IF(N114="nulová",J114,0)</f>
        <v>0</v>
      </c>
      <c r="BJ114" s="16" t="s">
        <v>83</v>
      </c>
      <c r="BK114" s="182">
        <f>ROUND(I114*H114,2)</f>
        <v>0</v>
      </c>
      <c r="BL114" s="16" t="s">
        <v>165</v>
      </c>
      <c r="BM114" s="181" t="s">
        <v>2040</v>
      </c>
    </row>
    <row r="115" spans="2:65" s="11" customFormat="1">
      <c r="B115" s="186"/>
      <c r="C115" s="187"/>
      <c r="D115" s="183" t="s">
        <v>155</v>
      </c>
      <c r="E115" s="188" t="s">
        <v>21</v>
      </c>
      <c r="F115" s="189" t="s">
        <v>467</v>
      </c>
      <c r="G115" s="187"/>
      <c r="H115" s="190">
        <v>4</v>
      </c>
      <c r="I115" s="191"/>
      <c r="J115" s="187"/>
      <c r="K115" s="187"/>
      <c r="L115" s="192"/>
      <c r="M115" s="193"/>
      <c r="N115" s="194"/>
      <c r="O115" s="194"/>
      <c r="P115" s="194"/>
      <c r="Q115" s="194"/>
      <c r="R115" s="194"/>
      <c r="S115" s="194"/>
      <c r="T115" s="195"/>
      <c r="AT115" s="196" t="s">
        <v>155</v>
      </c>
      <c r="AU115" s="196" t="s">
        <v>83</v>
      </c>
      <c r="AV115" s="11" t="s">
        <v>85</v>
      </c>
      <c r="AW115" s="11" t="s">
        <v>36</v>
      </c>
      <c r="AX115" s="11" t="s">
        <v>83</v>
      </c>
      <c r="AY115" s="196" t="s">
        <v>146</v>
      </c>
    </row>
    <row r="116" spans="2:65" s="1" customFormat="1" ht="16.5" customHeight="1">
      <c r="B116" s="33"/>
      <c r="C116" s="221" t="s">
        <v>151</v>
      </c>
      <c r="D116" s="221" t="s">
        <v>820</v>
      </c>
      <c r="E116" s="222" t="s">
        <v>1304</v>
      </c>
      <c r="F116" s="223" t="s">
        <v>2041</v>
      </c>
      <c r="G116" s="224" t="s">
        <v>150</v>
      </c>
      <c r="H116" s="225">
        <v>12</v>
      </c>
      <c r="I116" s="226"/>
      <c r="J116" s="227">
        <f>ROUND(I116*H116,2)</f>
        <v>0</v>
      </c>
      <c r="K116" s="223" t="s">
        <v>21</v>
      </c>
      <c r="L116" s="228"/>
      <c r="M116" s="229" t="s">
        <v>21</v>
      </c>
      <c r="N116" s="230" t="s">
        <v>46</v>
      </c>
      <c r="O116" s="62"/>
      <c r="P116" s="179">
        <f>O116*H116</f>
        <v>0</v>
      </c>
      <c r="Q116" s="179">
        <v>7.0899999999999999E-3</v>
      </c>
      <c r="R116" s="179">
        <f>Q116*H116</f>
        <v>8.5080000000000003E-2</v>
      </c>
      <c r="S116" s="179">
        <v>0</v>
      </c>
      <c r="T116" s="180">
        <f>S116*H116</f>
        <v>0</v>
      </c>
      <c r="AR116" s="181" t="s">
        <v>186</v>
      </c>
      <c r="AT116" s="181" t="s">
        <v>820</v>
      </c>
      <c r="AU116" s="181" t="s">
        <v>83</v>
      </c>
      <c r="AY116" s="16" t="s">
        <v>146</v>
      </c>
      <c r="BE116" s="182">
        <f>IF(N116="základní",J116,0)</f>
        <v>0</v>
      </c>
      <c r="BF116" s="182">
        <f>IF(N116="snížená",J116,0)</f>
        <v>0</v>
      </c>
      <c r="BG116" s="182">
        <f>IF(N116="zákl. přenesená",J116,0)</f>
        <v>0</v>
      </c>
      <c r="BH116" s="182">
        <f>IF(N116="sníž. přenesená",J116,0)</f>
        <v>0</v>
      </c>
      <c r="BI116" s="182">
        <f>IF(N116="nulová",J116,0)</f>
        <v>0</v>
      </c>
      <c r="BJ116" s="16" t="s">
        <v>83</v>
      </c>
      <c r="BK116" s="182">
        <f>ROUND(I116*H116,2)</f>
        <v>0</v>
      </c>
      <c r="BL116" s="16" t="s">
        <v>165</v>
      </c>
      <c r="BM116" s="181" t="s">
        <v>2042</v>
      </c>
    </row>
    <row r="117" spans="2:65" s="11" customFormat="1">
      <c r="B117" s="186"/>
      <c r="C117" s="187"/>
      <c r="D117" s="183" t="s">
        <v>155</v>
      </c>
      <c r="E117" s="188" t="s">
        <v>21</v>
      </c>
      <c r="F117" s="189" t="s">
        <v>1431</v>
      </c>
      <c r="G117" s="187"/>
      <c r="H117" s="190">
        <v>12</v>
      </c>
      <c r="I117" s="191"/>
      <c r="J117" s="187"/>
      <c r="K117" s="187"/>
      <c r="L117" s="192"/>
      <c r="M117" s="193"/>
      <c r="N117" s="194"/>
      <c r="O117" s="194"/>
      <c r="P117" s="194"/>
      <c r="Q117" s="194"/>
      <c r="R117" s="194"/>
      <c r="S117" s="194"/>
      <c r="T117" s="195"/>
      <c r="AT117" s="196" t="s">
        <v>155</v>
      </c>
      <c r="AU117" s="196" t="s">
        <v>83</v>
      </c>
      <c r="AV117" s="11" t="s">
        <v>85</v>
      </c>
      <c r="AW117" s="11" t="s">
        <v>36</v>
      </c>
      <c r="AX117" s="11" t="s">
        <v>83</v>
      </c>
      <c r="AY117" s="196" t="s">
        <v>146</v>
      </c>
    </row>
    <row r="118" spans="2:65" s="1" customFormat="1" ht="16.5" customHeight="1">
      <c r="B118" s="33"/>
      <c r="C118" s="170" t="s">
        <v>231</v>
      </c>
      <c r="D118" s="170" t="s">
        <v>147</v>
      </c>
      <c r="E118" s="171" t="s">
        <v>2043</v>
      </c>
      <c r="F118" s="172" t="s">
        <v>2044</v>
      </c>
      <c r="G118" s="173" t="s">
        <v>150</v>
      </c>
      <c r="H118" s="174">
        <v>4</v>
      </c>
      <c r="I118" s="175"/>
      <c r="J118" s="176">
        <f>ROUND(I118*H118,2)</f>
        <v>0</v>
      </c>
      <c r="K118" s="172" t="s">
        <v>394</v>
      </c>
      <c r="L118" s="37"/>
      <c r="M118" s="177" t="s">
        <v>21</v>
      </c>
      <c r="N118" s="178" t="s">
        <v>46</v>
      </c>
      <c r="O118" s="62"/>
      <c r="P118" s="179">
        <f>O118*H118</f>
        <v>0</v>
      </c>
      <c r="Q118" s="179">
        <v>2.0799999999999998E-3</v>
      </c>
      <c r="R118" s="179">
        <f>Q118*H118</f>
        <v>8.3199999999999993E-3</v>
      </c>
      <c r="S118" s="179">
        <v>0</v>
      </c>
      <c r="T118" s="180">
        <f>S118*H118</f>
        <v>0</v>
      </c>
      <c r="AR118" s="181" t="s">
        <v>165</v>
      </c>
      <c r="AT118" s="181" t="s">
        <v>147</v>
      </c>
      <c r="AU118" s="181" t="s">
        <v>83</v>
      </c>
      <c r="AY118" s="16" t="s">
        <v>146</v>
      </c>
      <c r="BE118" s="182">
        <f>IF(N118="základní",J118,0)</f>
        <v>0</v>
      </c>
      <c r="BF118" s="182">
        <f>IF(N118="snížená",J118,0)</f>
        <v>0</v>
      </c>
      <c r="BG118" s="182">
        <f>IF(N118="zákl. přenesená",J118,0)</f>
        <v>0</v>
      </c>
      <c r="BH118" s="182">
        <f>IF(N118="sníž. přenesená",J118,0)</f>
        <v>0</v>
      </c>
      <c r="BI118" s="182">
        <f>IF(N118="nulová",J118,0)</f>
        <v>0</v>
      </c>
      <c r="BJ118" s="16" t="s">
        <v>83</v>
      </c>
      <c r="BK118" s="182">
        <f>ROUND(I118*H118,2)</f>
        <v>0</v>
      </c>
      <c r="BL118" s="16" t="s">
        <v>165</v>
      </c>
      <c r="BM118" s="181" t="s">
        <v>2045</v>
      </c>
    </row>
    <row r="119" spans="2:65" s="11" customFormat="1">
      <c r="B119" s="186"/>
      <c r="C119" s="187"/>
      <c r="D119" s="183" t="s">
        <v>155</v>
      </c>
      <c r="E119" s="188" t="s">
        <v>21</v>
      </c>
      <c r="F119" s="189" t="s">
        <v>467</v>
      </c>
      <c r="G119" s="187"/>
      <c r="H119" s="190">
        <v>4</v>
      </c>
      <c r="I119" s="191"/>
      <c r="J119" s="187"/>
      <c r="K119" s="187"/>
      <c r="L119" s="192"/>
      <c r="M119" s="193"/>
      <c r="N119" s="194"/>
      <c r="O119" s="194"/>
      <c r="P119" s="194"/>
      <c r="Q119" s="194"/>
      <c r="R119" s="194"/>
      <c r="S119" s="194"/>
      <c r="T119" s="195"/>
      <c r="AT119" s="196" t="s">
        <v>155</v>
      </c>
      <c r="AU119" s="196" t="s">
        <v>83</v>
      </c>
      <c r="AV119" s="11" t="s">
        <v>85</v>
      </c>
      <c r="AW119" s="11" t="s">
        <v>36</v>
      </c>
      <c r="AX119" s="11" t="s">
        <v>83</v>
      </c>
      <c r="AY119" s="196" t="s">
        <v>146</v>
      </c>
    </row>
    <row r="120" spans="2:65" s="1" customFormat="1" ht="24" customHeight="1">
      <c r="B120" s="33"/>
      <c r="C120" s="170" t="s">
        <v>253</v>
      </c>
      <c r="D120" s="170" t="s">
        <v>147</v>
      </c>
      <c r="E120" s="171" t="s">
        <v>2046</v>
      </c>
      <c r="F120" s="172" t="s">
        <v>2047</v>
      </c>
      <c r="G120" s="173" t="s">
        <v>150</v>
      </c>
      <c r="H120" s="174">
        <v>4</v>
      </c>
      <c r="I120" s="175"/>
      <c r="J120" s="176">
        <f>ROUND(I120*H120,2)</f>
        <v>0</v>
      </c>
      <c r="K120" s="172" t="s">
        <v>394</v>
      </c>
      <c r="L120" s="37"/>
      <c r="M120" s="177" t="s">
        <v>21</v>
      </c>
      <c r="N120" s="178" t="s">
        <v>46</v>
      </c>
      <c r="O120" s="62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AR120" s="181" t="s">
        <v>165</v>
      </c>
      <c r="AT120" s="181" t="s">
        <v>147</v>
      </c>
      <c r="AU120" s="181" t="s">
        <v>83</v>
      </c>
      <c r="AY120" s="16" t="s">
        <v>146</v>
      </c>
      <c r="BE120" s="182">
        <f>IF(N120="základní",J120,0)</f>
        <v>0</v>
      </c>
      <c r="BF120" s="182">
        <f>IF(N120="snížená",J120,0)</f>
        <v>0</v>
      </c>
      <c r="BG120" s="182">
        <f>IF(N120="zákl. přenesená",J120,0)</f>
        <v>0</v>
      </c>
      <c r="BH120" s="182">
        <f>IF(N120="sníž. přenesená",J120,0)</f>
        <v>0</v>
      </c>
      <c r="BI120" s="182">
        <f>IF(N120="nulová",J120,0)</f>
        <v>0</v>
      </c>
      <c r="BJ120" s="16" t="s">
        <v>83</v>
      </c>
      <c r="BK120" s="182">
        <f>ROUND(I120*H120,2)</f>
        <v>0</v>
      </c>
      <c r="BL120" s="16" t="s">
        <v>165</v>
      </c>
      <c r="BM120" s="181" t="s">
        <v>2048</v>
      </c>
    </row>
    <row r="121" spans="2:65" s="11" customFormat="1">
      <c r="B121" s="186"/>
      <c r="C121" s="187"/>
      <c r="D121" s="183" t="s">
        <v>155</v>
      </c>
      <c r="E121" s="188" t="s">
        <v>21</v>
      </c>
      <c r="F121" s="189" t="s">
        <v>467</v>
      </c>
      <c r="G121" s="187"/>
      <c r="H121" s="190">
        <v>4</v>
      </c>
      <c r="I121" s="191"/>
      <c r="J121" s="187"/>
      <c r="K121" s="187"/>
      <c r="L121" s="192"/>
      <c r="M121" s="193"/>
      <c r="N121" s="194"/>
      <c r="O121" s="194"/>
      <c r="P121" s="194"/>
      <c r="Q121" s="194"/>
      <c r="R121" s="194"/>
      <c r="S121" s="194"/>
      <c r="T121" s="195"/>
      <c r="AT121" s="196" t="s">
        <v>155</v>
      </c>
      <c r="AU121" s="196" t="s">
        <v>83</v>
      </c>
      <c r="AV121" s="11" t="s">
        <v>85</v>
      </c>
      <c r="AW121" s="11" t="s">
        <v>36</v>
      </c>
      <c r="AX121" s="11" t="s">
        <v>83</v>
      </c>
      <c r="AY121" s="196" t="s">
        <v>146</v>
      </c>
    </row>
    <row r="122" spans="2:65" s="10" customFormat="1" ht="25.9" customHeight="1">
      <c r="B122" s="156"/>
      <c r="C122" s="157"/>
      <c r="D122" s="158" t="s">
        <v>74</v>
      </c>
      <c r="E122" s="159" t="s">
        <v>839</v>
      </c>
      <c r="F122" s="159" t="s">
        <v>840</v>
      </c>
      <c r="G122" s="157"/>
      <c r="H122" s="157"/>
      <c r="I122" s="160"/>
      <c r="J122" s="161">
        <f>BK122</f>
        <v>0</v>
      </c>
      <c r="K122" s="157"/>
      <c r="L122" s="162"/>
      <c r="M122" s="163"/>
      <c r="N122" s="164"/>
      <c r="O122" s="164"/>
      <c r="P122" s="165">
        <f>P123</f>
        <v>0</v>
      </c>
      <c r="Q122" s="164"/>
      <c r="R122" s="165">
        <f>R123</f>
        <v>0</v>
      </c>
      <c r="S122" s="164"/>
      <c r="T122" s="166">
        <f>T123</f>
        <v>0</v>
      </c>
      <c r="AR122" s="167" t="s">
        <v>83</v>
      </c>
      <c r="AT122" s="168" t="s">
        <v>74</v>
      </c>
      <c r="AU122" s="168" t="s">
        <v>75</v>
      </c>
      <c r="AY122" s="167" t="s">
        <v>146</v>
      </c>
      <c r="BK122" s="169">
        <f>BK123</f>
        <v>0</v>
      </c>
    </row>
    <row r="123" spans="2:65" s="1" customFormat="1" ht="16.5" customHeight="1">
      <c r="B123" s="33"/>
      <c r="C123" s="170" t="s">
        <v>266</v>
      </c>
      <c r="D123" s="170" t="s">
        <v>147</v>
      </c>
      <c r="E123" s="171" t="s">
        <v>2049</v>
      </c>
      <c r="F123" s="172" t="s">
        <v>2050</v>
      </c>
      <c r="G123" s="173" t="s">
        <v>688</v>
      </c>
      <c r="H123" s="174">
        <v>0.436</v>
      </c>
      <c r="I123" s="175"/>
      <c r="J123" s="176">
        <f>ROUND(I123*H123,2)</f>
        <v>0</v>
      </c>
      <c r="K123" s="172" t="s">
        <v>394</v>
      </c>
      <c r="L123" s="37"/>
      <c r="M123" s="231" t="s">
        <v>21</v>
      </c>
      <c r="N123" s="232" t="s">
        <v>46</v>
      </c>
      <c r="O123" s="233"/>
      <c r="P123" s="234">
        <f>O123*H123</f>
        <v>0</v>
      </c>
      <c r="Q123" s="234">
        <v>0</v>
      </c>
      <c r="R123" s="234">
        <f>Q123*H123</f>
        <v>0</v>
      </c>
      <c r="S123" s="234">
        <v>0</v>
      </c>
      <c r="T123" s="235">
        <f>S123*H123</f>
        <v>0</v>
      </c>
      <c r="AR123" s="181" t="s">
        <v>165</v>
      </c>
      <c r="AT123" s="181" t="s">
        <v>147</v>
      </c>
      <c r="AU123" s="181" t="s">
        <v>83</v>
      </c>
      <c r="AY123" s="16" t="s">
        <v>146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6" t="s">
        <v>83</v>
      </c>
      <c r="BK123" s="182">
        <f>ROUND(I123*H123,2)</f>
        <v>0</v>
      </c>
      <c r="BL123" s="16" t="s">
        <v>165</v>
      </c>
      <c r="BM123" s="181" t="s">
        <v>2051</v>
      </c>
    </row>
    <row r="124" spans="2:65" s="1" customFormat="1" ht="6.95" customHeight="1">
      <c r="B124" s="45"/>
      <c r="C124" s="46"/>
      <c r="D124" s="46"/>
      <c r="E124" s="46"/>
      <c r="F124" s="46"/>
      <c r="G124" s="46"/>
      <c r="H124" s="46"/>
      <c r="I124" s="130"/>
      <c r="J124" s="46"/>
      <c r="K124" s="46"/>
      <c r="L124" s="37"/>
    </row>
  </sheetData>
  <sheetProtection algorithmName="SHA-512" hashValue="v7qC08Xu3Kk2cIqe7VZbV/zR2zbPM6F+4ZzYxWph7FgEO7X02ZvxT4mMwk2BwNTlStWguN+HlfleReJuAOvMkw==" saltValue="0h/ZJEYqvDnNsrHMSAbpNYaRlhYiwbPt4yz6Jtw7vUt9cgzP/ZR8C3Wncv4FyO070Ir2ebklCsFxzzLC40ybfw==" spinCount="100000" sheet="1" objects="1" scenarios="1" formatColumns="0" formatRows="0" autoFilter="0"/>
  <autoFilter ref="C81:K123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36" customWidth="1"/>
    <col min="2" max="2" width="1.6640625" style="236" customWidth="1"/>
    <col min="3" max="4" width="5" style="236" customWidth="1"/>
    <col min="5" max="5" width="11.6640625" style="236" customWidth="1"/>
    <col min="6" max="6" width="9.1640625" style="236" customWidth="1"/>
    <col min="7" max="7" width="5" style="236" customWidth="1"/>
    <col min="8" max="8" width="77.83203125" style="236" customWidth="1"/>
    <col min="9" max="10" width="20" style="236" customWidth="1"/>
    <col min="11" max="11" width="1.6640625" style="236" customWidth="1"/>
  </cols>
  <sheetData>
    <row r="1" spans="2:11" ht="37.5" customHeight="1"/>
    <row r="2" spans="2:1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pans="2:11" s="14" customFormat="1" ht="45" customHeight="1">
      <c r="B3" s="240"/>
      <c r="C3" s="364" t="s">
        <v>2052</v>
      </c>
      <c r="D3" s="364"/>
      <c r="E3" s="364"/>
      <c r="F3" s="364"/>
      <c r="G3" s="364"/>
      <c r="H3" s="364"/>
      <c r="I3" s="364"/>
      <c r="J3" s="364"/>
      <c r="K3" s="241"/>
    </row>
    <row r="4" spans="2:11" ht="25.5" customHeight="1">
      <c r="B4" s="242"/>
      <c r="C4" s="366" t="s">
        <v>2053</v>
      </c>
      <c r="D4" s="366"/>
      <c r="E4" s="366"/>
      <c r="F4" s="366"/>
      <c r="G4" s="366"/>
      <c r="H4" s="366"/>
      <c r="I4" s="366"/>
      <c r="J4" s="366"/>
      <c r="K4" s="243"/>
    </row>
    <row r="5" spans="2:11" ht="5.25" customHeight="1">
      <c r="B5" s="242"/>
      <c r="C5" s="244"/>
      <c r="D5" s="244"/>
      <c r="E5" s="244"/>
      <c r="F5" s="244"/>
      <c r="G5" s="244"/>
      <c r="H5" s="244"/>
      <c r="I5" s="244"/>
      <c r="J5" s="244"/>
      <c r="K5" s="243"/>
    </row>
    <row r="6" spans="2:11" ht="15" customHeight="1">
      <c r="B6" s="242"/>
      <c r="C6" s="365" t="s">
        <v>2054</v>
      </c>
      <c r="D6" s="365"/>
      <c r="E6" s="365"/>
      <c r="F6" s="365"/>
      <c r="G6" s="365"/>
      <c r="H6" s="365"/>
      <c r="I6" s="365"/>
      <c r="J6" s="365"/>
      <c r="K6" s="243"/>
    </row>
    <row r="7" spans="2:11" ht="15" customHeight="1">
      <c r="B7" s="246"/>
      <c r="C7" s="365" t="s">
        <v>2055</v>
      </c>
      <c r="D7" s="365"/>
      <c r="E7" s="365"/>
      <c r="F7" s="365"/>
      <c r="G7" s="365"/>
      <c r="H7" s="365"/>
      <c r="I7" s="365"/>
      <c r="J7" s="365"/>
      <c r="K7" s="243"/>
    </row>
    <row r="8" spans="2:11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spans="2:11" ht="15" customHeight="1">
      <c r="B9" s="246"/>
      <c r="C9" s="365" t="s">
        <v>2056</v>
      </c>
      <c r="D9" s="365"/>
      <c r="E9" s="365"/>
      <c r="F9" s="365"/>
      <c r="G9" s="365"/>
      <c r="H9" s="365"/>
      <c r="I9" s="365"/>
      <c r="J9" s="365"/>
      <c r="K9" s="243"/>
    </row>
    <row r="10" spans="2:11" ht="15" customHeight="1">
      <c r="B10" s="246"/>
      <c r="C10" s="245"/>
      <c r="D10" s="365" t="s">
        <v>2057</v>
      </c>
      <c r="E10" s="365"/>
      <c r="F10" s="365"/>
      <c r="G10" s="365"/>
      <c r="H10" s="365"/>
      <c r="I10" s="365"/>
      <c r="J10" s="365"/>
      <c r="K10" s="243"/>
    </row>
    <row r="11" spans="2:11" ht="15" customHeight="1">
      <c r="B11" s="246"/>
      <c r="C11" s="247"/>
      <c r="D11" s="365" t="s">
        <v>2058</v>
      </c>
      <c r="E11" s="365"/>
      <c r="F11" s="365"/>
      <c r="G11" s="365"/>
      <c r="H11" s="365"/>
      <c r="I11" s="365"/>
      <c r="J11" s="365"/>
      <c r="K11" s="243"/>
    </row>
    <row r="12" spans="2:11" ht="15" customHeight="1">
      <c r="B12" s="246"/>
      <c r="C12" s="247"/>
      <c r="D12" s="245"/>
      <c r="E12" s="245"/>
      <c r="F12" s="245"/>
      <c r="G12" s="245"/>
      <c r="H12" s="245"/>
      <c r="I12" s="245"/>
      <c r="J12" s="245"/>
      <c r="K12" s="243"/>
    </row>
    <row r="13" spans="2:11" ht="15" customHeight="1">
      <c r="B13" s="246"/>
      <c r="C13" s="247"/>
      <c r="D13" s="248" t="s">
        <v>2059</v>
      </c>
      <c r="E13" s="245"/>
      <c r="F13" s="245"/>
      <c r="G13" s="245"/>
      <c r="H13" s="245"/>
      <c r="I13" s="245"/>
      <c r="J13" s="245"/>
      <c r="K13" s="243"/>
    </row>
    <row r="14" spans="2:11" ht="12.75" customHeight="1">
      <c r="B14" s="246"/>
      <c r="C14" s="247"/>
      <c r="D14" s="247"/>
      <c r="E14" s="247"/>
      <c r="F14" s="247"/>
      <c r="G14" s="247"/>
      <c r="H14" s="247"/>
      <c r="I14" s="247"/>
      <c r="J14" s="247"/>
      <c r="K14" s="243"/>
    </row>
    <row r="15" spans="2:11" ht="15" customHeight="1">
      <c r="B15" s="246"/>
      <c r="C15" s="247"/>
      <c r="D15" s="365" t="s">
        <v>2060</v>
      </c>
      <c r="E15" s="365"/>
      <c r="F15" s="365"/>
      <c r="G15" s="365"/>
      <c r="H15" s="365"/>
      <c r="I15" s="365"/>
      <c r="J15" s="365"/>
      <c r="K15" s="243"/>
    </row>
    <row r="16" spans="2:11" ht="15" customHeight="1">
      <c r="B16" s="246"/>
      <c r="C16" s="247"/>
      <c r="D16" s="365" t="s">
        <v>2061</v>
      </c>
      <c r="E16" s="365"/>
      <c r="F16" s="365"/>
      <c r="G16" s="365"/>
      <c r="H16" s="365"/>
      <c r="I16" s="365"/>
      <c r="J16" s="365"/>
      <c r="K16" s="243"/>
    </row>
    <row r="17" spans="2:11" ht="15" customHeight="1">
      <c r="B17" s="246"/>
      <c r="C17" s="247"/>
      <c r="D17" s="365" t="s">
        <v>2062</v>
      </c>
      <c r="E17" s="365"/>
      <c r="F17" s="365"/>
      <c r="G17" s="365"/>
      <c r="H17" s="365"/>
      <c r="I17" s="365"/>
      <c r="J17" s="365"/>
      <c r="K17" s="243"/>
    </row>
    <row r="18" spans="2:11" ht="15" customHeight="1">
      <c r="B18" s="246"/>
      <c r="C18" s="247"/>
      <c r="D18" s="247"/>
      <c r="E18" s="249" t="s">
        <v>82</v>
      </c>
      <c r="F18" s="365" t="s">
        <v>2063</v>
      </c>
      <c r="G18" s="365"/>
      <c r="H18" s="365"/>
      <c r="I18" s="365"/>
      <c r="J18" s="365"/>
      <c r="K18" s="243"/>
    </row>
    <row r="19" spans="2:11" ht="15" customHeight="1">
      <c r="B19" s="246"/>
      <c r="C19" s="247"/>
      <c r="D19" s="247"/>
      <c r="E19" s="249" t="s">
        <v>2064</v>
      </c>
      <c r="F19" s="365" t="s">
        <v>2065</v>
      </c>
      <c r="G19" s="365"/>
      <c r="H19" s="365"/>
      <c r="I19" s="365"/>
      <c r="J19" s="365"/>
      <c r="K19" s="243"/>
    </row>
    <row r="20" spans="2:11" ht="15" customHeight="1">
      <c r="B20" s="246"/>
      <c r="C20" s="247"/>
      <c r="D20" s="247"/>
      <c r="E20" s="249" t="s">
        <v>2066</v>
      </c>
      <c r="F20" s="365" t="s">
        <v>2067</v>
      </c>
      <c r="G20" s="365"/>
      <c r="H20" s="365"/>
      <c r="I20" s="365"/>
      <c r="J20" s="365"/>
      <c r="K20" s="243"/>
    </row>
    <row r="21" spans="2:11" ht="15" customHeight="1">
      <c r="B21" s="246"/>
      <c r="C21" s="247"/>
      <c r="D21" s="247"/>
      <c r="E21" s="249" t="s">
        <v>2068</v>
      </c>
      <c r="F21" s="365" t="s">
        <v>2069</v>
      </c>
      <c r="G21" s="365"/>
      <c r="H21" s="365"/>
      <c r="I21" s="365"/>
      <c r="J21" s="365"/>
      <c r="K21" s="243"/>
    </row>
    <row r="22" spans="2:11" ht="15" customHeight="1">
      <c r="B22" s="246"/>
      <c r="C22" s="247"/>
      <c r="D22" s="247"/>
      <c r="E22" s="249" t="s">
        <v>710</v>
      </c>
      <c r="F22" s="365" t="s">
        <v>711</v>
      </c>
      <c r="G22" s="365"/>
      <c r="H22" s="365"/>
      <c r="I22" s="365"/>
      <c r="J22" s="365"/>
      <c r="K22" s="243"/>
    </row>
    <row r="23" spans="2:11" ht="15" customHeight="1">
      <c r="B23" s="246"/>
      <c r="C23" s="247"/>
      <c r="D23" s="247"/>
      <c r="E23" s="249" t="s">
        <v>2070</v>
      </c>
      <c r="F23" s="365" t="s">
        <v>2071</v>
      </c>
      <c r="G23" s="365"/>
      <c r="H23" s="365"/>
      <c r="I23" s="365"/>
      <c r="J23" s="365"/>
      <c r="K23" s="243"/>
    </row>
    <row r="24" spans="2:11" ht="12.75" customHeight="1">
      <c r="B24" s="246"/>
      <c r="C24" s="247"/>
      <c r="D24" s="247"/>
      <c r="E24" s="247"/>
      <c r="F24" s="247"/>
      <c r="G24" s="247"/>
      <c r="H24" s="247"/>
      <c r="I24" s="247"/>
      <c r="J24" s="247"/>
      <c r="K24" s="243"/>
    </row>
    <row r="25" spans="2:11" ht="15" customHeight="1">
      <c r="B25" s="246"/>
      <c r="C25" s="365" t="s">
        <v>2072</v>
      </c>
      <c r="D25" s="365"/>
      <c r="E25" s="365"/>
      <c r="F25" s="365"/>
      <c r="G25" s="365"/>
      <c r="H25" s="365"/>
      <c r="I25" s="365"/>
      <c r="J25" s="365"/>
      <c r="K25" s="243"/>
    </row>
    <row r="26" spans="2:11" ht="15" customHeight="1">
      <c r="B26" s="246"/>
      <c r="C26" s="365" t="s">
        <v>2073</v>
      </c>
      <c r="D26" s="365"/>
      <c r="E26" s="365"/>
      <c r="F26" s="365"/>
      <c r="G26" s="365"/>
      <c r="H26" s="365"/>
      <c r="I26" s="365"/>
      <c r="J26" s="365"/>
      <c r="K26" s="243"/>
    </row>
    <row r="27" spans="2:11" ht="15" customHeight="1">
      <c r="B27" s="246"/>
      <c r="C27" s="245"/>
      <c r="D27" s="365" t="s">
        <v>2074</v>
      </c>
      <c r="E27" s="365"/>
      <c r="F27" s="365"/>
      <c r="G27" s="365"/>
      <c r="H27" s="365"/>
      <c r="I27" s="365"/>
      <c r="J27" s="365"/>
      <c r="K27" s="243"/>
    </row>
    <row r="28" spans="2:11" ht="15" customHeight="1">
      <c r="B28" s="246"/>
      <c r="C28" s="247"/>
      <c r="D28" s="365" t="s">
        <v>2075</v>
      </c>
      <c r="E28" s="365"/>
      <c r="F28" s="365"/>
      <c r="G28" s="365"/>
      <c r="H28" s="365"/>
      <c r="I28" s="365"/>
      <c r="J28" s="365"/>
      <c r="K28" s="243"/>
    </row>
    <row r="29" spans="2:11" ht="12.75" customHeight="1">
      <c r="B29" s="246"/>
      <c r="C29" s="247"/>
      <c r="D29" s="247"/>
      <c r="E29" s="247"/>
      <c r="F29" s="247"/>
      <c r="G29" s="247"/>
      <c r="H29" s="247"/>
      <c r="I29" s="247"/>
      <c r="J29" s="247"/>
      <c r="K29" s="243"/>
    </row>
    <row r="30" spans="2:11" ht="15" customHeight="1">
      <c r="B30" s="246"/>
      <c r="C30" s="247"/>
      <c r="D30" s="365" t="s">
        <v>2076</v>
      </c>
      <c r="E30" s="365"/>
      <c r="F30" s="365"/>
      <c r="G30" s="365"/>
      <c r="H30" s="365"/>
      <c r="I30" s="365"/>
      <c r="J30" s="365"/>
      <c r="K30" s="243"/>
    </row>
    <row r="31" spans="2:11" ht="15" customHeight="1">
      <c r="B31" s="246"/>
      <c r="C31" s="247"/>
      <c r="D31" s="365" t="s">
        <v>2077</v>
      </c>
      <c r="E31" s="365"/>
      <c r="F31" s="365"/>
      <c r="G31" s="365"/>
      <c r="H31" s="365"/>
      <c r="I31" s="365"/>
      <c r="J31" s="365"/>
      <c r="K31" s="243"/>
    </row>
    <row r="32" spans="2:11" ht="12.75" customHeight="1">
      <c r="B32" s="246"/>
      <c r="C32" s="247"/>
      <c r="D32" s="247"/>
      <c r="E32" s="247"/>
      <c r="F32" s="247"/>
      <c r="G32" s="247"/>
      <c r="H32" s="247"/>
      <c r="I32" s="247"/>
      <c r="J32" s="247"/>
      <c r="K32" s="243"/>
    </row>
    <row r="33" spans="2:11" ht="15" customHeight="1">
      <c r="B33" s="246"/>
      <c r="C33" s="247"/>
      <c r="D33" s="365" t="s">
        <v>2078</v>
      </c>
      <c r="E33" s="365"/>
      <c r="F33" s="365"/>
      <c r="G33" s="365"/>
      <c r="H33" s="365"/>
      <c r="I33" s="365"/>
      <c r="J33" s="365"/>
      <c r="K33" s="243"/>
    </row>
    <row r="34" spans="2:11" ht="15" customHeight="1">
      <c r="B34" s="246"/>
      <c r="C34" s="247"/>
      <c r="D34" s="365" t="s">
        <v>2079</v>
      </c>
      <c r="E34" s="365"/>
      <c r="F34" s="365"/>
      <c r="G34" s="365"/>
      <c r="H34" s="365"/>
      <c r="I34" s="365"/>
      <c r="J34" s="365"/>
      <c r="K34" s="243"/>
    </row>
    <row r="35" spans="2:11" ht="15" customHeight="1">
      <c r="B35" s="246"/>
      <c r="C35" s="247"/>
      <c r="D35" s="365" t="s">
        <v>2080</v>
      </c>
      <c r="E35" s="365"/>
      <c r="F35" s="365"/>
      <c r="G35" s="365"/>
      <c r="H35" s="365"/>
      <c r="I35" s="365"/>
      <c r="J35" s="365"/>
      <c r="K35" s="243"/>
    </row>
    <row r="36" spans="2:11" ht="15" customHeight="1">
      <c r="B36" s="246"/>
      <c r="C36" s="247"/>
      <c r="D36" s="245"/>
      <c r="E36" s="248" t="s">
        <v>132</v>
      </c>
      <c r="F36" s="245"/>
      <c r="G36" s="365" t="s">
        <v>2081</v>
      </c>
      <c r="H36" s="365"/>
      <c r="I36" s="365"/>
      <c r="J36" s="365"/>
      <c r="K36" s="243"/>
    </row>
    <row r="37" spans="2:11" ht="30.75" customHeight="1">
      <c r="B37" s="246"/>
      <c r="C37" s="247"/>
      <c r="D37" s="245"/>
      <c r="E37" s="248" t="s">
        <v>2082</v>
      </c>
      <c r="F37" s="245"/>
      <c r="G37" s="365" t="s">
        <v>2083</v>
      </c>
      <c r="H37" s="365"/>
      <c r="I37" s="365"/>
      <c r="J37" s="365"/>
      <c r="K37" s="243"/>
    </row>
    <row r="38" spans="2:11" ht="15" customHeight="1">
      <c r="B38" s="246"/>
      <c r="C38" s="247"/>
      <c r="D38" s="245"/>
      <c r="E38" s="248" t="s">
        <v>56</v>
      </c>
      <c r="F38" s="245"/>
      <c r="G38" s="365" t="s">
        <v>2084</v>
      </c>
      <c r="H38" s="365"/>
      <c r="I38" s="365"/>
      <c r="J38" s="365"/>
      <c r="K38" s="243"/>
    </row>
    <row r="39" spans="2:11" ht="15" customHeight="1">
      <c r="B39" s="246"/>
      <c r="C39" s="247"/>
      <c r="D39" s="245"/>
      <c r="E39" s="248" t="s">
        <v>57</v>
      </c>
      <c r="F39" s="245"/>
      <c r="G39" s="365" t="s">
        <v>2085</v>
      </c>
      <c r="H39" s="365"/>
      <c r="I39" s="365"/>
      <c r="J39" s="365"/>
      <c r="K39" s="243"/>
    </row>
    <row r="40" spans="2:11" ht="15" customHeight="1">
      <c r="B40" s="246"/>
      <c r="C40" s="247"/>
      <c r="D40" s="245"/>
      <c r="E40" s="248" t="s">
        <v>133</v>
      </c>
      <c r="F40" s="245"/>
      <c r="G40" s="365" t="s">
        <v>2086</v>
      </c>
      <c r="H40" s="365"/>
      <c r="I40" s="365"/>
      <c r="J40" s="365"/>
      <c r="K40" s="243"/>
    </row>
    <row r="41" spans="2:11" ht="15" customHeight="1">
      <c r="B41" s="246"/>
      <c r="C41" s="247"/>
      <c r="D41" s="245"/>
      <c r="E41" s="248" t="s">
        <v>134</v>
      </c>
      <c r="F41" s="245"/>
      <c r="G41" s="365" t="s">
        <v>2087</v>
      </c>
      <c r="H41" s="365"/>
      <c r="I41" s="365"/>
      <c r="J41" s="365"/>
      <c r="K41" s="243"/>
    </row>
    <row r="42" spans="2:11" ht="15" customHeight="1">
      <c r="B42" s="246"/>
      <c r="C42" s="247"/>
      <c r="D42" s="245"/>
      <c r="E42" s="248" t="s">
        <v>2088</v>
      </c>
      <c r="F42" s="245"/>
      <c r="G42" s="365" t="s">
        <v>2089</v>
      </c>
      <c r="H42" s="365"/>
      <c r="I42" s="365"/>
      <c r="J42" s="365"/>
      <c r="K42" s="243"/>
    </row>
    <row r="43" spans="2:11" ht="15" customHeight="1">
      <c r="B43" s="246"/>
      <c r="C43" s="247"/>
      <c r="D43" s="245"/>
      <c r="E43" s="248"/>
      <c r="F43" s="245"/>
      <c r="G43" s="365" t="s">
        <v>2090</v>
      </c>
      <c r="H43" s="365"/>
      <c r="I43" s="365"/>
      <c r="J43" s="365"/>
      <c r="K43" s="243"/>
    </row>
    <row r="44" spans="2:11" ht="15" customHeight="1">
      <c r="B44" s="246"/>
      <c r="C44" s="247"/>
      <c r="D44" s="245"/>
      <c r="E44" s="248" t="s">
        <v>2091</v>
      </c>
      <c r="F44" s="245"/>
      <c r="G44" s="365" t="s">
        <v>2092</v>
      </c>
      <c r="H44" s="365"/>
      <c r="I44" s="365"/>
      <c r="J44" s="365"/>
      <c r="K44" s="243"/>
    </row>
    <row r="45" spans="2:11" ht="15" customHeight="1">
      <c r="B45" s="246"/>
      <c r="C45" s="247"/>
      <c r="D45" s="245"/>
      <c r="E45" s="248" t="s">
        <v>136</v>
      </c>
      <c r="F45" s="245"/>
      <c r="G45" s="365" t="s">
        <v>2093</v>
      </c>
      <c r="H45" s="365"/>
      <c r="I45" s="365"/>
      <c r="J45" s="365"/>
      <c r="K45" s="243"/>
    </row>
    <row r="46" spans="2:11" ht="12.75" customHeight="1">
      <c r="B46" s="246"/>
      <c r="C46" s="247"/>
      <c r="D46" s="245"/>
      <c r="E46" s="245"/>
      <c r="F46" s="245"/>
      <c r="G46" s="245"/>
      <c r="H46" s="245"/>
      <c r="I46" s="245"/>
      <c r="J46" s="245"/>
      <c r="K46" s="243"/>
    </row>
    <row r="47" spans="2:11" ht="15" customHeight="1">
      <c r="B47" s="246"/>
      <c r="C47" s="247"/>
      <c r="D47" s="365" t="s">
        <v>2094</v>
      </c>
      <c r="E47" s="365"/>
      <c r="F47" s="365"/>
      <c r="G47" s="365"/>
      <c r="H47" s="365"/>
      <c r="I47" s="365"/>
      <c r="J47" s="365"/>
      <c r="K47" s="243"/>
    </row>
    <row r="48" spans="2:11" ht="15" customHeight="1">
      <c r="B48" s="246"/>
      <c r="C48" s="247"/>
      <c r="D48" s="247"/>
      <c r="E48" s="365" t="s">
        <v>2095</v>
      </c>
      <c r="F48" s="365"/>
      <c r="G48" s="365"/>
      <c r="H48" s="365"/>
      <c r="I48" s="365"/>
      <c r="J48" s="365"/>
      <c r="K48" s="243"/>
    </row>
    <row r="49" spans="2:11" ht="15" customHeight="1">
      <c r="B49" s="246"/>
      <c r="C49" s="247"/>
      <c r="D49" s="247"/>
      <c r="E49" s="365" t="s">
        <v>2096</v>
      </c>
      <c r="F49" s="365"/>
      <c r="G49" s="365"/>
      <c r="H49" s="365"/>
      <c r="I49" s="365"/>
      <c r="J49" s="365"/>
      <c r="K49" s="243"/>
    </row>
    <row r="50" spans="2:11" ht="15" customHeight="1">
      <c r="B50" s="246"/>
      <c r="C50" s="247"/>
      <c r="D50" s="247"/>
      <c r="E50" s="365" t="s">
        <v>2097</v>
      </c>
      <c r="F50" s="365"/>
      <c r="G50" s="365"/>
      <c r="H50" s="365"/>
      <c r="I50" s="365"/>
      <c r="J50" s="365"/>
      <c r="K50" s="243"/>
    </row>
    <row r="51" spans="2:11" ht="15" customHeight="1">
      <c r="B51" s="246"/>
      <c r="C51" s="247"/>
      <c r="D51" s="365" t="s">
        <v>2098</v>
      </c>
      <c r="E51" s="365"/>
      <c r="F51" s="365"/>
      <c r="G51" s="365"/>
      <c r="H51" s="365"/>
      <c r="I51" s="365"/>
      <c r="J51" s="365"/>
      <c r="K51" s="243"/>
    </row>
    <row r="52" spans="2:11" ht="25.5" customHeight="1">
      <c r="B52" s="242"/>
      <c r="C52" s="366" t="s">
        <v>2099</v>
      </c>
      <c r="D52" s="366"/>
      <c r="E52" s="366"/>
      <c r="F52" s="366"/>
      <c r="G52" s="366"/>
      <c r="H52" s="366"/>
      <c r="I52" s="366"/>
      <c r="J52" s="366"/>
      <c r="K52" s="243"/>
    </row>
    <row r="53" spans="2:11" ht="5.25" customHeight="1">
      <c r="B53" s="242"/>
      <c r="C53" s="244"/>
      <c r="D53" s="244"/>
      <c r="E53" s="244"/>
      <c r="F53" s="244"/>
      <c r="G53" s="244"/>
      <c r="H53" s="244"/>
      <c r="I53" s="244"/>
      <c r="J53" s="244"/>
      <c r="K53" s="243"/>
    </row>
    <row r="54" spans="2:11" ht="15" customHeight="1">
      <c r="B54" s="242"/>
      <c r="C54" s="365" t="s">
        <v>2100</v>
      </c>
      <c r="D54" s="365"/>
      <c r="E54" s="365"/>
      <c r="F54" s="365"/>
      <c r="G54" s="365"/>
      <c r="H54" s="365"/>
      <c r="I54" s="365"/>
      <c r="J54" s="365"/>
      <c r="K54" s="243"/>
    </row>
    <row r="55" spans="2:11" ht="15" customHeight="1">
      <c r="B55" s="242"/>
      <c r="C55" s="365" t="s">
        <v>2101</v>
      </c>
      <c r="D55" s="365"/>
      <c r="E55" s="365"/>
      <c r="F55" s="365"/>
      <c r="G55" s="365"/>
      <c r="H55" s="365"/>
      <c r="I55" s="365"/>
      <c r="J55" s="365"/>
      <c r="K55" s="243"/>
    </row>
    <row r="56" spans="2:11" ht="12.75" customHeight="1">
      <c r="B56" s="242"/>
      <c r="C56" s="245"/>
      <c r="D56" s="245"/>
      <c r="E56" s="245"/>
      <c r="F56" s="245"/>
      <c r="G56" s="245"/>
      <c r="H56" s="245"/>
      <c r="I56" s="245"/>
      <c r="J56" s="245"/>
      <c r="K56" s="243"/>
    </row>
    <row r="57" spans="2:11" ht="15" customHeight="1">
      <c r="B57" s="242"/>
      <c r="C57" s="365" t="s">
        <v>2102</v>
      </c>
      <c r="D57" s="365"/>
      <c r="E57" s="365"/>
      <c r="F57" s="365"/>
      <c r="G57" s="365"/>
      <c r="H57" s="365"/>
      <c r="I57" s="365"/>
      <c r="J57" s="365"/>
      <c r="K57" s="243"/>
    </row>
    <row r="58" spans="2:11" ht="15" customHeight="1">
      <c r="B58" s="242"/>
      <c r="C58" s="247"/>
      <c r="D58" s="365" t="s">
        <v>2103</v>
      </c>
      <c r="E58" s="365"/>
      <c r="F58" s="365"/>
      <c r="G58" s="365"/>
      <c r="H58" s="365"/>
      <c r="I58" s="365"/>
      <c r="J58" s="365"/>
      <c r="K58" s="243"/>
    </row>
    <row r="59" spans="2:11" ht="15" customHeight="1">
      <c r="B59" s="242"/>
      <c r="C59" s="247"/>
      <c r="D59" s="365" t="s">
        <v>2104</v>
      </c>
      <c r="E59" s="365"/>
      <c r="F59" s="365"/>
      <c r="G59" s="365"/>
      <c r="H59" s="365"/>
      <c r="I59" s="365"/>
      <c r="J59" s="365"/>
      <c r="K59" s="243"/>
    </row>
    <row r="60" spans="2:11" ht="15" customHeight="1">
      <c r="B60" s="242"/>
      <c r="C60" s="247"/>
      <c r="D60" s="365" t="s">
        <v>2105</v>
      </c>
      <c r="E60" s="365"/>
      <c r="F60" s="365"/>
      <c r="G60" s="365"/>
      <c r="H60" s="365"/>
      <c r="I60" s="365"/>
      <c r="J60" s="365"/>
      <c r="K60" s="243"/>
    </row>
    <row r="61" spans="2:11" ht="15" customHeight="1">
      <c r="B61" s="242"/>
      <c r="C61" s="247"/>
      <c r="D61" s="365" t="s">
        <v>2106</v>
      </c>
      <c r="E61" s="365"/>
      <c r="F61" s="365"/>
      <c r="G61" s="365"/>
      <c r="H61" s="365"/>
      <c r="I61" s="365"/>
      <c r="J61" s="365"/>
      <c r="K61" s="243"/>
    </row>
    <row r="62" spans="2:11" ht="15" customHeight="1">
      <c r="B62" s="242"/>
      <c r="C62" s="247"/>
      <c r="D62" s="367" t="s">
        <v>2107</v>
      </c>
      <c r="E62" s="367"/>
      <c r="F62" s="367"/>
      <c r="G62" s="367"/>
      <c r="H62" s="367"/>
      <c r="I62" s="367"/>
      <c r="J62" s="367"/>
      <c r="K62" s="243"/>
    </row>
    <row r="63" spans="2:11" ht="15" customHeight="1">
      <c r="B63" s="242"/>
      <c r="C63" s="247"/>
      <c r="D63" s="365" t="s">
        <v>2108</v>
      </c>
      <c r="E63" s="365"/>
      <c r="F63" s="365"/>
      <c r="G63" s="365"/>
      <c r="H63" s="365"/>
      <c r="I63" s="365"/>
      <c r="J63" s="365"/>
      <c r="K63" s="243"/>
    </row>
    <row r="64" spans="2:11" ht="12.75" customHeight="1">
      <c r="B64" s="242"/>
      <c r="C64" s="247"/>
      <c r="D64" s="247"/>
      <c r="E64" s="250"/>
      <c r="F64" s="247"/>
      <c r="G64" s="247"/>
      <c r="H64" s="247"/>
      <c r="I64" s="247"/>
      <c r="J64" s="247"/>
      <c r="K64" s="243"/>
    </row>
    <row r="65" spans="2:11" ht="15" customHeight="1">
      <c r="B65" s="242"/>
      <c r="C65" s="247"/>
      <c r="D65" s="365" t="s">
        <v>2109</v>
      </c>
      <c r="E65" s="365"/>
      <c r="F65" s="365"/>
      <c r="G65" s="365"/>
      <c r="H65" s="365"/>
      <c r="I65" s="365"/>
      <c r="J65" s="365"/>
      <c r="K65" s="243"/>
    </row>
    <row r="66" spans="2:11" ht="15" customHeight="1">
      <c r="B66" s="242"/>
      <c r="C66" s="247"/>
      <c r="D66" s="367" t="s">
        <v>2110</v>
      </c>
      <c r="E66" s="367"/>
      <c r="F66" s="367"/>
      <c r="G66" s="367"/>
      <c r="H66" s="367"/>
      <c r="I66" s="367"/>
      <c r="J66" s="367"/>
      <c r="K66" s="243"/>
    </row>
    <row r="67" spans="2:11" ht="15" customHeight="1">
      <c r="B67" s="242"/>
      <c r="C67" s="247"/>
      <c r="D67" s="365" t="s">
        <v>2111</v>
      </c>
      <c r="E67" s="365"/>
      <c r="F67" s="365"/>
      <c r="G67" s="365"/>
      <c r="H67" s="365"/>
      <c r="I67" s="365"/>
      <c r="J67" s="365"/>
      <c r="K67" s="243"/>
    </row>
    <row r="68" spans="2:11" ht="15" customHeight="1">
      <c r="B68" s="242"/>
      <c r="C68" s="247"/>
      <c r="D68" s="365" t="s">
        <v>2112</v>
      </c>
      <c r="E68" s="365"/>
      <c r="F68" s="365"/>
      <c r="G68" s="365"/>
      <c r="H68" s="365"/>
      <c r="I68" s="365"/>
      <c r="J68" s="365"/>
      <c r="K68" s="243"/>
    </row>
    <row r="69" spans="2:11" ht="15" customHeight="1">
      <c r="B69" s="242"/>
      <c r="C69" s="247"/>
      <c r="D69" s="365" t="s">
        <v>2113</v>
      </c>
      <c r="E69" s="365"/>
      <c r="F69" s="365"/>
      <c r="G69" s="365"/>
      <c r="H69" s="365"/>
      <c r="I69" s="365"/>
      <c r="J69" s="365"/>
      <c r="K69" s="243"/>
    </row>
    <row r="70" spans="2:11" ht="15" customHeight="1">
      <c r="B70" s="242"/>
      <c r="C70" s="247"/>
      <c r="D70" s="365" t="s">
        <v>2114</v>
      </c>
      <c r="E70" s="365"/>
      <c r="F70" s="365"/>
      <c r="G70" s="365"/>
      <c r="H70" s="365"/>
      <c r="I70" s="365"/>
      <c r="J70" s="365"/>
      <c r="K70" s="243"/>
    </row>
    <row r="71" spans="2:11" ht="12.75" customHeight="1">
      <c r="B71" s="251"/>
      <c r="C71" s="252"/>
      <c r="D71" s="252"/>
      <c r="E71" s="252"/>
      <c r="F71" s="252"/>
      <c r="G71" s="252"/>
      <c r="H71" s="252"/>
      <c r="I71" s="252"/>
      <c r="J71" s="252"/>
      <c r="K71" s="253"/>
    </row>
    <row r="72" spans="2:11" ht="18.75" customHeight="1">
      <c r="B72" s="254"/>
      <c r="C72" s="254"/>
      <c r="D72" s="254"/>
      <c r="E72" s="254"/>
      <c r="F72" s="254"/>
      <c r="G72" s="254"/>
      <c r="H72" s="254"/>
      <c r="I72" s="254"/>
      <c r="J72" s="254"/>
      <c r="K72" s="255"/>
    </row>
    <row r="73" spans="2:11" ht="18.75" customHeight="1">
      <c r="B73" s="255"/>
      <c r="C73" s="255"/>
      <c r="D73" s="255"/>
      <c r="E73" s="255"/>
      <c r="F73" s="255"/>
      <c r="G73" s="255"/>
      <c r="H73" s="255"/>
      <c r="I73" s="255"/>
      <c r="J73" s="255"/>
      <c r="K73" s="255"/>
    </row>
    <row r="74" spans="2:11" ht="7.5" customHeight="1">
      <c r="B74" s="256"/>
      <c r="C74" s="257"/>
      <c r="D74" s="257"/>
      <c r="E74" s="257"/>
      <c r="F74" s="257"/>
      <c r="G74" s="257"/>
      <c r="H74" s="257"/>
      <c r="I74" s="257"/>
      <c r="J74" s="257"/>
      <c r="K74" s="258"/>
    </row>
    <row r="75" spans="2:11" ht="45" customHeight="1">
      <c r="B75" s="259"/>
      <c r="C75" s="368" t="s">
        <v>2115</v>
      </c>
      <c r="D75" s="368"/>
      <c r="E75" s="368"/>
      <c r="F75" s="368"/>
      <c r="G75" s="368"/>
      <c r="H75" s="368"/>
      <c r="I75" s="368"/>
      <c r="J75" s="368"/>
      <c r="K75" s="260"/>
    </row>
    <row r="76" spans="2:11" ht="17.25" customHeight="1">
      <c r="B76" s="259"/>
      <c r="C76" s="261" t="s">
        <v>2116</v>
      </c>
      <c r="D76" s="261"/>
      <c r="E76" s="261"/>
      <c r="F76" s="261" t="s">
        <v>2117</v>
      </c>
      <c r="G76" s="262"/>
      <c r="H76" s="261" t="s">
        <v>57</v>
      </c>
      <c r="I76" s="261" t="s">
        <v>60</v>
      </c>
      <c r="J76" s="261" t="s">
        <v>2118</v>
      </c>
      <c r="K76" s="260"/>
    </row>
    <row r="77" spans="2:11" ht="17.25" customHeight="1">
      <c r="B77" s="259"/>
      <c r="C77" s="263" t="s">
        <v>2119</v>
      </c>
      <c r="D77" s="263"/>
      <c r="E77" s="263"/>
      <c r="F77" s="264" t="s">
        <v>2120</v>
      </c>
      <c r="G77" s="265"/>
      <c r="H77" s="263"/>
      <c r="I77" s="263"/>
      <c r="J77" s="263" t="s">
        <v>2121</v>
      </c>
      <c r="K77" s="260"/>
    </row>
    <row r="78" spans="2:11" ht="5.25" customHeight="1">
      <c r="B78" s="259"/>
      <c r="C78" s="266"/>
      <c r="D78" s="266"/>
      <c r="E78" s="266"/>
      <c r="F78" s="266"/>
      <c r="G78" s="267"/>
      <c r="H78" s="266"/>
      <c r="I78" s="266"/>
      <c r="J78" s="266"/>
      <c r="K78" s="260"/>
    </row>
    <row r="79" spans="2:11" ht="15" customHeight="1">
      <c r="B79" s="259"/>
      <c r="C79" s="248" t="s">
        <v>56</v>
      </c>
      <c r="D79" s="266"/>
      <c r="E79" s="266"/>
      <c r="F79" s="268" t="s">
        <v>2122</v>
      </c>
      <c r="G79" s="267"/>
      <c r="H79" s="248" t="s">
        <v>2123</v>
      </c>
      <c r="I79" s="248" t="s">
        <v>2124</v>
      </c>
      <c r="J79" s="248">
        <v>20</v>
      </c>
      <c r="K79" s="260"/>
    </row>
    <row r="80" spans="2:11" ht="15" customHeight="1">
      <c r="B80" s="259"/>
      <c r="C80" s="248" t="s">
        <v>2125</v>
      </c>
      <c r="D80" s="248"/>
      <c r="E80" s="248"/>
      <c r="F80" s="268" t="s">
        <v>2122</v>
      </c>
      <c r="G80" s="267"/>
      <c r="H80" s="248" t="s">
        <v>2126</v>
      </c>
      <c r="I80" s="248" t="s">
        <v>2124</v>
      </c>
      <c r="J80" s="248">
        <v>120</v>
      </c>
      <c r="K80" s="260"/>
    </row>
    <row r="81" spans="2:11" ht="15" customHeight="1">
      <c r="B81" s="269"/>
      <c r="C81" s="248" t="s">
        <v>2127</v>
      </c>
      <c r="D81" s="248"/>
      <c r="E81" s="248"/>
      <c r="F81" s="268" t="s">
        <v>2128</v>
      </c>
      <c r="G81" s="267"/>
      <c r="H81" s="248" t="s">
        <v>2129</v>
      </c>
      <c r="I81" s="248" t="s">
        <v>2124</v>
      </c>
      <c r="J81" s="248">
        <v>50</v>
      </c>
      <c r="K81" s="260"/>
    </row>
    <row r="82" spans="2:11" ht="15" customHeight="1">
      <c r="B82" s="269"/>
      <c r="C82" s="248" t="s">
        <v>2130</v>
      </c>
      <c r="D82" s="248"/>
      <c r="E82" s="248"/>
      <c r="F82" s="268" t="s">
        <v>2122</v>
      </c>
      <c r="G82" s="267"/>
      <c r="H82" s="248" t="s">
        <v>2131</v>
      </c>
      <c r="I82" s="248" t="s">
        <v>2132</v>
      </c>
      <c r="J82" s="248"/>
      <c r="K82" s="260"/>
    </row>
    <row r="83" spans="2:11" ht="15" customHeight="1">
      <c r="B83" s="269"/>
      <c r="C83" s="270" t="s">
        <v>2133</v>
      </c>
      <c r="D83" s="270"/>
      <c r="E83" s="270"/>
      <c r="F83" s="271" t="s">
        <v>2128</v>
      </c>
      <c r="G83" s="270"/>
      <c r="H83" s="270" t="s">
        <v>2134</v>
      </c>
      <c r="I83" s="270" t="s">
        <v>2124</v>
      </c>
      <c r="J83" s="270">
        <v>15</v>
      </c>
      <c r="K83" s="260"/>
    </row>
    <row r="84" spans="2:11" ht="15" customHeight="1">
      <c r="B84" s="269"/>
      <c r="C84" s="270" t="s">
        <v>2135</v>
      </c>
      <c r="D84" s="270"/>
      <c r="E84" s="270"/>
      <c r="F84" s="271" t="s">
        <v>2128</v>
      </c>
      <c r="G84" s="270"/>
      <c r="H84" s="270" t="s">
        <v>2136</v>
      </c>
      <c r="I84" s="270" t="s">
        <v>2124</v>
      </c>
      <c r="J84" s="270">
        <v>15</v>
      </c>
      <c r="K84" s="260"/>
    </row>
    <row r="85" spans="2:11" ht="15" customHeight="1">
      <c r="B85" s="269"/>
      <c r="C85" s="270" t="s">
        <v>2137</v>
      </c>
      <c r="D85" s="270"/>
      <c r="E85" s="270"/>
      <c r="F85" s="271" t="s">
        <v>2128</v>
      </c>
      <c r="G85" s="270"/>
      <c r="H85" s="270" t="s">
        <v>2138</v>
      </c>
      <c r="I85" s="270" t="s">
        <v>2124</v>
      </c>
      <c r="J85" s="270">
        <v>20</v>
      </c>
      <c r="K85" s="260"/>
    </row>
    <row r="86" spans="2:11" ht="15" customHeight="1">
      <c r="B86" s="269"/>
      <c r="C86" s="270" t="s">
        <v>2139</v>
      </c>
      <c r="D86" s="270"/>
      <c r="E86" s="270"/>
      <c r="F86" s="271" t="s">
        <v>2128</v>
      </c>
      <c r="G86" s="270"/>
      <c r="H86" s="270" t="s">
        <v>2140</v>
      </c>
      <c r="I86" s="270" t="s">
        <v>2124</v>
      </c>
      <c r="J86" s="270">
        <v>20</v>
      </c>
      <c r="K86" s="260"/>
    </row>
    <row r="87" spans="2:11" ht="15" customHeight="1">
      <c r="B87" s="269"/>
      <c r="C87" s="248" t="s">
        <v>2141</v>
      </c>
      <c r="D87" s="248"/>
      <c r="E87" s="248"/>
      <c r="F87" s="268" t="s">
        <v>2128</v>
      </c>
      <c r="G87" s="267"/>
      <c r="H87" s="248" t="s">
        <v>2142</v>
      </c>
      <c r="I87" s="248" t="s">
        <v>2124</v>
      </c>
      <c r="J87" s="248">
        <v>50</v>
      </c>
      <c r="K87" s="260"/>
    </row>
    <row r="88" spans="2:11" ht="15" customHeight="1">
      <c r="B88" s="269"/>
      <c r="C88" s="248" t="s">
        <v>2143</v>
      </c>
      <c r="D88" s="248"/>
      <c r="E88" s="248"/>
      <c r="F88" s="268" t="s">
        <v>2128</v>
      </c>
      <c r="G88" s="267"/>
      <c r="H88" s="248" t="s">
        <v>2144</v>
      </c>
      <c r="I88" s="248" t="s">
        <v>2124</v>
      </c>
      <c r="J88" s="248">
        <v>20</v>
      </c>
      <c r="K88" s="260"/>
    </row>
    <row r="89" spans="2:11" ht="15" customHeight="1">
      <c r="B89" s="269"/>
      <c r="C89" s="248" t="s">
        <v>2145</v>
      </c>
      <c r="D89" s="248"/>
      <c r="E89" s="248"/>
      <c r="F89" s="268" t="s">
        <v>2128</v>
      </c>
      <c r="G89" s="267"/>
      <c r="H89" s="248" t="s">
        <v>2146</v>
      </c>
      <c r="I89" s="248" t="s">
        <v>2124</v>
      </c>
      <c r="J89" s="248">
        <v>20</v>
      </c>
      <c r="K89" s="260"/>
    </row>
    <row r="90" spans="2:11" ht="15" customHeight="1">
      <c r="B90" s="269"/>
      <c r="C90" s="248" t="s">
        <v>2147</v>
      </c>
      <c r="D90" s="248"/>
      <c r="E90" s="248"/>
      <c r="F90" s="268" t="s">
        <v>2128</v>
      </c>
      <c r="G90" s="267"/>
      <c r="H90" s="248" t="s">
        <v>2148</v>
      </c>
      <c r="I90" s="248" t="s">
        <v>2124</v>
      </c>
      <c r="J90" s="248">
        <v>50</v>
      </c>
      <c r="K90" s="260"/>
    </row>
    <row r="91" spans="2:11" ht="15" customHeight="1">
      <c r="B91" s="269"/>
      <c r="C91" s="248" t="s">
        <v>2149</v>
      </c>
      <c r="D91" s="248"/>
      <c r="E91" s="248"/>
      <c r="F91" s="268" t="s">
        <v>2128</v>
      </c>
      <c r="G91" s="267"/>
      <c r="H91" s="248" t="s">
        <v>2149</v>
      </c>
      <c r="I91" s="248" t="s">
        <v>2124</v>
      </c>
      <c r="J91" s="248">
        <v>50</v>
      </c>
      <c r="K91" s="260"/>
    </row>
    <row r="92" spans="2:11" ht="15" customHeight="1">
      <c r="B92" s="269"/>
      <c r="C92" s="248" t="s">
        <v>2150</v>
      </c>
      <c r="D92" s="248"/>
      <c r="E92" s="248"/>
      <c r="F92" s="268" t="s">
        <v>2128</v>
      </c>
      <c r="G92" s="267"/>
      <c r="H92" s="248" t="s">
        <v>2151</v>
      </c>
      <c r="I92" s="248" t="s">
        <v>2124</v>
      </c>
      <c r="J92" s="248">
        <v>255</v>
      </c>
      <c r="K92" s="260"/>
    </row>
    <row r="93" spans="2:11" ht="15" customHeight="1">
      <c r="B93" s="269"/>
      <c r="C93" s="248" t="s">
        <v>2152</v>
      </c>
      <c r="D93" s="248"/>
      <c r="E93" s="248"/>
      <c r="F93" s="268" t="s">
        <v>2122</v>
      </c>
      <c r="G93" s="267"/>
      <c r="H93" s="248" t="s">
        <v>2153</v>
      </c>
      <c r="I93" s="248" t="s">
        <v>2154</v>
      </c>
      <c r="J93" s="248"/>
      <c r="K93" s="260"/>
    </row>
    <row r="94" spans="2:11" ht="15" customHeight="1">
      <c r="B94" s="269"/>
      <c r="C94" s="248" t="s">
        <v>2155</v>
      </c>
      <c r="D94" s="248"/>
      <c r="E94" s="248"/>
      <c r="F94" s="268" t="s">
        <v>2122</v>
      </c>
      <c r="G94" s="267"/>
      <c r="H94" s="248" t="s">
        <v>2156</v>
      </c>
      <c r="I94" s="248" t="s">
        <v>2157</v>
      </c>
      <c r="J94" s="248"/>
      <c r="K94" s="260"/>
    </row>
    <row r="95" spans="2:11" ht="15" customHeight="1">
      <c r="B95" s="269"/>
      <c r="C95" s="248" t="s">
        <v>2158</v>
      </c>
      <c r="D95" s="248"/>
      <c r="E95" s="248"/>
      <c r="F95" s="268" t="s">
        <v>2122</v>
      </c>
      <c r="G95" s="267"/>
      <c r="H95" s="248" t="s">
        <v>2158</v>
      </c>
      <c r="I95" s="248" t="s">
        <v>2157</v>
      </c>
      <c r="J95" s="248"/>
      <c r="K95" s="260"/>
    </row>
    <row r="96" spans="2:11" ht="15" customHeight="1">
      <c r="B96" s="269"/>
      <c r="C96" s="248" t="s">
        <v>41</v>
      </c>
      <c r="D96" s="248"/>
      <c r="E96" s="248"/>
      <c r="F96" s="268" t="s">
        <v>2122</v>
      </c>
      <c r="G96" s="267"/>
      <c r="H96" s="248" t="s">
        <v>2159</v>
      </c>
      <c r="I96" s="248" t="s">
        <v>2157</v>
      </c>
      <c r="J96" s="248"/>
      <c r="K96" s="260"/>
    </row>
    <row r="97" spans="2:11" ht="15" customHeight="1">
      <c r="B97" s="269"/>
      <c r="C97" s="248" t="s">
        <v>51</v>
      </c>
      <c r="D97" s="248"/>
      <c r="E97" s="248"/>
      <c r="F97" s="268" t="s">
        <v>2122</v>
      </c>
      <c r="G97" s="267"/>
      <c r="H97" s="248" t="s">
        <v>2160</v>
      </c>
      <c r="I97" s="248" t="s">
        <v>2157</v>
      </c>
      <c r="J97" s="248"/>
      <c r="K97" s="260"/>
    </row>
    <row r="98" spans="2:11" ht="15" customHeight="1">
      <c r="B98" s="272"/>
      <c r="C98" s="273"/>
      <c r="D98" s="273"/>
      <c r="E98" s="273"/>
      <c r="F98" s="273"/>
      <c r="G98" s="273"/>
      <c r="H98" s="273"/>
      <c r="I98" s="273"/>
      <c r="J98" s="273"/>
      <c r="K98" s="274"/>
    </row>
    <row r="99" spans="2:11" ht="18.7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5"/>
    </row>
    <row r="100" spans="2:11" ht="18.75" customHeight="1">
      <c r="B100" s="255"/>
      <c r="C100" s="255"/>
      <c r="D100" s="255"/>
      <c r="E100" s="255"/>
      <c r="F100" s="255"/>
      <c r="G100" s="255"/>
      <c r="H100" s="255"/>
      <c r="I100" s="255"/>
      <c r="J100" s="255"/>
      <c r="K100" s="255"/>
    </row>
    <row r="101" spans="2:11" ht="7.5" customHeight="1">
      <c r="B101" s="256"/>
      <c r="C101" s="257"/>
      <c r="D101" s="257"/>
      <c r="E101" s="257"/>
      <c r="F101" s="257"/>
      <c r="G101" s="257"/>
      <c r="H101" s="257"/>
      <c r="I101" s="257"/>
      <c r="J101" s="257"/>
      <c r="K101" s="258"/>
    </row>
    <row r="102" spans="2:11" ht="45" customHeight="1">
      <c r="B102" s="259"/>
      <c r="C102" s="368" t="s">
        <v>2161</v>
      </c>
      <c r="D102" s="368"/>
      <c r="E102" s="368"/>
      <c r="F102" s="368"/>
      <c r="G102" s="368"/>
      <c r="H102" s="368"/>
      <c r="I102" s="368"/>
      <c r="J102" s="368"/>
      <c r="K102" s="260"/>
    </row>
    <row r="103" spans="2:11" ht="17.25" customHeight="1">
      <c r="B103" s="259"/>
      <c r="C103" s="261" t="s">
        <v>2116</v>
      </c>
      <c r="D103" s="261"/>
      <c r="E103" s="261"/>
      <c r="F103" s="261" t="s">
        <v>2117</v>
      </c>
      <c r="G103" s="262"/>
      <c r="H103" s="261" t="s">
        <v>57</v>
      </c>
      <c r="I103" s="261" t="s">
        <v>60</v>
      </c>
      <c r="J103" s="261" t="s">
        <v>2118</v>
      </c>
      <c r="K103" s="260"/>
    </row>
    <row r="104" spans="2:11" ht="17.25" customHeight="1">
      <c r="B104" s="259"/>
      <c r="C104" s="263" t="s">
        <v>2119</v>
      </c>
      <c r="D104" s="263"/>
      <c r="E104" s="263"/>
      <c r="F104" s="264" t="s">
        <v>2120</v>
      </c>
      <c r="G104" s="265"/>
      <c r="H104" s="263"/>
      <c r="I104" s="263"/>
      <c r="J104" s="263" t="s">
        <v>2121</v>
      </c>
      <c r="K104" s="260"/>
    </row>
    <row r="105" spans="2:11" ht="5.25" customHeight="1">
      <c r="B105" s="259"/>
      <c r="C105" s="261"/>
      <c r="D105" s="261"/>
      <c r="E105" s="261"/>
      <c r="F105" s="261"/>
      <c r="G105" s="277"/>
      <c r="H105" s="261"/>
      <c r="I105" s="261"/>
      <c r="J105" s="261"/>
      <c r="K105" s="260"/>
    </row>
    <row r="106" spans="2:11" ht="15" customHeight="1">
      <c r="B106" s="259"/>
      <c r="C106" s="248" t="s">
        <v>56</v>
      </c>
      <c r="D106" s="266"/>
      <c r="E106" s="266"/>
      <c r="F106" s="268" t="s">
        <v>2122</v>
      </c>
      <c r="G106" s="277"/>
      <c r="H106" s="248" t="s">
        <v>2162</v>
      </c>
      <c r="I106" s="248" t="s">
        <v>2124</v>
      </c>
      <c r="J106" s="248">
        <v>20</v>
      </c>
      <c r="K106" s="260"/>
    </row>
    <row r="107" spans="2:11" ht="15" customHeight="1">
      <c r="B107" s="259"/>
      <c r="C107" s="248" t="s">
        <v>2125</v>
      </c>
      <c r="D107" s="248"/>
      <c r="E107" s="248"/>
      <c r="F107" s="268" t="s">
        <v>2122</v>
      </c>
      <c r="G107" s="248"/>
      <c r="H107" s="248" t="s">
        <v>2162</v>
      </c>
      <c r="I107" s="248" t="s">
        <v>2124</v>
      </c>
      <c r="J107" s="248">
        <v>120</v>
      </c>
      <c r="K107" s="260"/>
    </row>
    <row r="108" spans="2:11" ht="15" customHeight="1">
      <c r="B108" s="269"/>
      <c r="C108" s="248" t="s">
        <v>2127</v>
      </c>
      <c r="D108" s="248"/>
      <c r="E108" s="248"/>
      <c r="F108" s="268" t="s">
        <v>2128</v>
      </c>
      <c r="G108" s="248"/>
      <c r="H108" s="248" t="s">
        <v>2162</v>
      </c>
      <c r="I108" s="248" t="s">
        <v>2124</v>
      </c>
      <c r="J108" s="248">
        <v>50</v>
      </c>
      <c r="K108" s="260"/>
    </row>
    <row r="109" spans="2:11" ht="15" customHeight="1">
      <c r="B109" s="269"/>
      <c r="C109" s="248" t="s">
        <v>2130</v>
      </c>
      <c r="D109" s="248"/>
      <c r="E109" s="248"/>
      <c r="F109" s="268" t="s">
        <v>2122</v>
      </c>
      <c r="G109" s="248"/>
      <c r="H109" s="248" t="s">
        <v>2162</v>
      </c>
      <c r="I109" s="248" t="s">
        <v>2132</v>
      </c>
      <c r="J109" s="248"/>
      <c r="K109" s="260"/>
    </row>
    <row r="110" spans="2:11" ht="15" customHeight="1">
      <c r="B110" s="269"/>
      <c r="C110" s="248" t="s">
        <v>2141</v>
      </c>
      <c r="D110" s="248"/>
      <c r="E110" s="248"/>
      <c r="F110" s="268" t="s">
        <v>2128</v>
      </c>
      <c r="G110" s="248"/>
      <c r="H110" s="248" t="s">
        <v>2162</v>
      </c>
      <c r="I110" s="248" t="s">
        <v>2124</v>
      </c>
      <c r="J110" s="248">
        <v>50</v>
      </c>
      <c r="K110" s="260"/>
    </row>
    <row r="111" spans="2:11" ht="15" customHeight="1">
      <c r="B111" s="269"/>
      <c r="C111" s="248" t="s">
        <v>2149</v>
      </c>
      <c r="D111" s="248"/>
      <c r="E111" s="248"/>
      <c r="F111" s="268" t="s">
        <v>2128</v>
      </c>
      <c r="G111" s="248"/>
      <c r="H111" s="248" t="s">
        <v>2162</v>
      </c>
      <c r="I111" s="248" t="s">
        <v>2124</v>
      </c>
      <c r="J111" s="248">
        <v>50</v>
      </c>
      <c r="K111" s="260"/>
    </row>
    <row r="112" spans="2:11" ht="15" customHeight="1">
      <c r="B112" s="269"/>
      <c r="C112" s="248" t="s">
        <v>2147</v>
      </c>
      <c r="D112" s="248"/>
      <c r="E112" s="248"/>
      <c r="F112" s="268" t="s">
        <v>2128</v>
      </c>
      <c r="G112" s="248"/>
      <c r="H112" s="248" t="s">
        <v>2162</v>
      </c>
      <c r="I112" s="248" t="s">
        <v>2124</v>
      </c>
      <c r="J112" s="248">
        <v>50</v>
      </c>
      <c r="K112" s="260"/>
    </row>
    <row r="113" spans="2:11" ht="15" customHeight="1">
      <c r="B113" s="269"/>
      <c r="C113" s="248" t="s">
        <v>56</v>
      </c>
      <c r="D113" s="248"/>
      <c r="E113" s="248"/>
      <c r="F113" s="268" t="s">
        <v>2122</v>
      </c>
      <c r="G113" s="248"/>
      <c r="H113" s="248" t="s">
        <v>2163</v>
      </c>
      <c r="I113" s="248" t="s">
        <v>2124</v>
      </c>
      <c r="J113" s="248">
        <v>20</v>
      </c>
      <c r="K113" s="260"/>
    </row>
    <row r="114" spans="2:11" ht="15" customHeight="1">
      <c r="B114" s="269"/>
      <c r="C114" s="248" t="s">
        <v>2164</v>
      </c>
      <c r="D114" s="248"/>
      <c r="E114" s="248"/>
      <c r="F114" s="268" t="s">
        <v>2122</v>
      </c>
      <c r="G114" s="248"/>
      <c r="H114" s="248" t="s">
        <v>2165</v>
      </c>
      <c r="I114" s="248" t="s">
        <v>2124</v>
      </c>
      <c r="J114" s="248">
        <v>120</v>
      </c>
      <c r="K114" s="260"/>
    </row>
    <row r="115" spans="2:11" ht="15" customHeight="1">
      <c r="B115" s="269"/>
      <c r="C115" s="248" t="s">
        <v>41</v>
      </c>
      <c r="D115" s="248"/>
      <c r="E115" s="248"/>
      <c r="F115" s="268" t="s">
        <v>2122</v>
      </c>
      <c r="G115" s="248"/>
      <c r="H115" s="248" t="s">
        <v>2166</v>
      </c>
      <c r="I115" s="248" t="s">
        <v>2157</v>
      </c>
      <c r="J115" s="248"/>
      <c r="K115" s="260"/>
    </row>
    <row r="116" spans="2:11" ht="15" customHeight="1">
      <c r="B116" s="269"/>
      <c r="C116" s="248" t="s">
        <v>51</v>
      </c>
      <c r="D116" s="248"/>
      <c r="E116" s="248"/>
      <c r="F116" s="268" t="s">
        <v>2122</v>
      </c>
      <c r="G116" s="248"/>
      <c r="H116" s="248" t="s">
        <v>2167</v>
      </c>
      <c r="I116" s="248" t="s">
        <v>2157</v>
      </c>
      <c r="J116" s="248"/>
      <c r="K116" s="260"/>
    </row>
    <row r="117" spans="2:11" ht="15" customHeight="1">
      <c r="B117" s="269"/>
      <c r="C117" s="248" t="s">
        <v>60</v>
      </c>
      <c r="D117" s="248"/>
      <c r="E117" s="248"/>
      <c r="F117" s="268" t="s">
        <v>2122</v>
      </c>
      <c r="G117" s="248"/>
      <c r="H117" s="248" t="s">
        <v>2168</v>
      </c>
      <c r="I117" s="248" t="s">
        <v>2169</v>
      </c>
      <c r="J117" s="248"/>
      <c r="K117" s="260"/>
    </row>
    <row r="118" spans="2:11" ht="15" customHeight="1">
      <c r="B118" s="272"/>
      <c r="C118" s="278"/>
      <c r="D118" s="278"/>
      <c r="E118" s="278"/>
      <c r="F118" s="278"/>
      <c r="G118" s="278"/>
      <c r="H118" s="278"/>
      <c r="I118" s="278"/>
      <c r="J118" s="278"/>
      <c r="K118" s="274"/>
    </row>
    <row r="119" spans="2:11" ht="18.75" customHeight="1">
      <c r="B119" s="279"/>
      <c r="C119" s="245"/>
      <c r="D119" s="245"/>
      <c r="E119" s="245"/>
      <c r="F119" s="280"/>
      <c r="G119" s="245"/>
      <c r="H119" s="245"/>
      <c r="I119" s="245"/>
      <c r="J119" s="245"/>
      <c r="K119" s="279"/>
    </row>
    <row r="120" spans="2:11" ht="18.75" customHeight="1">
      <c r="B120" s="255"/>
      <c r="C120" s="255"/>
      <c r="D120" s="255"/>
      <c r="E120" s="255"/>
      <c r="F120" s="255"/>
      <c r="G120" s="255"/>
      <c r="H120" s="255"/>
      <c r="I120" s="255"/>
      <c r="J120" s="255"/>
      <c r="K120" s="255"/>
    </row>
    <row r="121" spans="2:11" ht="7.5" customHeight="1">
      <c r="B121" s="281"/>
      <c r="C121" s="282"/>
      <c r="D121" s="282"/>
      <c r="E121" s="282"/>
      <c r="F121" s="282"/>
      <c r="G121" s="282"/>
      <c r="H121" s="282"/>
      <c r="I121" s="282"/>
      <c r="J121" s="282"/>
      <c r="K121" s="283"/>
    </row>
    <row r="122" spans="2:11" ht="45" customHeight="1">
      <c r="B122" s="284"/>
      <c r="C122" s="364" t="s">
        <v>2170</v>
      </c>
      <c r="D122" s="364"/>
      <c r="E122" s="364"/>
      <c r="F122" s="364"/>
      <c r="G122" s="364"/>
      <c r="H122" s="364"/>
      <c r="I122" s="364"/>
      <c r="J122" s="364"/>
      <c r="K122" s="285"/>
    </row>
    <row r="123" spans="2:11" ht="17.25" customHeight="1">
      <c r="B123" s="286"/>
      <c r="C123" s="261" t="s">
        <v>2116</v>
      </c>
      <c r="D123" s="261"/>
      <c r="E123" s="261"/>
      <c r="F123" s="261" t="s">
        <v>2117</v>
      </c>
      <c r="G123" s="262"/>
      <c r="H123" s="261" t="s">
        <v>57</v>
      </c>
      <c r="I123" s="261" t="s">
        <v>60</v>
      </c>
      <c r="J123" s="261" t="s">
        <v>2118</v>
      </c>
      <c r="K123" s="287"/>
    </row>
    <row r="124" spans="2:11" ht="17.25" customHeight="1">
      <c r="B124" s="286"/>
      <c r="C124" s="263" t="s">
        <v>2119</v>
      </c>
      <c r="D124" s="263"/>
      <c r="E124" s="263"/>
      <c r="F124" s="264" t="s">
        <v>2120</v>
      </c>
      <c r="G124" s="265"/>
      <c r="H124" s="263"/>
      <c r="I124" s="263"/>
      <c r="J124" s="263" t="s">
        <v>2121</v>
      </c>
      <c r="K124" s="287"/>
    </row>
    <row r="125" spans="2:11" ht="5.25" customHeight="1">
      <c r="B125" s="288"/>
      <c r="C125" s="266"/>
      <c r="D125" s="266"/>
      <c r="E125" s="266"/>
      <c r="F125" s="266"/>
      <c r="G125" s="248"/>
      <c r="H125" s="266"/>
      <c r="I125" s="266"/>
      <c r="J125" s="266"/>
      <c r="K125" s="289"/>
    </row>
    <row r="126" spans="2:11" ht="15" customHeight="1">
      <c r="B126" s="288"/>
      <c r="C126" s="248" t="s">
        <v>2125</v>
      </c>
      <c r="D126" s="266"/>
      <c r="E126" s="266"/>
      <c r="F126" s="268" t="s">
        <v>2122</v>
      </c>
      <c r="G126" s="248"/>
      <c r="H126" s="248" t="s">
        <v>2162</v>
      </c>
      <c r="I126" s="248" t="s">
        <v>2124</v>
      </c>
      <c r="J126" s="248">
        <v>120</v>
      </c>
      <c r="K126" s="290"/>
    </row>
    <row r="127" spans="2:11" ht="15" customHeight="1">
      <c r="B127" s="288"/>
      <c r="C127" s="248" t="s">
        <v>2171</v>
      </c>
      <c r="D127" s="248"/>
      <c r="E127" s="248"/>
      <c r="F127" s="268" t="s">
        <v>2122</v>
      </c>
      <c r="G127" s="248"/>
      <c r="H127" s="248" t="s">
        <v>2172</v>
      </c>
      <c r="I127" s="248" t="s">
        <v>2124</v>
      </c>
      <c r="J127" s="248" t="s">
        <v>2173</v>
      </c>
      <c r="K127" s="290"/>
    </row>
    <row r="128" spans="2:11" ht="15" customHeight="1">
      <c r="B128" s="288"/>
      <c r="C128" s="248" t="s">
        <v>2070</v>
      </c>
      <c r="D128" s="248"/>
      <c r="E128" s="248"/>
      <c r="F128" s="268" t="s">
        <v>2122</v>
      </c>
      <c r="G128" s="248"/>
      <c r="H128" s="248" t="s">
        <v>2174</v>
      </c>
      <c r="I128" s="248" t="s">
        <v>2124</v>
      </c>
      <c r="J128" s="248" t="s">
        <v>2173</v>
      </c>
      <c r="K128" s="290"/>
    </row>
    <row r="129" spans="2:11" ht="15" customHeight="1">
      <c r="B129" s="288"/>
      <c r="C129" s="248" t="s">
        <v>2133</v>
      </c>
      <c r="D129" s="248"/>
      <c r="E129" s="248"/>
      <c r="F129" s="268" t="s">
        <v>2128</v>
      </c>
      <c r="G129" s="248"/>
      <c r="H129" s="248" t="s">
        <v>2134</v>
      </c>
      <c r="I129" s="248" t="s">
        <v>2124</v>
      </c>
      <c r="J129" s="248">
        <v>15</v>
      </c>
      <c r="K129" s="290"/>
    </row>
    <row r="130" spans="2:11" ht="15" customHeight="1">
      <c r="B130" s="288"/>
      <c r="C130" s="270" t="s">
        <v>2135</v>
      </c>
      <c r="D130" s="270"/>
      <c r="E130" s="270"/>
      <c r="F130" s="271" t="s">
        <v>2128</v>
      </c>
      <c r="G130" s="270"/>
      <c r="H130" s="270" t="s">
        <v>2136</v>
      </c>
      <c r="I130" s="270" t="s">
        <v>2124</v>
      </c>
      <c r="J130" s="270">
        <v>15</v>
      </c>
      <c r="K130" s="290"/>
    </row>
    <row r="131" spans="2:11" ht="15" customHeight="1">
      <c r="B131" s="288"/>
      <c r="C131" s="270" t="s">
        <v>2137</v>
      </c>
      <c r="D131" s="270"/>
      <c r="E131" s="270"/>
      <c r="F131" s="271" t="s">
        <v>2128</v>
      </c>
      <c r="G131" s="270"/>
      <c r="H131" s="270" t="s">
        <v>2138</v>
      </c>
      <c r="I131" s="270" t="s">
        <v>2124</v>
      </c>
      <c r="J131" s="270">
        <v>20</v>
      </c>
      <c r="K131" s="290"/>
    </row>
    <row r="132" spans="2:11" ht="15" customHeight="1">
      <c r="B132" s="288"/>
      <c r="C132" s="270" t="s">
        <v>2139</v>
      </c>
      <c r="D132" s="270"/>
      <c r="E132" s="270"/>
      <c r="F132" s="271" t="s">
        <v>2128</v>
      </c>
      <c r="G132" s="270"/>
      <c r="H132" s="270" t="s">
        <v>2140</v>
      </c>
      <c r="I132" s="270" t="s">
        <v>2124</v>
      </c>
      <c r="J132" s="270">
        <v>20</v>
      </c>
      <c r="K132" s="290"/>
    </row>
    <row r="133" spans="2:11" ht="15" customHeight="1">
      <c r="B133" s="288"/>
      <c r="C133" s="248" t="s">
        <v>2127</v>
      </c>
      <c r="D133" s="248"/>
      <c r="E133" s="248"/>
      <c r="F133" s="268" t="s">
        <v>2128</v>
      </c>
      <c r="G133" s="248"/>
      <c r="H133" s="248" t="s">
        <v>2162</v>
      </c>
      <c r="I133" s="248" t="s">
        <v>2124</v>
      </c>
      <c r="J133" s="248">
        <v>50</v>
      </c>
      <c r="K133" s="290"/>
    </row>
    <row r="134" spans="2:11" ht="15" customHeight="1">
      <c r="B134" s="288"/>
      <c r="C134" s="248" t="s">
        <v>2141</v>
      </c>
      <c r="D134" s="248"/>
      <c r="E134" s="248"/>
      <c r="F134" s="268" t="s">
        <v>2128</v>
      </c>
      <c r="G134" s="248"/>
      <c r="H134" s="248" t="s">
        <v>2162</v>
      </c>
      <c r="I134" s="248" t="s">
        <v>2124</v>
      </c>
      <c r="J134" s="248">
        <v>50</v>
      </c>
      <c r="K134" s="290"/>
    </row>
    <row r="135" spans="2:11" ht="15" customHeight="1">
      <c r="B135" s="288"/>
      <c r="C135" s="248" t="s">
        <v>2147</v>
      </c>
      <c r="D135" s="248"/>
      <c r="E135" s="248"/>
      <c r="F135" s="268" t="s">
        <v>2128</v>
      </c>
      <c r="G135" s="248"/>
      <c r="H135" s="248" t="s">
        <v>2162</v>
      </c>
      <c r="I135" s="248" t="s">
        <v>2124</v>
      </c>
      <c r="J135" s="248">
        <v>50</v>
      </c>
      <c r="K135" s="290"/>
    </row>
    <row r="136" spans="2:11" ht="15" customHeight="1">
      <c r="B136" s="288"/>
      <c r="C136" s="248" t="s">
        <v>2149</v>
      </c>
      <c r="D136" s="248"/>
      <c r="E136" s="248"/>
      <c r="F136" s="268" t="s">
        <v>2128</v>
      </c>
      <c r="G136" s="248"/>
      <c r="H136" s="248" t="s">
        <v>2162</v>
      </c>
      <c r="I136" s="248" t="s">
        <v>2124</v>
      </c>
      <c r="J136" s="248">
        <v>50</v>
      </c>
      <c r="K136" s="290"/>
    </row>
    <row r="137" spans="2:11" ht="15" customHeight="1">
      <c r="B137" s="288"/>
      <c r="C137" s="248" t="s">
        <v>2150</v>
      </c>
      <c r="D137" s="248"/>
      <c r="E137" s="248"/>
      <c r="F137" s="268" t="s">
        <v>2128</v>
      </c>
      <c r="G137" s="248"/>
      <c r="H137" s="248" t="s">
        <v>2175</v>
      </c>
      <c r="I137" s="248" t="s">
        <v>2124</v>
      </c>
      <c r="J137" s="248">
        <v>255</v>
      </c>
      <c r="K137" s="290"/>
    </row>
    <row r="138" spans="2:11" ht="15" customHeight="1">
      <c r="B138" s="288"/>
      <c r="C138" s="248" t="s">
        <v>2152</v>
      </c>
      <c r="D138" s="248"/>
      <c r="E138" s="248"/>
      <c r="F138" s="268" t="s">
        <v>2122</v>
      </c>
      <c r="G138" s="248"/>
      <c r="H138" s="248" t="s">
        <v>2176</v>
      </c>
      <c r="I138" s="248" t="s">
        <v>2154</v>
      </c>
      <c r="J138" s="248"/>
      <c r="K138" s="290"/>
    </row>
    <row r="139" spans="2:11" ht="15" customHeight="1">
      <c r="B139" s="288"/>
      <c r="C139" s="248" t="s">
        <v>2155</v>
      </c>
      <c r="D139" s="248"/>
      <c r="E139" s="248"/>
      <c r="F139" s="268" t="s">
        <v>2122</v>
      </c>
      <c r="G139" s="248"/>
      <c r="H139" s="248" t="s">
        <v>2177</v>
      </c>
      <c r="I139" s="248" t="s">
        <v>2157</v>
      </c>
      <c r="J139" s="248"/>
      <c r="K139" s="290"/>
    </row>
    <row r="140" spans="2:11" ht="15" customHeight="1">
      <c r="B140" s="288"/>
      <c r="C140" s="248" t="s">
        <v>2158</v>
      </c>
      <c r="D140" s="248"/>
      <c r="E140" s="248"/>
      <c r="F140" s="268" t="s">
        <v>2122</v>
      </c>
      <c r="G140" s="248"/>
      <c r="H140" s="248" t="s">
        <v>2158</v>
      </c>
      <c r="I140" s="248" t="s">
        <v>2157</v>
      </c>
      <c r="J140" s="248"/>
      <c r="K140" s="290"/>
    </row>
    <row r="141" spans="2:11" ht="15" customHeight="1">
      <c r="B141" s="288"/>
      <c r="C141" s="248" t="s">
        <v>41</v>
      </c>
      <c r="D141" s="248"/>
      <c r="E141" s="248"/>
      <c r="F141" s="268" t="s">
        <v>2122</v>
      </c>
      <c r="G141" s="248"/>
      <c r="H141" s="248" t="s">
        <v>2178</v>
      </c>
      <c r="I141" s="248" t="s">
        <v>2157</v>
      </c>
      <c r="J141" s="248"/>
      <c r="K141" s="290"/>
    </row>
    <row r="142" spans="2:11" ht="15" customHeight="1">
      <c r="B142" s="288"/>
      <c r="C142" s="248" t="s">
        <v>2179</v>
      </c>
      <c r="D142" s="248"/>
      <c r="E142" s="248"/>
      <c r="F142" s="268" t="s">
        <v>2122</v>
      </c>
      <c r="G142" s="248"/>
      <c r="H142" s="248" t="s">
        <v>2180</v>
      </c>
      <c r="I142" s="248" t="s">
        <v>2157</v>
      </c>
      <c r="J142" s="248"/>
      <c r="K142" s="290"/>
    </row>
    <row r="143" spans="2:11" ht="15" customHeight="1">
      <c r="B143" s="291"/>
      <c r="C143" s="292"/>
      <c r="D143" s="292"/>
      <c r="E143" s="292"/>
      <c r="F143" s="292"/>
      <c r="G143" s="292"/>
      <c r="H143" s="292"/>
      <c r="I143" s="292"/>
      <c r="J143" s="292"/>
      <c r="K143" s="293"/>
    </row>
    <row r="144" spans="2:11" ht="18.75" customHeight="1">
      <c r="B144" s="245"/>
      <c r="C144" s="245"/>
      <c r="D144" s="245"/>
      <c r="E144" s="245"/>
      <c r="F144" s="280"/>
      <c r="G144" s="245"/>
      <c r="H144" s="245"/>
      <c r="I144" s="245"/>
      <c r="J144" s="245"/>
      <c r="K144" s="245"/>
    </row>
    <row r="145" spans="2:11" ht="18.75" customHeight="1">
      <c r="B145" s="255"/>
      <c r="C145" s="255"/>
      <c r="D145" s="255"/>
      <c r="E145" s="255"/>
      <c r="F145" s="255"/>
      <c r="G145" s="255"/>
      <c r="H145" s="255"/>
      <c r="I145" s="255"/>
      <c r="J145" s="255"/>
      <c r="K145" s="255"/>
    </row>
    <row r="146" spans="2:11" ht="7.5" customHeight="1">
      <c r="B146" s="256"/>
      <c r="C146" s="257"/>
      <c r="D146" s="257"/>
      <c r="E146" s="257"/>
      <c r="F146" s="257"/>
      <c r="G146" s="257"/>
      <c r="H146" s="257"/>
      <c r="I146" s="257"/>
      <c r="J146" s="257"/>
      <c r="K146" s="258"/>
    </row>
    <row r="147" spans="2:11" ht="45" customHeight="1">
      <c r="B147" s="259"/>
      <c r="C147" s="368" t="s">
        <v>2181</v>
      </c>
      <c r="D147" s="368"/>
      <c r="E147" s="368"/>
      <c r="F147" s="368"/>
      <c r="G147" s="368"/>
      <c r="H147" s="368"/>
      <c r="I147" s="368"/>
      <c r="J147" s="368"/>
      <c r="K147" s="260"/>
    </row>
    <row r="148" spans="2:11" ht="17.25" customHeight="1">
      <c r="B148" s="259"/>
      <c r="C148" s="261" t="s">
        <v>2116</v>
      </c>
      <c r="D148" s="261"/>
      <c r="E148" s="261"/>
      <c r="F148" s="261" t="s">
        <v>2117</v>
      </c>
      <c r="G148" s="262"/>
      <c r="H148" s="261" t="s">
        <v>57</v>
      </c>
      <c r="I148" s="261" t="s">
        <v>60</v>
      </c>
      <c r="J148" s="261" t="s">
        <v>2118</v>
      </c>
      <c r="K148" s="260"/>
    </row>
    <row r="149" spans="2:11" ht="17.25" customHeight="1">
      <c r="B149" s="259"/>
      <c r="C149" s="263" t="s">
        <v>2119</v>
      </c>
      <c r="D149" s="263"/>
      <c r="E149" s="263"/>
      <c r="F149" s="264" t="s">
        <v>2120</v>
      </c>
      <c r="G149" s="265"/>
      <c r="H149" s="263"/>
      <c r="I149" s="263"/>
      <c r="J149" s="263" t="s">
        <v>2121</v>
      </c>
      <c r="K149" s="260"/>
    </row>
    <row r="150" spans="2:11" ht="5.25" customHeight="1">
      <c r="B150" s="269"/>
      <c r="C150" s="266"/>
      <c r="D150" s="266"/>
      <c r="E150" s="266"/>
      <c r="F150" s="266"/>
      <c r="G150" s="267"/>
      <c r="H150" s="266"/>
      <c r="I150" s="266"/>
      <c r="J150" s="266"/>
      <c r="K150" s="290"/>
    </row>
    <row r="151" spans="2:11" ht="15" customHeight="1">
      <c r="B151" s="269"/>
      <c r="C151" s="294" t="s">
        <v>2125</v>
      </c>
      <c r="D151" s="248"/>
      <c r="E151" s="248"/>
      <c r="F151" s="295" t="s">
        <v>2122</v>
      </c>
      <c r="G151" s="248"/>
      <c r="H151" s="294" t="s">
        <v>2162</v>
      </c>
      <c r="I151" s="294" t="s">
        <v>2124</v>
      </c>
      <c r="J151" s="294">
        <v>120</v>
      </c>
      <c r="K151" s="290"/>
    </row>
    <row r="152" spans="2:11" ht="15" customHeight="1">
      <c r="B152" s="269"/>
      <c r="C152" s="294" t="s">
        <v>2171</v>
      </c>
      <c r="D152" s="248"/>
      <c r="E152" s="248"/>
      <c r="F152" s="295" t="s">
        <v>2122</v>
      </c>
      <c r="G152" s="248"/>
      <c r="H152" s="294" t="s">
        <v>2182</v>
      </c>
      <c r="I152" s="294" t="s">
        <v>2124</v>
      </c>
      <c r="J152" s="294" t="s">
        <v>2173</v>
      </c>
      <c r="K152" s="290"/>
    </row>
    <row r="153" spans="2:11" ht="15" customHeight="1">
      <c r="B153" s="269"/>
      <c r="C153" s="294" t="s">
        <v>2070</v>
      </c>
      <c r="D153" s="248"/>
      <c r="E153" s="248"/>
      <c r="F153" s="295" t="s">
        <v>2122</v>
      </c>
      <c r="G153" s="248"/>
      <c r="H153" s="294" t="s">
        <v>2183</v>
      </c>
      <c r="I153" s="294" t="s">
        <v>2124</v>
      </c>
      <c r="J153" s="294" t="s">
        <v>2173</v>
      </c>
      <c r="K153" s="290"/>
    </row>
    <row r="154" spans="2:11" ht="15" customHeight="1">
      <c r="B154" s="269"/>
      <c r="C154" s="294" t="s">
        <v>2127</v>
      </c>
      <c r="D154" s="248"/>
      <c r="E154" s="248"/>
      <c r="F154" s="295" t="s">
        <v>2128</v>
      </c>
      <c r="G154" s="248"/>
      <c r="H154" s="294" t="s">
        <v>2162</v>
      </c>
      <c r="I154" s="294" t="s">
        <v>2124</v>
      </c>
      <c r="J154" s="294">
        <v>50</v>
      </c>
      <c r="K154" s="290"/>
    </row>
    <row r="155" spans="2:11" ht="15" customHeight="1">
      <c r="B155" s="269"/>
      <c r="C155" s="294" t="s">
        <v>2130</v>
      </c>
      <c r="D155" s="248"/>
      <c r="E155" s="248"/>
      <c r="F155" s="295" t="s">
        <v>2122</v>
      </c>
      <c r="G155" s="248"/>
      <c r="H155" s="294" t="s">
        <v>2162</v>
      </c>
      <c r="I155" s="294" t="s">
        <v>2132</v>
      </c>
      <c r="J155" s="294"/>
      <c r="K155" s="290"/>
    </row>
    <row r="156" spans="2:11" ht="15" customHeight="1">
      <c r="B156" s="269"/>
      <c r="C156" s="294" t="s">
        <v>2141</v>
      </c>
      <c r="D156" s="248"/>
      <c r="E156" s="248"/>
      <c r="F156" s="295" t="s">
        <v>2128</v>
      </c>
      <c r="G156" s="248"/>
      <c r="H156" s="294" t="s">
        <v>2162</v>
      </c>
      <c r="I156" s="294" t="s">
        <v>2124</v>
      </c>
      <c r="J156" s="294">
        <v>50</v>
      </c>
      <c r="K156" s="290"/>
    </row>
    <row r="157" spans="2:11" ht="15" customHeight="1">
      <c r="B157" s="269"/>
      <c r="C157" s="294" t="s">
        <v>2149</v>
      </c>
      <c r="D157" s="248"/>
      <c r="E157" s="248"/>
      <c r="F157" s="295" t="s">
        <v>2128</v>
      </c>
      <c r="G157" s="248"/>
      <c r="H157" s="294" t="s">
        <v>2162</v>
      </c>
      <c r="I157" s="294" t="s">
        <v>2124</v>
      </c>
      <c r="J157" s="294">
        <v>50</v>
      </c>
      <c r="K157" s="290"/>
    </row>
    <row r="158" spans="2:11" ht="15" customHeight="1">
      <c r="B158" s="269"/>
      <c r="C158" s="294" t="s">
        <v>2147</v>
      </c>
      <c r="D158" s="248"/>
      <c r="E158" s="248"/>
      <c r="F158" s="295" t="s">
        <v>2128</v>
      </c>
      <c r="G158" s="248"/>
      <c r="H158" s="294" t="s">
        <v>2162</v>
      </c>
      <c r="I158" s="294" t="s">
        <v>2124</v>
      </c>
      <c r="J158" s="294">
        <v>50</v>
      </c>
      <c r="K158" s="290"/>
    </row>
    <row r="159" spans="2:11" ht="15" customHeight="1">
      <c r="B159" s="269"/>
      <c r="C159" s="294" t="s">
        <v>115</v>
      </c>
      <c r="D159" s="248"/>
      <c r="E159" s="248"/>
      <c r="F159" s="295" t="s">
        <v>2122</v>
      </c>
      <c r="G159" s="248"/>
      <c r="H159" s="294" t="s">
        <v>2184</v>
      </c>
      <c r="I159" s="294" t="s">
        <v>2124</v>
      </c>
      <c r="J159" s="294" t="s">
        <v>2185</v>
      </c>
      <c r="K159" s="290"/>
    </row>
    <row r="160" spans="2:11" ht="15" customHeight="1">
      <c r="B160" s="269"/>
      <c r="C160" s="294" t="s">
        <v>2186</v>
      </c>
      <c r="D160" s="248"/>
      <c r="E160" s="248"/>
      <c r="F160" s="295" t="s">
        <v>2122</v>
      </c>
      <c r="G160" s="248"/>
      <c r="H160" s="294" t="s">
        <v>2187</v>
      </c>
      <c r="I160" s="294" t="s">
        <v>2157</v>
      </c>
      <c r="J160" s="294"/>
      <c r="K160" s="290"/>
    </row>
    <row r="161" spans="2:11" ht="15" customHeight="1">
      <c r="B161" s="296"/>
      <c r="C161" s="278"/>
      <c r="D161" s="278"/>
      <c r="E161" s="278"/>
      <c r="F161" s="278"/>
      <c r="G161" s="278"/>
      <c r="H161" s="278"/>
      <c r="I161" s="278"/>
      <c r="J161" s="278"/>
      <c r="K161" s="297"/>
    </row>
    <row r="162" spans="2:11" ht="18.75" customHeight="1">
      <c r="B162" s="245"/>
      <c r="C162" s="248"/>
      <c r="D162" s="248"/>
      <c r="E162" s="248"/>
      <c r="F162" s="268"/>
      <c r="G162" s="248"/>
      <c r="H162" s="248"/>
      <c r="I162" s="248"/>
      <c r="J162" s="248"/>
      <c r="K162" s="245"/>
    </row>
    <row r="163" spans="2:11" ht="18.75" customHeight="1">
      <c r="B163" s="255"/>
      <c r="C163" s="255"/>
      <c r="D163" s="255"/>
      <c r="E163" s="255"/>
      <c r="F163" s="255"/>
      <c r="G163" s="255"/>
      <c r="H163" s="255"/>
      <c r="I163" s="255"/>
      <c r="J163" s="255"/>
      <c r="K163" s="255"/>
    </row>
    <row r="164" spans="2:11" ht="7.5" customHeight="1">
      <c r="B164" s="237"/>
      <c r="C164" s="238"/>
      <c r="D164" s="238"/>
      <c r="E164" s="238"/>
      <c r="F164" s="238"/>
      <c r="G164" s="238"/>
      <c r="H164" s="238"/>
      <c r="I164" s="238"/>
      <c r="J164" s="238"/>
      <c r="K164" s="239"/>
    </row>
    <row r="165" spans="2:11" ht="45" customHeight="1">
      <c r="B165" s="240"/>
      <c r="C165" s="364" t="s">
        <v>2188</v>
      </c>
      <c r="D165" s="364"/>
      <c r="E165" s="364"/>
      <c r="F165" s="364"/>
      <c r="G165" s="364"/>
      <c r="H165" s="364"/>
      <c r="I165" s="364"/>
      <c r="J165" s="364"/>
      <c r="K165" s="241"/>
    </row>
    <row r="166" spans="2:11" ht="17.25" customHeight="1">
      <c r="B166" s="240"/>
      <c r="C166" s="261" t="s">
        <v>2116</v>
      </c>
      <c r="D166" s="261"/>
      <c r="E166" s="261"/>
      <c r="F166" s="261" t="s">
        <v>2117</v>
      </c>
      <c r="G166" s="298"/>
      <c r="H166" s="299" t="s">
        <v>57</v>
      </c>
      <c r="I166" s="299" t="s">
        <v>60</v>
      </c>
      <c r="J166" s="261" t="s">
        <v>2118</v>
      </c>
      <c r="K166" s="241"/>
    </row>
    <row r="167" spans="2:11" ht="17.25" customHeight="1">
      <c r="B167" s="242"/>
      <c r="C167" s="263" t="s">
        <v>2119</v>
      </c>
      <c r="D167" s="263"/>
      <c r="E167" s="263"/>
      <c r="F167" s="264" t="s">
        <v>2120</v>
      </c>
      <c r="G167" s="300"/>
      <c r="H167" s="301"/>
      <c r="I167" s="301"/>
      <c r="J167" s="263" t="s">
        <v>2121</v>
      </c>
      <c r="K167" s="243"/>
    </row>
    <row r="168" spans="2:11" ht="5.25" customHeight="1">
      <c r="B168" s="269"/>
      <c r="C168" s="266"/>
      <c r="D168" s="266"/>
      <c r="E168" s="266"/>
      <c r="F168" s="266"/>
      <c r="G168" s="267"/>
      <c r="H168" s="266"/>
      <c r="I168" s="266"/>
      <c r="J168" s="266"/>
      <c r="K168" s="290"/>
    </row>
    <row r="169" spans="2:11" ht="15" customHeight="1">
      <c r="B169" s="269"/>
      <c r="C169" s="248" t="s">
        <v>2125</v>
      </c>
      <c r="D169" s="248"/>
      <c r="E169" s="248"/>
      <c r="F169" s="268" t="s">
        <v>2122</v>
      </c>
      <c r="G169" s="248"/>
      <c r="H169" s="248" t="s">
        <v>2162</v>
      </c>
      <c r="I169" s="248" t="s">
        <v>2124</v>
      </c>
      <c r="J169" s="248">
        <v>120</v>
      </c>
      <c r="K169" s="290"/>
    </row>
    <row r="170" spans="2:11" ht="15" customHeight="1">
      <c r="B170" s="269"/>
      <c r="C170" s="248" t="s">
        <v>2171</v>
      </c>
      <c r="D170" s="248"/>
      <c r="E170" s="248"/>
      <c r="F170" s="268" t="s">
        <v>2122</v>
      </c>
      <c r="G170" s="248"/>
      <c r="H170" s="248" t="s">
        <v>2172</v>
      </c>
      <c r="I170" s="248" t="s">
        <v>2124</v>
      </c>
      <c r="J170" s="248" t="s">
        <v>2173</v>
      </c>
      <c r="K170" s="290"/>
    </row>
    <row r="171" spans="2:11" ht="15" customHeight="1">
      <c r="B171" s="269"/>
      <c r="C171" s="248" t="s">
        <v>2070</v>
      </c>
      <c r="D171" s="248"/>
      <c r="E171" s="248"/>
      <c r="F171" s="268" t="s">
        <v>2122</v>
      </c>
      <c r="G171" s="248"/>
      <c r="H171" s="248" t="s">
        <v>2189</v>
      </c>
      <c r="I171" s="248" t="s">
        <v>2124</v>
      </c>
      <c r="J171" s="248" t="s">
        <v>2173</v>
      </c>
      <c r="K171" s="290"/>
    </row>
    <row r="172" spans="2:11" ht="15" customHeight="1">
      <c r="B172" s="269"/>
      <c r="C172" s="248" t="s">
        <v>2127</v>
      </c>
      <c r="D172" s="248"/>
      <c r="E172" s="248"/>
      <c r="F172" s="268" t="s">
        <v>2128</v>
      </c>
      <c r="G172" s="248"/>
      <c r="H172" s="248" t="s">
        <v>2189</v>
      </c>
      <c r="I172" s="248" t="s">
        <v>2124</v>
      </c>
      <c r="J172" s="248">
        <v>50</v>
      </c>
      <c r="K172" s="290"/>
    </row>
    <row r="173" spans="2:11" ht="15" customHeight="1">
      <c r="B173" s="269"/>
      <c r="C173" s="248" t="s">
        <v>2130</v>
      </c>
      <c r="D173" s="248"/>
      <c r="E173" s="248"/>
      <c r="F173" s="268" t="s">
        <v>2122</v>
      </c>
      <c r="G173" s="248"/>
      <c r="H173" s="248" t="s">
        <v>2189</v>
      </c>
      <c r="I173" s="248" t="s">
        <v>2132</v>
      </c>
      <c r="J173" s="248"/>
      <c r="K173" s="290"/>
    </row>
    <row r="174" spans="2:11" ht="15" customHeight="1">
      <c r="B174" s="269"/>
      <c r="C174" s="248" t="s">
        <v>2141</v>
      </c>
      <c r="D174" s="248"/>
      <c r="E174" s="248"/>
      <c r="F174" s="268" t="s">
        <v>2128</v>
      </c>
      <c r="G174" s="248"/>
      <c r="H174" s="248" t="s">
        <v>2189</v>
      </c>
      <c r="I174" s="248" t="s">
        <v>2124</v>
      </c>
      <c r="J174" s="248">
        <v>50</v>
      </c>
      <c r="K174" s="290"/>
    </row>
    <row r="175" spans="2:11" ht="15" customHeight="1">
      <c r="B175" s="269"/>
      <c r="C175" s="248" t="s">
        <v>2149</v>
      </c>
      <c r="D175" s="248"/>
      <c r="E175" s="248"/>
      <c r="F175" s="268" t="s">
        <v>2128</v>
      </c>
      <c r="G175" s="248"/>
      <c r="H175" s="248" t="s">
        <v>2189</v>
      </c>
      <c r="I175" s="248" t="s">
        <v>2124</v>
      </c>
      <c r="J175" s="248">
        <v>50</v>
      </c>
      <c r="K175" s="290"/>
    </row>
    <row r="176" spans="2:11" ht="15" customHeight="1">
      <c r="B176" s="269"/>
      <c r="C176" s="248" t="s">
        <v>2147</v>
      </c>
      <c r="D176" s="248"/>
      <c r="E176" s="248"/>
      <c r="F176" s="268" t="s">
        <v>2128</v>
      </c>
      <c r="G176" s="248"/>
      <c r="H176" s="248" t="s">
        <v>2189</v>
      </c>
      <c r="I176" s="248" t="s">
        <v>2124</v>
      </c>
      <c r="J176" s="248">
        <v>50</v>
      </c>
      <c r="K176" s="290"/>
    </row>
    <row r="177" spans="2:11" ht="15" customHeight="1">
      <c r="B177" s="269"/>
      <c r="C177" s="248" t="s">
        <v>132</v>
      </c>
      <c r="D177" s="248"/>
      <c r="E177" s="248"/>
      <c r="F177" s="268" t="s">
        <v>2122</v>
      </c>
      <c r="G177" s="248"/>
      <c r="H177" s="248" t="s">
        <v>2190</v>
      </c>
      <c r="I177" s="248" t="s">
        <v>2191</v>
      </c>
      <c r="J177" s="248"/>
      <c r="K177" s="290"/>
    </row>
    <row r="178" spans="2:11" ht="15" customHeight="1">
      <c r="B178" s="269"/>
      <c r="C178" s="248" t="s">
        <v>60</v>
      </c>
      <c r="D178" s="248"/>
      <c r="E178" s="248"/>
      <c r="F178" s="268" t="s">
        <v>2122</v>
      </c>
      <c r="G178" s="248"/>
      <c r="H178" s="248" t="s">
        <v>2192</v>
      </c>
      <c r="I178" s="248" t="s">
        <v>2193</v>
      </c>
      <c r="J178" s="248">
        <v>1</v>
      </c>
      <c r="K178" s="290"/>
    </row>
    <row r="179" spans="2:11" ht="15" customHeight="1">
      <c r="B179" s="269"/>
      <c r="C179" s="248" t="s">
        <v>56</v>
      </c>
      <c r="D179" s="248"/>
      <c r="E179" s="248"/>
      <c r="F179" s="268" t="s">
        <v>2122</v>
      </c>
      <c r="G179" s="248"/>
      <c r="H179" s="248" t="s">
        <v>2194</v>
      </c>
      <c r="I179" s="248" t="s">
        <v>2124</v>
      </c>
      <c r="J179" s="248">
        <v>20</v>
      </c>
      <c r="K179" s="290"/>
    </row>
    <row r="180" spans="2:11" ht="15" customHeight="1">
      <c r="B180" s="269"/>
      <c r="C180" s="248" t="s">
        <v>57</v>
      </c>
      <c r="D180" s="248"/>
      <c r="E180" s="248"/>
      <c r="F180" s="268" t="s">
        <v>2122</v>
      </c>
      <c r="G180" s="248"/>
      <c r="H180" s="248" t="s">
        <v>2195</v>
      </c>
      <c r="I180" s="248" t="s">
        <v>2124</v>
      </c>
      <c r="J180" s="248">
        <v>255</v>
      </c>
      <c r="K180" s="290"/>
    </row>
    <row r="181" spans="2:11" ht="15" customHeight="1">
      <c r="B181" s="269"/>
      <c r="C181" s="248" t="s">
        <v>133</v>
      </c>
      <c r="D181" s="248"/>
      <c r="E181" s="248"/>
      <c r="F181" s="268" t="s">
        <v>2122</v>
      </c>
      <c r="G181" s="248"/>
      <c r="H181" s="248" t="s">
        <v>2086</v>
      </c>
      <c r="I181" s="248" t="s">
        <v>2124</v>
      </c>
      <c r="J181" s="248">
        <v>10</v>
      </c>
      <c r="K181" s="290"/>
    </row>
    <row r="182" spans="2:11" ht="15" customHeight="1">
      <c r="B182" s="269"/>
      <c r="C182" s="248" t="s">
        <v>134</v>
      </c>
      <c r="D182" s="248"/>
      <c r="E182" s="248"/>
      <c r="F182" s="268" t="s">
        <v>2122</v>
      </c>
      <c r="G182" s="248"/>
      <c r="H182" s="248" t="s">
        <v>2196</v>
      </c>
      <c r="I182" s="248" t="s">
        <v>2157</v>
      </c>
      <c r="J182" s="248"/>
      <c r="K182" s="290"/>
    </row>
    <row r="183" spans="2:11" ht="15" customHeight="1">
      <c r="B183" s="269"/>
      <c r="C183" s="248" t="s">
        <v>2197</v>
      </c>
      <c r="D183" s="248"/>
      <c r="E183" s="248"/>
      <c r="F183" s="268" t="s">
        <v>2122</v>
      </c>
      <c r="G183" s="248"/>
      <c r="H183" s="248" t="s">
        <v>2198</v>
      </c>
      <c r="I183" s="248" t="s">
        <v>2157</v>
      </c>
      <c r="J183" s="248"/>
      <c r="K183" s="290"/>
    </row>
    <row r="184" spans="2:11" ht="15" customHeight="1">
      <c r="B184" s="269"/>
      <c r="C184" s="248" t="s">
        <v>2186</v>
      </c>
      <c r="D184" s="248"/>
      <c r="E184" s="248"/>
      <c r="F184" s="268" t="s">
        <v>2122</v>
      </c>
      <c r="G184" s="248"/>
      <c r="H184" s="248" t="s">
        <v>2199</v>
      </c>
      <c r="I184" s="248" t="s">
        <v>2157</v>
      </c>
      <c r="J184" s="248"/>
      <c r="K184" s="290"/>
    </row>
    <row r="185" spans="2:11" ht="15" customHeight="1">
      <c r="B185" s="269"/>
      <c r="C185" s="248" t="s">
        <v>136</v>
      </c>
      <c r="D185" s="248"/>
      <c r="E185" s="248"/>
      <c r="F185" s="268" t="s">
        <v>2128</v>
      </c>
      <c r="G185" s="248"/>
      <c r="H185" s="248" t="s">
        <v>2200</v>
      </c>
      <c r="I185" s="248" t="s">
        <v>2124</v>
      </c>
      <c r="J185" s="248">
        <v>50</v>
      </c>
      <c r="K185" s="290"/>
    </row>
    <row r="186" spans="2:11" ht="15" customHeight="1">
      <c r="B186" s="269"/>
      <c r="C186" s="248" t="s">
        <v>2201</v>
      </c>
      <c r="D186" s="248"/>
      <c r="E186" s="248"/>
      <c r="F186" s="268" t="s">
        <v>2128</v>
      </c>
      <c r="G186" s="248"/>
      <c r="H186" s="248" t="s">
        <v>2202</v>
      </c>
      <c r="I186" s="248" t="s">
        <v>2203</v>
      </c>
      <c r="J186" s="248"/>
      <c r="K186" s="290"/>
    </row>
    <row r="187" spans="2:11" ht="15" customHeight="1">
      <c r="B187" s="269"/>
      <c r="C187" s="248" t="s">
        <v>2204</v>
      </c>
      <c r="D187" s="248"/>
      <c r="E187" s="248"/>
      <c r="F187" s="268" t="s">
        <v>2128</v>
      </c>
      <c r="G187" s="248"/>
      <c r="H187" s="248" t="s">
        <v>2205</v>
      </c>
      <c r="I187" s="248" t="s">
        <v>2203</v>
      </c>
      <c r="J187" s="248"/>
      <c r="K187" s="290"/>
    </row>
    <row r="188" spans="2:11" ht="15" customHeight="1">
      <c r="B188" s="269"/>
      <c r="C188" s="248" t="s">
        <v>2206</v>
      </c>
      <c r="D188" s="248"/>
      <c r="E188" s="248"/>
      <c r="F188" s="268" t="s">
        <v>2128</v>
      </c>
      <c r="G188" s="248"/>
      <c r="H188" s="248" t="s">
        <v>2207</v>
      </c>
      <c r="I188" s="248" t="s">
        <v>2203</v>
      </c>
      <c r="J188" s="248"/>
      <c r="K188" s="290"/>
    </row>
    <row r="189" spans="2:11" ht="15" customHeight="1">
      <c r="B189" s="269"/>
      <c r="C189" s="302" t="s">
        <v>2208</v>
      </c>
      <c r="D189" s="248"/>
      <c r="E189" s="248"/>
      <c r="F189" s="268" t="s">
        <v>2128</v>
      </c>
      <c r="G189" s="248"/>
      <c r="H189" s="248" t="s">
        <v>2209</v>
      </c>
      <c r="I189" s="248" t="s">
        <v>2210</v>
      </c>
      <c r="J189" s="303" t="s">
        <v>2211</v>
      </c>
      <c r="K189" s="290"/>
    </row>
    <row r="190" spans="2:11" ht="15" customHeight="1">
      <c r="B190" s="269"/>
      <c r="C190" s="254" t="s">
        <v>45</v>
      </c>
      <c r="D190" s="248"/>
      <c r="E190" s="248"/>
      <c r="F190" s="268" t="s">
        <v>2122</v>
      </c>
      <c r="G190" s="248"/>
      <c r="H190" s="245" t="s">
        <v>2212</v>
      </c>
      <c r="I190" s="248" t="s">
        <v>2213</v>
      </c>
      <c r="J190" s="248"/>
      <c r="K190" s="290"/>
    </row>
    <row r="191" spans="2:11" ht="15" customHeight="1">
      <c r="B191" s="269"/>
      <c r="C191" s="254" t="s">
        <v>2214</v>
      </c>
      <c r="D191" s="248"/>
      <c r="E191" s="248"/>
      <c r="F191" s="268" t="s">
        <v>2122</v>
      </c>
      <c r="G191" s="248"/>
      <c r="H191" s="248" t="s">
        <v>2215</v>
      </c>
      <c r="I191" s="248" t="s">
        <v>2157</v>
      </c>
      <c r="J191" s="248"/>
      <c r="K191" s="290"/>
    </row>
    <row r="192" spans="2:11" ht="15" customHeight="1">
      <c r="B192" s="269"/>
      <c r="C192" s="254" t="s">
        <v>2216</v>
      </c>
      <c r="D192" s="248"/>
      <c r="E192" s="248"/>
      <c r="F192" s="268" t="s">
        <v>2122</v>
      </c>
      <c r="G192" s="248"/>
      <c r="H192" s="248" t="s">
        <v>2217</v>
      </c>
      <c r="I192" s="248" t="s">
        <v>2157</v>
      </c>
      <c r="J192" s="248"/>
      <c r="K192" s="290"/>
    </row>
    <row r="193" spans="2:11" ht="15" customHeight="1">
      <c r="B193" s="269"/>
      <c r="C193" s="254" t="s">
        <v>2218</v>
      </c>
      <c r="D193" s="248"/>
      <c r="E193" s="248"/>
      <c r="F193" s="268" t="s">
        <v>2128</v>
      </c>
      <c r="G193" s="248"/>
      <c r="H193" s="248" t="s">
        <v>2219</v>
      </c>
      <c r="I193" s="248" t="s">
        <v>2157</v>
      </c>
      <c r="J193" s="248"/>
      <c r="K193" s="290"/>
    </row>
    <row r="194" spans="2:11" ht="15" customHeight="1">
      <c r="B194" s="296"/>
      <c r="C194" s="304"/>
      <c r="D194" s="278"/>
      <c r="E194" s="278"/>
      <c r="F194" s="278"/>
      <c r="G194" s="278"/>
      <c r="H194" s="278"/>
      <c r="I194" s="278"/>
      <c r="J194" s="278"/>
      <c r="K194" s="297"/>
    </row>
    <row r="195" spans="2:11" ht="18.75" customHeight="1">
      <c r="B195" s="245"/>
      <c r="C195" s="248"/>
      <c r="D195" s="248"/>
      <c r="E195" s="248"/>
      <c r="F195" s="268"/>
      <c r="G195" s="248"/>
      <c r="H195" s="248"/>
      <c r="I195" s="248"/>
      <c r="J195" s="248"/>
      <c r="K195" s="245"/>
    </row>
    <row r="196" spans="2:11" ht="18.75" customHeight="1">
      <c r="B196" s="245"/>
      <c r="C196" s="248"/>
      <c r="D196" s="248"/>
      <c r="E196" s="248"/>
      <c r="F196" s="268"/>
      <c r="G196" s="248"/>
      <c r="H196" s="248"/>
      <c r="I196" s="248"/>
      <c r="J196" s="248"/>
      <c r="K196" s="245"/>
    </row>
    <row r="197" spans="2:11" ht="18.75" customHeight="1">
      <c r="B197" s="255"/>
      <c r="C197" s="255"/>
      <c r="D197" s="255"/>
      <c r="E197" s="255"/>
      <c r="F197" s="255"/>
      <c r="G197" s="255"/>
      <c r="H197" s="255"/>
      <c r="I197" s="255"/>
      <c r="J197" s="255"/>
      <c r="K197" s="255"/>
    </row>
    <row r="198" spans="2:11" ht="13.5">
      <c r="B198" s="237"/>
      <c r="C198" s="238"/>
      <c r="D198" s="238"/>
      <c r="E198" s="238"/>
      <c r="F198" s="238"/>
      <c r="G198" s="238"/>
      <c r="H198" s="238"/>
      <c r="I198" s="238"/>
      <c r="J198" s="238"/>
      <c r="K198" s="239"/>
    </row>
    <row r="199" spans="2:11" ht="21">
      <c r="B199" s="240"/>
      <c r="C199" s="364" t="s">
        <v>2220</v>
      </c>
      <c r="D199" s="364"/>
      <c r="E199" s="364"/>
      <c r="F199" s="364"/>
      <c r="G199" s="364"/>
      <c r="H199" s="364"/>
      <c r="I199" s="364"/>
      <c r="J199" s="364"/>
      <c r="K199" s="241"/>
    </row>
    <row r="200" spans="2:11" ht="25.5" customHeight="1">
      <c r="B200" s="240"/>
      <c r="C200" s="305" t="s">
        <v>2221</v>
      </c>
      <c r="D200" s="305"/>
      <c r="E200" s="305"/>
      <c r="F200" s="305" t="s">
        <v>2222</v>
      </c>
      <c r="G200" s="306"/>
      <c r="H200" s="369" t="s">
        <v>2223</v>
      </c>
      <c r="I200" s="369"/>
      <c r="J200" s="369"/>
      <c r="K200" s="241"/>
    </row>
    <row r="201" spans="2:11" ht="5.25" customHeight="1">
      <c r="B201" s="269"/>
      <c r="C201" s="266"/>
      <c r="D201" s="266"/>
      <c r="E201" s="266"/>
      <c r="F201" s="266"/>
      <c r="G201" s="248"/>
      <c r="H201" s="266"/>
      <c r="I201" s="266"/>
      <c r="J201" s="266"/>
      <c r="K201" s="290"/>
    </row>
    <row r="202" spans="2:11" ht="15" customHeight="1">
      <c r="B202" s="269"/>
      <c r="C202" s="248" t="s">
        <v>2213</v>
      </c>
      <c r="D202" s="248"/>
      <c r="E202" s="248"/>
      <c r="F202" s="268" t="s">
        <v>46</v>
      </c>
      <c r="G202" s="248"/>
      <c r="H202" s="370" t="s">
        <v>2224</v>
      </c>
      <c r="I202" s="370"/>
      <c r="J202" s="370"/>
      <c r="K202" s="290"/>
    </row>
    <row r="203" spans="2:11" ht="15" customHeight="1">
      <c r="B203" s="269"/>
      <c r="C203" s="275"/>
      <c r="D203" s="248"/>
      <c r="E203" s="248"/>
      <c r="F203" s="268" t="s">
        <v>47</v>
      </c>
      <c r="G203" s="248"/>
      <c r="H203" s="370" t="s">
        <v>2225</v>
      </c>
      <c r="I203" s="370"/>
      <c r="J203" s="370"/>
      <c r="K203" s="290"/>
    </row>
    <row r="204" spans="2:11" ht="15" customHeight="1">
      <c r="B204" s="269"/>
      <c r="C204" s="275"/>
      <c r="D204" s="248"/>
      <c r="E204" s="248"/>
      <c r="F204" s="268" t="s">
        <v>50</v>
      </c>
      <c r="G204" s="248"/>
      <c r="H204" s="370" t="s">
        <v>2226</v>
      </c>
      <c r="I204" s="370"/>
      <c r="J204" s="370"/>
      <c r="K204" s="290"/>
    </row>
    <row r="205" spans="2:11" ht="15" customHeight="1">
      <c r="B205" s="269"/>
      <c r="C205" s="248"/>
      <c r="D205" s="248"/>
      <c r="E205" s="248"/>
      <c r="F205" s="268" t="s">
        <v>48</v>
      </c>
      <c r="G205" s="248"/>
      <c r="H205" s="370" t="s">
        <v>2227</v>
      </c>
      <c r="I205" s="370"/>
      <c r="J205" s="370"/>
      <c r="K205" s="290"/>
    </row>
    <row r="206" spans="2:11" ht="15" customHeight="1">
      <c r="B206" s="269"/>
      <c r="C206" s="248"/>
      <c r="D206" s="248"/>
      <c r="E206" s="248"/>
      <c r="F206" s="268" t="s">
        <v>49</v>
      </c>
      <c r="G206" s="248"/>
      <c r="H206" s="370" t="s">
        <v>2228</v>
      </c>
      <c r="I206" s="370"/>
      <c r="J206" s="370"/>
      <c r="K206" s="290"/>
    </row>
    <row r="207" spans="2:11" ht="15" customHeight="1">
      <c r="B207" s="269"/>
      <c r="C207" s="248"/>
      <c r="D207" s="248"/>
      <c r="E207" s="248"/>
      <c r="F207" s="268"/>
      <c r="G207" s="248"/>
      <c r="H207" s="248"/>
      <c r="I207" s="248"/>
      <c r="J207" s="248"/>
      <c r="K207" s="290"/>
    </row>
    <row r="208" spans="2:11" ht="15" customHeight="1">
      <c r="B208" s="269"/>
      <c r="C208" s="248" t="s">
        <v>2169</v>
      </c>
      <c r="D208" s="248"/>
      <c r="E208" s="248"/>
      <c r="F208" s="268" t="s">
        <v>82</v>
      </c>
      <c r="G208" s="248"/>
      <c r="H208" s="370" t="s">
        <v>2229</v>
      </c>
      <c r="I208" s="370"/>
      <c r="J208" s="370"/>
      <c r="K208" s="290"/>
    </row>
    <row r="209" spans="2:11" ht="15" customHeight="1">
      <c r="B209" s="269"/>
      <c r="C209" s="275"/>
      <c r="D209" s="248"/>
      <c r="E209" s="248"/>
      <c r="F209" s="268" t="s">
        <v>2066</v>
      </c>
      <c r="G209" s="248"/>
      <c r="H209" s="370" t="s">
        <v>2067</v>
      </c>
      <c r="I209" s="370"/>
      <c r="J209" s="370"/>
      <c r="K209" s="290"/>
    </row>
    <row r="210" spans="2:11" ht="15" customHeight="1">
      <c r="B210" s="269"/>
      <c r="C210" s="248"/>
      <c r="D210" s="248"/>
      <c r="E210" s="248"/>
      <c r="F210" s="268" t="s">
        <v>2064</v>
      </c>
      <c r="G210" s="248"/>
      <c r="H210" s="370" t="s">
        <v>2230</v>
      </c>
      <c r="I210" s="370"/>
      <c r="J210" s="370"/>
      <c r="K210" s="290"/>
    </row>
    <row r="211" spans="2:11" ht="15" customHeight="1">
      <c r="B211" s="307"/>
      <c r="C211" s="275"/>
      <c r="D211" s="275"/>
      <c r="E211" s="275"/>
      <c r="F211" s="268" t="s">
        <v>2068</v>
      </c>
      <c r="G211" s="254"/>
      <c r="H211" s="371" t="s">
        <v>2069</v>
      </c>
      <c r="I211" s="371"/>
      <c r="J211" s="371"/>
      <c r="K211" s="308"/>
    </row>
    <row r="212" spans="2:11" ht="15" customHeight="1">
      <c r="B212" s="307"/>
      <c r="C212" s="275"/>
      <c r="D212" s="275"/>
      <c r="E212" s="275"/>
      <c r="F212" s="268" t="s">
        <v>710</v>
      </c>
      <c r="G212" s="254"/>
      <c r="H212" s="371" t="s">
        <v>2231</v>
      </c>
      <c r="I212" s="371"/>
      <c r="J212" s="371"/>
      <c r="K212" s="308"/>
    </row>
    <row r="213" spans="2:11" ht="15" customHeight="1">
      <c r="B213" s="307"/>
      <c r="C213" s="275"/>
      <c r="D213" s="275"/>
      <c r="E213" s="275"/>
      <c r="F213" s="309"/>
      <c r="G213" s="254"/>
      <c r="H213" s="310"/>
      <c r="I213" s="310"/>
      <c r="J213" s="310"/>
      <c r="K213" s="308"/>
    </row>
    <row r="214" spans="2:11" ht="15" customHeight="1">
      <c r="B214" s="307"/>
      <c r="C214" s="248" t="s">
        <v>2193</v>
      </c>
      <c r="D214" s="275"/>
      <c r="E214" s="275"/>
      <c r="F214" s="268">
        <v>1</v>
      </c>
      <c r="G214" s="254"/>
      <c r="H214" s="371" t="s">
        <v>2232</v>
      </c>
      <c r="I214" s="371"/>
      <c r="J214" s="371"/>
      <c r="K214" s="308"/>
    </row>
    <row r="215" spans="2:11" ht="15" customHeight="1">
      <c r="B215" s="307"/>
      <c r="C215" s="275"/>
      <c r="D215" s="275"/>
      <c r="E215" s="275"/>
      <c r="F215" s="268">
        <v>2</v>
      </c>
      <c r="G215" s="254"/>
      <c r="H215" s="371" t="s">
        <v>2233</v>
      </c>
      <c r="I215" s="371"/>
      <c r="J215" s="371"/>
      <c r="K215" s="308"/>
    </row>
    <row r="216" spans="2:11" ht="15" customHeight="1">
      <c r="B216" s="307"/>
      <c r="C216" s="275"/>
      <c r="D216" s="275"/>
      <c r="E216" s="275"/>
      <c r="F216" s="268">
        <v>3</v>
      </c>
      <c r="G216" s="254"/>
      <c r="H216" s="371" t="s">
        <v>2234</v>
      </c>
      <c r="I216" s="371"/>
      <c r="J216" s="371"/>
      <c r="K216" s="308"/>
    </row>
    <row r="217" spans="2:11" ht="15" customHeight="1">
      <c r="B217" s="307"/>
      <c r="C217" s="275"/>
      <c r="D217" s="275"/>
      <c r="E217" s="275"/>
      <c r="F217" s="268">
        <v>4</v>
      </c>
      <c r="G217" s="254"/>
      <c r="H217" s="371" t="s">
        <v>2235</v>
      </c>
      <c r="I217" s="371"/>
      <c r="J217" s="371"/>
      <c r="K217" s="308"/>
    </row>
    <row r="218" spans="2:11" ht="12.75" customHeight="1">
      <c r="B218" s="311"/>
      <c r="C218" s="312"/>
      <c r="D218" s="312"/>
      <c r="E218" s="312"/>
      <c r="F218" s="312"/>
      <c r="G218" s="312"/>
      <c r="H218" s="312"/>
      <c r="I218" s="312"/>
      <c r="J218" s="312"/>
      <c r="K218" s="313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531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12.6640625" customWidth="1"/>
    <col min="8" max="8" width="11.5" customWidth="1"/>
    <col min="9" max="9" width="20.1640625" style="99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16" t="s">
        <v>84</v>
      </c>
    </row>
    <row r="3" spans="2:46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9"/>
      <c r="AT3" s="16" t="s">
        <v>85</v>
      </c>
    </row>
    <row r="4" spans="2:46" ht="24.95" customHeight="1">
      <c r="B4" s="19"/>
      <c r="D4" s="103" t="s">
        <v>110</v>
      </c>
      <c r="L4" s="19"/>
      <c r="M4" s="10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5" t="s">
        <v>16</v>
      </c>
      <c r="L6" s="19"/>
    </row>
    <row r="7" spans="2:46" ht="16.5" customHeight="1">
      <c r="B7" s="19"/>
      <c r="E7" s="357" t="str">
        <f>'Rekapitulace stavby'!K6</f>
        <v>VYSOKÝ CHLUMEC PARC. Č. 414/2 -  MVS - HOSPODÁŘSKÝ OBJEKT Z MOKŘAN ČP. 13</v>
      </c>
      <c r="F7" s="358"/>
      <c r="G7" s="358"/>
      <c r="H7" s="358"/>
      <c r="L7" s="19"/>
    </row>
    <row r="8" spans="2:46" s="1" customFormat="1" ht="12" customHeight="1">
      <c r="B8" s="37"/>
      <c r="D8" s="105" t="s">
        <v>111</v>
      </c>
      <c r="I8" s="106"/>
      <c r="L8" s="37"/>
    </row>
    <row r="9" spans="2:46" s="1" customFormat="1" ht="36.950000000000003" customHeight="1">
      <c r="B9" s="37"/>
      <c r="E9" s="359" t="s">
        <v>112</v>
      </c>
      <c r="F9" s="360"/>
      <c r="G9" s="360"/>
      <c r="H9" s="360"/>
      <c r="I9" s="106"/>
      <c r="L9" s="37"/>
    </row>
    <row r="10" spans="2:46" s="1" customFormat="1">
      <c r="B10" s="37"/>
      <c r="I10" s="106"/>
      <c r="L10" s="37"/>
    </row>
    <row r="11" spans="2:46" s="1" customFormat="1" ht="12" customHeight="1">
      <c r="B11" s="37"/>
      <c r="D11" s="105" t="s">
        <v>18</v>
      </c>
      <c r="F11" s="107" t="s">
        <v>19</v>
      </c>
      <c r="I11" s="108" t="s">
        <v>20</v>
      </c>
      <c r="J11" s="107" t="s">
        <v>21</v>
      </c>
      <c r="L11" s="37"/>
    </row>
    <row r="12" spans="2:46" s="1" customFormat="1" ht="12" customHeight="1">
      <c r="B12" s="37"/>
      <c r="D12" s="105" t="s">
        <v>22</v>
      </c>
      <c r="F12" s="107" t="s">
        <v>113</v>
      </c>
      <c r="I12" s="108" t="s">
        <v>24</v>
      </c>
      <c r="J12" s="109" t="str">
        <f>'Rekapitulace stavby'!AN8</f>
        <v>14. 12. 2018</v>
      </c>
      <c r="L12" s="37"/>
    </row>
    <row r="13" spans="2:46" s="1" customFormat="1" ht="10.9" customHeight="1">
      <c r="B13" s="37"/>
      <c r="I13" s="106"/>
      <c r="L13" s="37"/>
    </row>
    <row r="14" spans="2:46" s="1" customFormat="1" ht="12" customHeight="1">
      <c r="B14" s="37"/>
      <c r="D14" s="105" t="s">
        <v>26</v>
      </c>
      <c r="I14" s="108" t="s">
        <v>27</v>
      </c>
      <c r="J14" s="107" t="s">
        <v>28</v>
      </c>
      <c r="L14" s="37"/>
    </row>
    <row r="15" spans="2:46" s="1" customFormat="1" ht="18" customHeight="1">
      <c r="B15" s="37"/>
      <c r="E15" s="107" t="s">
        <v>29</v>
      </c>
      <c r="I15" s="108" t="s">
        <v>30</v>
      </c>
      <c r="J15" s="107" t="s">
        <v>21</v>
      </c>
      <c r="L15" s="37"/>
    </row>
    <row r="16" spans="2:46" s="1" customFormat="1" ht="6.95" customHeight="1">
      <c r="B16" s="37"/>
      <c r="I16" s="106"/>
      <c r="L16" s="37"/>
    </row>
    <row r="17" spans="2:12" s="1" customFormat="1" ht="12" customHeight="1">
      <c r="B17" s="37"/>
      <c r="D17" s="105" t="s">
        <v>31</v>
      </c>
      <c r="I17" s="108" t="s">
        <v>27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361" t="str">
        <f>'Rekapitulace stavby'!E14</f>
        <v>Vyplň údaj</v>
      </c>
      <c r="F18" s="362"/>
      <c r="G18" s="362"/>
      <c r="H18" s="362"/>
      <c r="I18" s="108" t="s">
        <v>30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6"/>
      <c r="L19" s="37"/>
    </row>
    <row r="20" spans="2:12" s="1" customFormat="1" ht="12" customHeight="1">
      <c r="B20" s="37"/>
      <c r="D20" s="105" t="s">
        <v>33</v>
      </c>
      <c r="I20" s="108" t="s">
        <v>27</v>
      </c>
      <c r="J20" s="107" t="s">
        <v>34</v>
      </c>
      <c r="L20" s="37"/>
    </row>
    <row r="21" spans="2:12" s="1" customFormat="1" ht="18" customHeight="1">
      <c r="B21" s="37"/>
      <c r="E21" s="107" t="s">
        <v>35</v>
      </c>
      <c r="I21" s="108" t="s">
        <v>30</v>
      </c>
      <c r="J21" s="107" t="s">
        <v>21</v>
      </c>
      <c r="L21" s="37"/>
    </row>
    <row r="22" spans="2:12" s="1" customFormat="1" ht="6.95" customHeight="1">
      <c r="B22" s="37"/>
      <c r="I22" s="106"/>
      <c r="L22" s="37"/>
    </row>
    <row r="23" spans="2:12" s="1" customFormat="1" ht="12" customHeight="1">
      <c r="B23" s="37"/>
      <c r="D23" s="105" t="s">
        <v>37</v>
      </c>
      <c r="I23" s="108" t="s">
        <v>27</v>
      </c>
      <c r="J23" s="107" t="s">
        <v>21</v>
      </c>
      <c r="L23" s="37"/>
    </row>
    <row r="24" spans="2:12" s="1" customFormat="1" ht="18" customHeight="1">
      <c r="B24" s="37"/>
      <c r="E24" s="107" t="s">
        <v>38</v>
      </c>
      <c r="I24" s="108" t="s">
        <v>30</v>
      </c>
      <c r="J24" s="107" t="s">
        <v>21</v>
      </c>
      <c r="L24" s="37"/>
    </row>
    <row r="25" spans="2:12" s="1" customFormat="1" ht="6.95" customHeight="1">
      <c r="B25" s="37"/>
      <c r="I25" s="106"/>
      <c r="L25" s="37"/>
    </row>
    <row r="26" spans="2:12" s="1" customFormat="1" ht="12" customHeight="1">
      <c r="B26" s="37"/>
      <c r="D26" s="105" t="s">
        <v>39</v>
      </c>
      <c r="I26" s="106"/>
      <c r="L26" s="37"/>
    </row>
    <row r="27" spans="2:12" s="7" customFormat="1" ht="51" customHeight="1">
      <c r="B27" s="110"/>
      <c r="E27" s="363" t="s">
        <v>40</v>
      </c>
      <c r="F27" s="363"/>
      <c r="G27" s="363"/>
      <c r="H27" s="363"/>
      <c r="I27" s="111"/>
      <c r="L27" s="110"/>
    </row>
    <row r="28" spans="2:12" s="1" customFormat="1" ht="6.95" customHeight="1">
      <c r="B28" s="37"/>
      <c r="I28" s="106"/>
      <c r="L28" s="37"/>
    </row>
    <row r="29" spans="2:12" s="1" customFormat="1" ht="6.95" customHeight="1">
      <c r="B29" s="37"/>
      <c r="D29" s="58"/>
      <c r="E29" s="58"/>
      <c r="F29" s="58"/>
      <c r="G29" s="58"/>
      <c r="H29" s="58"/>
      <c r="I29" s="112"/>
      <c r="J29" s="58"/>
      <c r="K29" s="58"/>
      <c r="L29" s="37"/>
    </row>
    <row r="30" spans="2:12" s="1" customFormat="1" ht="25.35" customHeight="1">
      <c r="B30" s="37"/>
      <c r="D30" s="113" t="s">
        <v>41</v>
      </c>
      <c r="I30" s="106"/>
      <c r="J30" s="114">
        <f>ROUND(J92, 2)</f>
        <v>0</v>
      </c>
      <c r="L30" s="37"/>
    </row>
    <row r="31" spans="2:12" s="1" customFormat="1" ht="6.95" customHeight="1">
      <c r="B31" s="37"/>
      <c r="D31" s="58"/>
      <c r="E31" s="58"/>
      <c r="F31" s="58"/>
      <c r="G31" s="58"/>
      <c r="H31" s="58"/>
      <c r="I31" s="112"/>
      <c r="J31" s="58"/>
      <c r="K31" s="58"/>
      <c r="L31" s="37"/>
    </row>
    <row r="32" spans="2:12" s="1" customFormat="1" ht="14.45" customHeight="1">
      <c r="B32" s="37"/>
      <c r="F32" s="115" t="s">
        <v>43</v>
      </c>
      <c r="I32" s="116" t="s">
        <v>42</v>
      </c>
      <c r="J32" s="115" t="s">
        <v>44</v>
      </c>
      <c r="L32" s="37"/>
    </row>
    <row r="33" spans="2:12" s="1" customFormat="1" ht="14.45" customHeight="1">
      <c r="B33" s="37"/>
      <c r="D33" s="117" t="s">
        <v>45</v>
      </c>
      <c r="E33" s="105" t="s">
        <v>46</v>
      </c>
      <c r="F33" s="118">
        <f>ROUND((SUM(BE92:BE530)),  2)</f>
        <v>0</v>
      </c>
      <c r="I33" s="119">
        <v>0.21</v>
      </c>
      <c r="J33" s="118">
        <f>ROUND(((SUM(BE92:BE530))*I33),  2)</f>
        <v>0</v>
      </c>
      <c r="L33" s="37"/>
    </row>
    <row r="34" spans="2:12" s="1" customFormat="1" ht="14.45" customHeight="1">
      <c r="B34" s="37"/>
      <c r="E34" s="105" t="s">
        <v>47</v>
      </c>
      <c r="F34" s="118">
        <f>ROUND((SUM(BF92:BF530)),  2)</f>
        <v>0</v>
      </c>
      <c r="I34" s="119">
        <v>0.15</v>
      </c>
      <c r="J34" s="118">
        <f>ROUND(((SUM(BF92:BF530))*I34),  2)</f>
        <v>0</v>
      </c>
      <c r="L34" s="37"/>
    </row>
    <row r="35" spans="2:12" s="1" customFormat="1" ht="14.45" hidden="1" customHeight="1">
      <c r="B35" s="37"/>
      <c r="E35" s="105" t="s">
        <v>48</v>
      </c>
      <c r="F35" s="118">
        <f>ROUND((SUM(BG92:BG530)),  2)</f>
        <v>0</v>
      </c>
      <c r="I35" s="119">
        <v>0.21</v>
      </c>
      <c r="J35" s="118">
        <f>0</f>
        <v>0</v>
      </c>
      <c r="L35" s="37"/>
    </row>
    <row r="36" spans="2:12" s="1" customFormat="1" ht="14.45" hidden="1" customHeight="1">
      <c r="B36" s="37"/>
      <c r="E36" s="105" t="s">
        <v>49</v>
      </c>
      <c r="F36" s="118">
        <f>ROUND((SUM(BH92:BH530)),  2)</f>
        <v>0</v>
      </c>
      <c r="I36" s="119">
        <v>0.15</v>
      </c>
      <c r="J36" s="118">
        <f>0</f>
        <v>0</v>
      </c>
      <c r="L36" s="37"/>
    </row>
    <row r="37" spans="2:12" s="1" customFormat="1" ht="14.45" hidden="1" customHeight="1">
      <c r="B37" s="37"/>
      <c r="E37" s="105" t="s">
        <v>50</v>
      </c>
      <c r="F37" s="118">
        <f>ROUND((SUM(BI92:BI530)),  2)</f>
        <v>0</v>
      </c>
      <c r="I37" s="119">
        <v>0</v>
      </c>
      <c r="J37" s="118">
        <f>0</f>
        <v>0</v>
      </c>
      <c r="L37" s="37"/>
    </row>
    <row r="38" spans="2:12" s="1" customFormat="1" ht="6.95" customHeight="1">
      <c r="B38" s="37"/>
      <c r="I38" s="106"/>
      <c r="L38" s="37"/>
    </row>
    <row r="39" spans="2:12" s="1" customFormat="1" ht="25.35" customHeight="1">
      <c r="B39" s="37"/>
      <c r="C39" s="120"/>
      <c r="D39" s="121" t="s">
        <v>51</v>
      </c>
      <c r="E39" s="122"/>
      <c r="F39" s="122"/>
      <c r="G39" s="123" t="s">
        <v>52</v>
      </c>
      <c r="H39" s="124" t="s">
        <v>53</v>
      </c>
      <c r="I39" s="125"/>
      <c r="J39" s="126">
        <f>SUM(J30:J37)</f>
        <v>0</v>
      </c>
      <c r="K39" s="127"/>
      <c r="L39" s="37"/>
    </row>
    <row r="40" spans="2:12" s="1" customFormat="1" ht="14.45" customHeight="1">
      <c r="B40" s="128"/>
      <c r="C40" s="129"/>
      <c r="D40" s="129"/>
      <c r="E40" s="129"/>
      <c r="F40" s="129"/>
      <c r="G40" s="129"/>
      <c r="H40" s="129"/>
      <c r="I40" s="130"/>
      <c r="J40" s="129"/>
      <c r="K40" s="129"/>
      <c r="L40" s="37"/>
    </row>
    <row r="44" spans="2:12" s="1" customFormat="1" ht="6.9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5" spans="2:12" s="1" customFormat="1" ht="24.95" customHeight="1">
      <c r="B45" s="33"/>
      <c r="C45" s="22" t="s">
        <v>114</v>
      </c>
      <c r="D45" s="34"/>
      <c r="E45" s="34"/>
      <c r="F45" s="34"/>
      <c r="G45" s="34"/>
      <c r="H45" s="34"/>
      <c r="I45" s="106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6"/>
      <c r="J47" s="34"/>
      <c r="K47" s="34"/>
      <c r="L47" s="37"/>
    </row>
    <row r="48" spans="2:12" s="1" customFormat="1" ht="16.5" customHeight="1">
      <c r="B48" s="33"/>
      <c r="C48" s="34"/>
      <c r="D48" s="34"/>
      <c r="E48" s="355" t="str">
        <f>E7</f>
        <v>VYSOKÝ CHLUMEC PARC. Č. 414/2 -  MVS - HOSPODÁŘSKÝ OBJEKT Z MOKŘAN ČP. 13</v>
      </c>
      <c r="F48" s="356"/>
      <c r="G48" s="356"/>
      <c r="H48" s="356"/>
      <c r="I48" s="106"/>
      <c r="J48" s="34"/>
      <c r="K48" s="34"/>
      <c r="L48" s="37"/>
    </row>
    <row r="49" spans="2:47" s="1" customFormat="1" ht="12" customHeight="1">
      <c r="B49" s="33"/>
      <c r="C49" s="28" t="s">
        <v>111</v>
      </c>
      <c r="D49" s="34"/>
      <c r="E49" s="34"/>
      <c r="F49" s="34"/>
      <c r="G49" s="34"/>
      <c r="H49" s="34"/>
      <c r="I49" s="106"/>
      <c r="J49" s="34"/>
      <c r="K49" s="34"/>
      <c r="L49" s="37"/>
    </row>
    <row r="50" spans="2:47" s="1" customFormat="1" ht="16.5" customHeight="1">
      <c r="B50" s="33"/>
      <c r="C50" s="34"/>
      <c r="D50" s="34"/>
      <c r="E50" s="333" t="str">
        <f>E9</f>
        <v xml:space="preserve">01 - MOKŘANY - ROZEBRÁNÍ OBJEKTU </v>
      </c>
      <c r="F50" s="354"/>
      <c r="G50" s="354"/>
      <c r="H50" s="354"/>
      <c r="I50" s="106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MOKŘANY</v>
      </c>
      <c r="G52" s="34"/>
      <c r="H52" s="34"/>
      <c r="I52" s="108" t="s">
        <v>24</v>
      </c>
      <c r="J52" s="57" t="str">
        <f>IF(J12="","",J12)</f>
        <v>14. 12. 2018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37"/>
    </row>
    <row r="54" spans="2:47" s="1" customFormat="1" ht="27.95" customHeight="1">
      <c r="B54" s="33"/>
      <c r="C54" s="28" t="s">
        <v>26</v>
      </c>
      <c r="D54" s="34"/>
      <c r="E54" s="34"/>
      <c r="F54" s="26" t="str">
        <f>E15</f>
        <v>HORNICKÉ MUZEUM PŘÍBRAM</v>
      </c>
      <c r="G54" s="34"/>
      <c r="H54" s="34"/>
      <c r="I54" s="108" t="s">
        <v>33</v>
      </c>
      <c r="J54" s="31" t="str">
        <f>E21</f>
        <v>ING. ARCH. PETR DOSTÁL</v>
      </c>
      <c r="K54" s="34"/>
      <c r="L54" s="37"/>
    </row>
    <row r="55" spans="2:47" s="1" customFormat="1" ht="15.2" customHeight="1">
      <c r="B55" s="33"/>
      <c r="C55" s="28" t="s">
        <v>31</v>
      </c>
      <c r="D55" s="34"/>
      <c r="E55" s="34"/>
      <c r="F55" s="26" t="str">
        <f>IF(E18="","",E18)</f>
        <v>Vyplň údaj</v>
      </c>
      <c r="G55" s="34"/>
      <c r="H55" s="34"/>
      <c r="I55" s="108" t="s">
        <v>37</v>
      </c>
      <c r="J55" s="31" t="str">
        <f>E24</f>
        <v>J. JEDLIČKOVÁ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37"/>
    </row>
    <row r="57" spans="2:47" s="1" customFormat="1" ht="29.25" customHeight="1">
      <c r="B57" s="33"/>
      <c r="C57" s="134" t="s">
        <v>115</v>
      </c>
      <c r="D57" s="135"/>
      <c r="E57" s="135"/>
      <c r="F57" s="135"/>
      <c r="G57" s="135"/>
      <c r="H57" s="135"/>
      <c r="I57" s="136"/>
      <c r="J57" s="137" t="s">
        <v>116</v>
      </c>
      <c r="K57" s="135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37"/>
    </row>
    <row r="59" spans="2:47" s="1" customFormat="1" ht="22.9" customHeight="1">
      <c r="B59" s="33"/>
      <c r="C59" s="138" t="s">
        <v>73</v>
      </c>
      <c r="D59" s="34"/>
      <c r="E59" s="34"/>
      <c r="F59" s="34"/>
      <c r="G59" s="34"/>
      <c r="H59" s="34"/>
      <c r="I59" s="106"/>
      <c r="J59" s="75">
        <f>J92</f>
        <v>0</v>
      </c>
      <c r="K59" s="34"/>
      <c r="L59" s="37"/>
      <c r="AU59" s="16" t="s">
        <v>117</v>
      </c>
    </row>
    <row r="60" spans="2:47" s="8" customFormat="1" ht="24.95" customHeight="1">
      <c r="B60" s="139"/>
      <c r="C60" s="140"/>
      <c r="D60" s="141" t="s">
        <v>118</v>
      </c>
      <c r="E60" s="142"/>
      <c r="F60" s="142"/>
      <c r="G60" s="142"/>
      <c r="H60" s="142"/>
      <c r="I60" s="143"/>
      <c r="J60" s="144">
        <f>J93</f>
        <v>0</v>
      </c>
      <c r="K60" s="140"/>
      <c r="L60" s="145"/>
    </row>
    <row r="61" spans="2:47" s="8" customFormat="1" ht="24.95" customHeight="1">
      <c r="B61" s="139"/>
      <c r="C61" s="140"/>
      <c r="D61" s="141" t="s">
        <v>119</v>
      </c>
      <c r="E61" s="142"/>
      <c r="F61" s="142"/>
      <c r="G61" s="142"/>
      <c r="H61" s="142"/>
      <c r="I61" s="143"/>
      <c r="J61" s="144">
        <f>J136</f>
        <v>0</v>
      </c>
      <c r="K61" s="140"/>
      <c r="L61" s="145"/>
    </row>
    <row r="62" spans="2:47" s="8" customFormat="1" ht="24.95" customHeight="1">
      <c r="B62" s="139"/>
      <c r="C62" s="140"/>
      <c r="D62" s="141" t="s">
        <v>120</v>
      </c>
      <c r="E62" s="142"/>
      <c r="F62" s="142"/>
      <c r="G62" s="142"/>
      <c r="H62" s="142"/>
      <c r="I62" s="143"/>
      <c r="J62" s="144">
        <f>J288</f>
        <v>0</v>
      </c>
      <c r="K62" s="140"/>
      <c r="L62" s="145"/>
    </row>
    <row r="63" spans="2:47" s="8" customFormat="1" ht="24.95" customHeight="1">
      <c r="B63" s="139"/>
      <c r="C63" s="140"/>
      <c r="D63" s="141" t="s">
        <v>121</v>
      </c>
      <c r="E63" s="142"/>
      <c r="F63" s="142"/>
      <c r="G63" s="142"/>
      <c r="H63" s="142"/>
      <c r="I63" s="143"/>
      <c r="J63" s="144">
        <f>J295</f>
        <v>0</v>
      </c>
      <c r="K63" s="140"/>
      <c r="L63" s="145"/>
    </row>
    <row r="64" spans="2:47" s="8" customFormat="1" ht="24.95" customHeight="1">
      <c r="B64" s="139"/>
      <c r="C64" s="140"/>
      <c r="D64" s="141" t="s">
        <v>122</v>
      </c>
      <c r="E64" s="142"/>
      <c r="F64" s="142"/>
      <c r="G64" s="142"/>
      <c r="H64" s="142"/>
      <c r="I64" s="143"/>
      <c r="J64" s="144">
        <f>J308</f>
        <v>0</v>
      </c>
      <c r="K64" s="140"/>
      <c r="L64" s="145"/>
    </row>
    <row r="65" spans="2:12" s="8" customFormat="1" ht="24.95" customHeight="1">
      <c r="B65" s="139"/>
      <c r="C65" s="140"/>
      <c r="D65" s="141" t="s">
        <v>123</v>
      </c>
      <c r="E65" s="142"/>
      <c r="F65" s="142"/>
      <c r="G65" s="142"/>
      <c r="H65" s="142"/>
      <c r="I65" s="143"/>
      <c r="J65" s="144">
        <f>J320</f>
        <v>0</v>
      </c>
      <c r="K65" s="140"/>
      <c r="L65" s="145"/>
    </row>
    <row r="66" spans="2:12" s="8" customFormat="1" ht="24.95" customHeight="1">
      <c r="B66" s="139"/>
      <c r="C66" s="140"/>
      <c r="D66" s="141" t="s">
        <v>124</v>
      </c>
      <c r="E66" s="142"/>
      <c r="F66" s="142"/>
      <c r="G66" s="142"/>
      <c r="H66" s="142"/>
      <c r="I66" s="143"/>
      <c r="J66" s="144">
        <f>J327</f>
        <v>0</v>
      </c>
      <c r="K66" s="140"/>
      <c r="L66" s="145"/>
    </row>
    <row r="67" spans="2:12" s="8" customFormat="1" ht="24.95" customHeight="1">
      <c r="B67" s="139"/>
      <c r="C67" s="140"/>
      <c r="D67" s="141" t="s">
        <v>125</v>
      </c>
      <c r="E67" s="142"/>
      <c r="F67" s="142"/>
      <c r="G67" s="142"/>
      <c r="H67" s="142"/>
      <c r="I67" s="143"/>
      <c r="J67" s="144">
        <f>J349</f>
        <v>0</v>
      </c>
      <c r="K67" s="140"/>
      <c r="L67" s="145"/>
    </row>
    <row r="68" spans="2:12" s="8" customFormat="1" ht="24.95" customHeight="1">
      <c r="B68" s="139"/>
      <c r="C68" s="140"/>
      <c r="D68" s="141" t="s">
        <v>126</v>
      </c>
      <c r="E68" s="142"/>
      <c r="F68" s="142"/>
      <c r="G68" s="142"/>
      <c r="H68" s="142"/>
      <c r="I68" s="143"/>
      <c r="J68" s="144">
        <f>J368</f>
        <v>0</v>
      </c>
      <c r="K68" s="140"/>
      <c r="L68" s="145"/>
    </row>
    <row r="69" spans="2:12" s="8" customFormat="1" ht="24.95" customHeight="1">
      <c r="B69" s="139"/>
      <c r="C69" s="140"/>
      <c r="D69" s="141" t="s">
        <v>127</v>
      </c>
      <c r="E69" s="142"/>
      <c r="F69" s="142"/>
      <c r="G69" s="142"/>
      <c r="H69" s="142"/>
      <c r="I69" s="143"/>
      <c r="J69" s="144">
        <f>J492</f>
        <v>0</v>
      </c>
      <c r="K69" s="140"/>
      <c r="L69" s="145"/>
    </row>
    <row r="70" spans="2:12" s="8" customFormat="1" ht="24.95" customHeight="1">
      <c r="B70" s="139"/>
      <c r="C70" s="140"/>
      <c r="D70" s="141" t="s">
        <v>128</v>
      </c>
      <c r="E70" s="142"/>
      <c r="F70" s="142"/>
      <c r="G70" s="142"/>
      <c r="H70" s="142"/>
      <c r="I70" s="143"/>
      <c r="J70" s="144">
        <f>J496</f>
        <v>0</v>
      </c>
      <c r="K70" s="140"/>
      <c r="L70" s="145"/>
    </row>
    <row r="71" spans="2:12" s="8" customFormat="1" ht="24.95" customHeight="1">
      <c r="B71" s="139"/>
      <c r="C71" s="140"/>
      <c r="D71" s="141" t="s">
        <v>129</v>
      </c>
      <c r="E71" s="142"/>
      <c r="F71" s="142"/>
      <c r="G71" s="142"/>
      <c r="H71" s="142"/>
      <c r="I71" s="143"/>
      <c r="J71" s="144">
        <f>J506</f>
        <v>0</v>
      </c>
      <c r="K71" s="140"/>
      <c r="L71" s="145"/>
    </row>
    <row r="72" spans="2:12" s="8" customFormat="1" ht="24.95" customHeight="1">
      <c r="B72" s="139"/>
      <c r="C72" s="140"/>
      <c r="D72" s="141" t="s">
        <v>130</v>
      </c>
      <c r="E72" s="142"/>
      <c r="F72" s="142"/>
      <c r="G72" s="142"/>
      <c r="H72" s="142"/>
      <c r="I72" s="143"/>
      <c r="J72" s="144">
        <f>J513</f>
        <v>0</v>
      </c>
      <c r="K72" s="140"/>
      <c r="L72" s="145"/>
    </row>
    <row r="73" spans="2:12" s="1" customFormat="1" ht="21.75" customHeight="1">
      <c r="B73" s="33"/>
      <c r="C73" s="34"/>
      <c r="D73" s="34"/>
      <c r="E73" s="34"/>
      <c r="F73" s="34"/>
      <c r="G73" s="34"/>
      <c r="H73" s="34"/>
      <c r="I73" s="106"/>
      <c r="J73" s="34"/>
      <c r="K73" s="34"/>
      <c r="L73" s="37"/>
    </row>
    <row r="74" spans="2:12" s="1" customFormat="1" ht="6.95" customHeight="1">
      <c r="B74" s="45"/>
      <c r="C74" s="46"/>
      <c r="D74" s="46"/>
      <c r="E74" s="46"/>
      <c r="F74" s="46"/>
      <c r="G74" s="46"/>
      <c r="H74" s="46"/>
      <c r="I74" s="130"/>
      <c r="J74" s="46"/>
      <c r="K74" s="46"/>
      <c r="L74" s="37"/>
    </row>
    <row r="78" spans="2:12" s="1" customFormat="1" ht="6.95" customHeight="1">
      <c r="B78" s="47"/>
      <c r="C78" s="48"/>
      <c r="D78" s="48"/>
      <c r="E78" s="48"/>
      <c r="F78" s="48"/>
      <c r="G78" s="48"/>
      <c r="H78" s="48"/>
      <c r="I78" s="133"/>
      <c r="J78" s="48"/>
      <c r="K78" s="48"/>
      <c r="L78" s="37"/>
    </row>
    <row r="79" spans="2:12" s="1" customFormat="1" ht="24.95" customHeight="1">
      <c r="B79" s="33"/>
      <c r="C79" s="22" t="s">
        <v>131</v>
      </c>
      <c r="D79" s="34"/>
      <c r="E79" s="34"/>
      <c r="F79" s="34"/>
      <c r="G79" s="34"/>
      <c r="H79" s="34"/>
      <c r="I79" s="106"/>
      <c r="J79" s="34"/>
      <c r="K79" s="34"/>
      <c r="L79" s="37"/>
    </row>
    <row r="80" spans="2:12" s="1" customFormat="1" ht="6.95" customHeight="1">
      <c r="B80" s="33"/>
      <c r="C80" s="34"/>
      <c r="D80" s="34"/>
      <c r="E80" s="34"/>
      <c r="F80" s="34"/>
      <c r="G80" s="34"/>
      <c r="H80" s="34"/>
      <c r="I80" s="106"/>
      <c r="J80" s="34"/>
      <c r="K80" s="34"/>
      <c r="L80" s="37"/>
    </row>
    <row r="81" spans="2:65" s="1" customFormat="1" ht="12" customHeight="1">
      <c r="B81" s="33"/>
      <c r="C81" s="28" t="s">
        <v>16</v>
      </c>
      <c r="D81" s="34"/>
      <c r="E81" s="34"/>
      <c r="F81" s="34"/>
      <c r="G81" s="34"/>
      <c r="H81" s="34"/>
      <c r="I81" s="106"/>
      <c r="J81" s="34"/>
      <c r="K81" s="34"/>
      <c r="L81" s="37"/>
    </row>
    <row r="82" spans="2:65" s="1" customFormat="1" ht="16.5" customHeight="1">
      <c r="B82" s="33"/>
      <c r="C82" s="34"/>
      <c r="D82" s="34"/>
      <c r="E82" s="355" t="str">
        <f>E7</f>
        <v>VYSOKÝ CHLUMEC PARC. Č. 414/2 -  MVS - HOSPODÁŘSKÝ OBJEKT Z MOKŘAN ČP. 13</v>
      </c>
      <c r="F82" s="356"/>
      <c r="G82" s="356"/>
      <c r="H82" s="356"/>
      <c r="I82" s="106"/>
      <c r="J82" s="34"/>
      <c r="K82" s="34"/>
      <c r="L82" s="37"/>
    </row>
    <row r="83" spans="2:65" s="1" customFormat="1" ht="12" customHeight="1">
      <c r="B83" s="33"/>
      <c r="C83" s="28" t="s">
        <v>111</v>
      </c>
      <c r="D83" s="34"/>
      <c r="E83" s="34"/>
      <c r="F83" s="34"/>
      <c r="G83" s="34"/>
      <c r="H83" s="34"/>
      <c r="I83" s="106"/>
      <c r="J83" s="34"/>
      <c r="K83" s="34"/>
      <c r="L83" s="37"/>
    </row>
    <row r="84" spans="2:65" s="1" customFormat="1" ht="16.5" customHeight="1">
      <c r="B84" s="33"/>
      <c r="C84" s="34"/>
      <c r="D84" s="34"/>
      <c r="E84" s="333" t="str">
        <f>E9</f>
        <v xml:space="preserve">01 - MOKŘANY - ROZEBRÁNÍ OBJEKTU </v>
      </c>
      <c r="F84" s="354"/>
      <c r="G84" s="354"/>
      <c r="H84" s="354"/>
      <c r="I84" s="106"/>
      <c r="J84" s="34"/>
      <c r="K84" s="34"/>
      <c r="L84" s="37"/>
    </row>
    <row r="85" spans="2:65" s="1" customFormat="1" ht="6.95" customHeight="1">
      <c r="B85" s="33"/>
      <c r="C85" s="34"/>
      <c r="D85" s="34"/>
      <c r="E85" s="34"/>
      <c r="F85" s="34"/>
      <c r="G85" s="34"/>
      <c r="H85" s="34"/>
      <c r="I85" s="106"/>
      <c r="J85" s="34"/>
      <c r="K85" s="34"/>
      <c r="L85" s="37"/>
    </row>
    <row r="86" spans="2:65" s="1" customFormat="1" ht="12" customHeight="1">
      <c r="B86" s="33"/>
      <c r="C86" s="28" t="s">
        <v>22</v>
      </c>
      <c r="D86" s="34"/>
      <c r="E86" s="34"/>
      <c r="F86" s="26" t="str">
        <f>F12</f>
        <v>MOKŘANY</v>
      </c>
      <c r="G86" s="34"/>
      <c r="H86" s="34"/>
      <c r="I86" s="108" t="s">
        <v>24</v>
      </c>
      <c r="J86" s="57" t="str">
        <f>IF(J12="","",J12)</f>
        <v>14. 12. 2018</v>
      </c>
      <c r="K86" s="34"/>
      <c r="L86" s="37"/>
    </row>
    <row r="87" spans="2:65" s="1" customFormat="1" ht="6.95" customHeight="1">
      <c r="B87" s="33"/>
      <c r="C87" s="34"/>
      <c r="D87" s="34"/>
      <c r="E87" s="34"/>
      <c r="F87" s="34"/>
      <c r="G87" s="34"/>
      <c r="H87" s="34"/>
      <c r="I87" s="106"/>
      <c r="J87" s="34"/>
      <c r="K87" s="34"/>
      <c r="L87" s="37"/>
    </row>
    <row r="88" spans="2:65" s="1" customFormat="1" ht="27.95" customHeight="1">
      <c r="B88" s="33"/>
      <c r="C88" s="28" t="s">
        <v>26</v>
      </c>
      <c r="D88" s="34"/>
      <c r="E88" s="34"/>
      <c r="F88" s="26" t="str">
        <f>E15</f>
        <v>HORNICKÉ MUZEUM PŘÍBRAM</v>
      </c>
      <c r="G88" s="34"/>
      <c r="H88" s="34"/>
      <c r="I88" s="108" t="s">
        <v>33</v>
      </c>
      <c r="J88" s="31" t="str">
        <f>E21</f>
        <v>ING. ARCH. PETR DOSTÁL</v>
      </c>
      <c r="K88" s="34"/>
      <c r="L88" s="37"/>
    </row>
    <row r="89" spans="2:65" s="1" customFormat="1" ht="15.2" customHeight="1">
      <c r="B89" s="33"/>
      <c r="C89" s="28" t="s">
        <v>31</v>
      </c>
      <c r="D89" s="34"/>
      <c r="E89" s="34"/>
      <c r="F89" s="26" t="str">
        <f>IF(E18="","",E18)</f>
        <v>Vyplň údaj</v>
      </c>
      <c r="G89" s="34"/>
      <c r="H89" s="34"/>
      <c r="I89" s="108" t="s">
        <v>37</v>
      </c>
      <c r="J89" s="31" t="str">
        <f>E24</f>
        <v>J. JEDLIČKOVÁ</v>
      </c>
      <c r="K89" s="34"/>
      <c r="L89" s="37"/>
    </row>
    <row r="90" spans="2:65" s="1" customFormat="1" ht="10.35" customHeight="1">
      <c r="B90" s="33"/>
      <c r="C90" s="34"/>
      <c r="D90" s="34"/>
      <c r="E90" s="34"/>
      <c r="F90" s="34"/>
      <c r="G90" s="34"/>
      <c r="H90" s="34"/>
      <c r="I90" s="106"/>
      <c r="J90" s="34"/>
      <c r="K90" s="34"/>
      <c r="L90" s="37"/>
    </row>
    <row r="91" spans="2:65" s="9" customFormat="1" ht="29.25" customHeight="1">
      <c r="B91" s="146"/>
      <c r="C91" s="147" t="s">
        <v>132</v>
      </c>
      <c r="D91" s="148" t="s">
        <v>60</v>
      </c>
      <c r="E91" s="148" t="s">
        <v>56</v>
      </c>
      <c r="F91" s="148" t="s">
        <v>57</v>
      </c>
      <c r="G91" s="148" t="s">
        <v>133</v>
      </c>
      <c r="H91" s="148" t="s">
        <v>134</v>
      </c>
      <c r="I91" s="149" t="s">
        <v>135</v>
      </c>
      <c r="J91" s="148" t="s">
        <v>116</v>
      </c>
      <c r="K91" s="150" t="s">
        <v>136</v>
      </c>
      <c r="L91" s="151"/>
      <c r="M91" s="66" t="s">
        <v>21</v>
      </c>
      <c r="N91" s="67" t="s">
        <v>45</v>
      </c>
      <c r="O91" s="67" t="s">
        <v>137</v>
      </c>
      <c r="P91" s="67" t="s">
        <v>138</v>
      </c>
      <c r="Q91" s="67" t="s">
        <v>139</v>
      </c>
      <c r="R91" s="67" t="s">
        <v>140</v>
      </c>
      <c r="S91" s="67" t="s">
        <v>141</v>
      </c>
      <c r="T91" s="68" t="s">
        <v>142</v>
      </c>
    </row>
    <row r="92" spans="2:65" s="1" customFormat="1" ht="22.9" customHeight="1">
      <c r="B92" s="33"/>
      <c r="C92" s="73" t="s">
        <v>143</v>
      </c>
      <c r="D92" s="34"/>
      <c r="E92" s="34"/>
      <c r="F92" s="34"/>
      <c r="G92" s="34"/>
      <c r="H92" s="34"/>
      <c r="I92" s="106"/>
      <c r="J92" s="152">
        <f>BK92</f>
        <v>0</v>
      </c>
      <c r="K92" s="34"/>
      <c r="L92" s="37"/>
      <c r="M92" s="69"/>
      <c r="N92" s="70"/>
      <c r="O92" s="70"/>
      <c r="P92" s="153">
        <f>P93+P136+P288+P295+P308+P320+P327+P349+P368+P492+P496+P506+P513</f>
        <v>0</v>
      </c>
      <c r="Q92" s="70"/>
      <c r="R92" s="153">
        <f>R93+R136+R288+R295+R308+R320+R327+R349+R368+R492+R496+R506+R513</f>
        <v>0.60366700000000006</v>
      </c>
      <c r="S92" s="70"/>
      <c r="T92" s="154">
        <f>T93+T136+T288+T295+T308+T320+T327+T349+T368+T492+T496+T506+T513</f>
        <v>634.71905599999991</v>
      </c>
      <c r="AT92" s="16" t="s">
        <v>74</v>
      </c>
      <c r="AU92" s="16" t="s">
        <v>117</v>
      </c>
      <c r="BK92" s="155">
        <f>BK93+BK136+BK288+BK295+BK308+BK320+BK327+BK349+BK368+BK492+BK496+BK506+BK513</f>
        <v>0</v>
      </c>
    </row>
    <row r="93" spans="2:65" s="10" customFormat="1" ht="25.9" customHeight="1">
      <c r="B93" s="156"/>
      <c r="C93" s="157"/>
      <c r="D93" s="158" t="s">
        <v>74</v>
      </c>
      <c r="E93" s="159" t="s">
        <v>144</v>
      </c>
      <c r="F93" s="159" t="s">
        <v>145</v>
      </c>
      <c r="G93" s="157"/>
      <c r="H93" s="157"/>
      <c r="I93" s="160"/>
      <c r="J93" s="161">
        <f>BK93</f>
        <v>0</v>
      </c>
      <c r="K93" s="157"/>
      <c r="L93" s="162"/>
      <c r="M93" s="163"/>
      <c r="N93" s="164"/>
      <c r="O93" s="164"/>
      <c r="P93" s="165">
        <f>SUM(P94:P135)</f>
        <v>0</v>
      </c>
      <c r="Q93" s="164"/>
      <c r="R93" s="165">
        <f>SUM(R94:R135)</f>
        <v>0</v>
      </c>
      <c r="S93" s="164"/>
      <c r="T93" s="166">
        <f>SUM(T94:T135)</f>
        <v>0.33599999999999997</v>
      </c>
      <c r="AR93" s="167" t="s">
        <v>83</v>
      </c>
      <c r="AT93" s="168" t="s">
        <v>74</v>
      </c>
      <c r="AU93" s="168" t="s">
        <v>75</v>
      </c>
      <c r="AY93" s="167" t="s">
        <v>146</v>
      </c>
      <c r="BK93" s="169">
        <f>SUM(BK94:BK135)</f>
        <v>0</v>
      </c>
    </row>
    <row r="94" spans="2:65" s="1" customFormat="1" ht="16.5" customHeight="1">
      <c r="B94" s="33"/>
      <c r="C94" s="170" t="s">
        <v>83</v>
      </c>
      <c r="D94" s="170" t="s">
        <v>147</v>
      </c>
      <c r="E94" s="171" t="s">
        <v>148</v>
      </c>
      <c r="F94" s="172" t="s">
        <v>149</v>
      </c>
      <c r="G94" s="173" t="s">
        <v>150</v>
      </c>
      <c r="H94" s="174">
        <v>2</v>
      </c>
      <c r="I94" s="175"/>
      <c r="J94" s="176">
        <f>ROUND(I94*H94,2)</f>
        <v>0</v>
      </c>
      <c r="K94" s="172" t="s">
        <v>21</v>
      </c>
      <c r="L94" s="37"/>
      <c r="M94" s="177" t="s">
        <v>21</v>
      </c>
      <c r="N94" s="178" t="s">
        <v>46</v>
      </c>
      <c r="O94" s="62"/>
      <c r="P94" s="179">
        <f>O94*H94</f>
        <v>0</v>
      </c>
      <c r="Q94" s="179">
        <v>0</v>
      </c>
      <c r="R94" s="179">
        <f>Q94*H94</f>
        <v>0</v>
      </c>
      <c r="S94" s="179">
        <v>3.0000000000000001E-3</v>
      </c>
      <c r="T94" s="180">
        <f>S94*H94</f>
        <v>6.0000000000000001E-3</v>
      </c>
      <c r="AR94" s="181" t="s">
        <v>151</v>
      </c>
      <c r="AT94" s="181" t="s">
        <v>147</v>
      </c>
      <c r="AU94" s="181" t="s">
        <v>83</v>
      </c>
      <c r="AY94" s="16" t="s">
        <v>146</v>
      </c>
      <c r="BE94" s="182">
        <f>IF(N94="základní",J94,0)</f>
        <v>0</v>
      </c>
      <c r="BF94" s="182">
        <f>IF(N94="snížená",J94,0)</f>
        <v>0</v>
      </c>
      <c r="BG94" s="182">
        <f>IF(N94="zákl. přenesená",J94,0)</f>
        <v>0</v>
      </c>
      <c r="BH94" s="182">
        <f>IF(N94="sníž. přenesená",J94,0)</f>
        <v>0</v>
      </c>
      <c r="BI94" s="182">
        <f>IF(N94="nulová",J94,0)</f>
        <v>0</v>
      </c>
      <c r="BJ94" s="16" t="s">
        <v>83</v>
      </c>
      <c r="BK94" s="182">
        <f>ROUND(I94*H94,2)</f>
        <v>0</v>
      </c>
      <c r="BL94" s="16" t="s">
        <v>151</v>
      </c>
      <c r="BM94" s="181" t="s">
        <v>152</v>
      </c>
    </row>
    <row r="95" spans="2:65" s="1" customFormat="1" ht="48.75">
      <c r="B95" s="33"/>
      <c r="C95" s="34"/>
      <c r="D95" s="183" t="s">
        <v>153</v>
      </c>
      <c r="E95" s="34"/>
      <c r="F95" s="184" t="s">
        <v>154</v>
      </c>
      <c r="G95" s="34"/>
      <c r="H95" s="34"/>
      <c r="I95" s="106"/>
      <c r="J95" s="34"/>
      <c r="K95" s="34"/>
      <c r="L95" s="37"/>
      <c r="M95" s="185"/>
      <c r="N95" s="62"/>
      <c r="O95" s="62"/>
      <c r="P95" s="62"/>
      <c r="Q95" s="62"/>
      <c r="R95" s="62"/>
      <c r="S95" s="62"/>
      <c r="T95" s="63"/>
      <c r="AT95" s="16" t="s">
        <v>153</v>
      </c>
      <c r="AU95" s="16" t="s">
        <v>83</v>
      </c>
    </row>
    <row r="96" spans="2:65" s="11" customFormat="1">
      <c r="B96" s="186"/>
      <c r="C96" s="187"/>
      <c r="D96" s="183" t="s">
        <v>155</v>
      </c>
      <c r="E96" s="188" t="s">
        <v>21</v>
      </c>
      <c r="F96" s="189" t="s">
        <v>156</v>
      </c>
      <c r="G96" s="187"/>
      <c r="H96" s="190">
        <v>2</v>
      </c>
      <c r="I96" s="191"/>
      <c r="J96" s="187"/>
      <c r="K96" s="187"/>
      <c r="L96" s="192"/>
      <c r="M96" s="193"/>
      <c r="N96" s="194"/>
      <c r="O96" s="194"/>
      <c r="P96" s="194"/>
      <c r="Q96" s="194"/>
      <c r="R96" s="194"/>
      <c r="S96" s="194"/>
      <c r="T96" s="195"/>
      <c r="AT96" s="196" t="s">
        <v>155</v>
      </c>
      <c r="AU96" s="196" t="s">
        <v>83</v>
      </c>
      <c r="AV96" s="11" t="s">
        <v>85</v>
      </c>
      <c r="AW96" s="11" t="s">
        <v>36</v>
      </c>
      <c r="AX96" s="11" t="s">
        <v>83</v>
      </c>
      <c r="AY96" s="196" t="s">
        <v>146</v>
      </c>
    </row>
    <row r="97" spans="2:65" s="1" customFormat="1" ht="16.5" customHeight="1">
      <c r="B97" s="33"/>
      <c r="C97" s="170" t="s">
        <v>85</v>
      </c>
      <c r="D97" s="170" t="s">
        <v>147</v>
      </c>
      <c r="E97" s="171" t="s">
        <v>157</v>
      </c>
      <c r="F97" s="172" t="s">
        <v>158</v>
      </c>
      <c r="G97" s="173" t="s">
        <v>150</v>
      </c>
      <c r="H97" s="174">
        <v>2</v>
      </c>
      <c r="I97" s="175"/>
      <c r="J97" s="176">
        <f>ROUND(I97*H97,2)</f>
        <v>0</v>
      </c>
      <c r="K97" s="172" t="s">
        <v>21</v>
      </c>
      <c r="L97" s="37"/>
      <c r="M97" s="177" t="s">
        <v>21</v>
      </c>
      <c r="N97" s="178" t="s">
        <v>46</v>
      </c>
      <c r="O97" s="62"/>
      <c r="P97" s="179">
        <f>O97*H97</f>
        <v>0</v>
      </c>
      <c r="Q97" s="179">
        <v>0</v>
      </c>
      <c r="R97" s="179">
        <f>Q97*H97</f>
        <v>0</v>
      </c>
      <c r="S97" s="179">
        <v>3.0000000000000001E-3</v>
      </c>
      <c r="T97" s="180">
        <f>S97*H97</f>
        <v>6.0000000000000001E-3</v>
      </c>
      <c r="AR97" s="181" t="s">
        <v>151</v>
      </c>
      <c r="AT97" s="181" t="s">
        <v>147</v>
      </c>
      <c r="AU97" s="181" t="s">
        <v>83</v>
      </c>
      <c r="AY97" s="16" t="s">
        <v>146</v>
      </c>
      <c r="BE97" s="182">
        <f>IF(N97="základní",J97,0)</f>
        <v>0</v>
      </c>
      <c r="BF97" s="182">
        <f>IF(N97="snížená",J97,0)</f>
        <v>0</v>
      </c>
      <c r="BG97" s="182">
        <f>IF(N97="zákl. přenesená",J97,0)</f>
        <v>0</v>
      </c>
      <c r="BH97" s="182">
        <f>IF(N97="sníž. přenesená",J97,0)</f>
        <v>0</v>
      </c>
      <c r="BI97" s="182">
        <f>IF(N97="nulová",J97,0)</f>
        <v>0</v>
      </c>
      <c r="BJ97" s="16" t="s">
        <v>83</v>
      </c>
      <c r="BK97" s="182">
        <f>ROUND(I97*H97,2)</f>
        <v>0</v>
      </c>
      <c r="BL97" s="16" t="s">
        <v>151</v>
      </c>
      <c r="BM97" s="181" t="s">
        <v>159</v>
      </c>
    </row>
    <row r="98" spans="2:65" s="1" customFormat="1" ht="48.75">
      <c r="B98" s="33"/>
      <c r="C98" s="34"/>
      <c r="D98" s="183" t="s">
        <v>153</v>
      </c>
      <c r="E98" s="34"/>
      <c r="F98" s="184" t="s">
        <v>154</v>
      </c>
      <c r="G98" s="34"/>
      <c r="H98" s="34"/>
      <c r="I98" s="106"/>
      <c r="J98" s="34"/>
      <c r="K98" s="34"/>
      <c r="L98" s="37"/>
      <c r="M98" s="185"/>
      <c r="N98" s="62"/>
      <c r="O98" s="62"/>
      <c r="P98" s="62"/>
      <c r="Q98" s="62"/>
      <c r="R98" s="62"/>
      <c r="S98" s="62"/>
      <c r="T98" s="63"/>
      <c r="AT98" s="16" t="s">
        <v>153</v>
      </c>
      <c r="AU98" s="16" t="s">
        <v>83</v>
      </c>
    </row>
    <row r="99" spans="2:65" s="11" customFormat="1">
      <c r="B99" s="186"/>
      <c r="C99" s="187"/>
      <c r="D99" s="183" t="s">
        <v>155</v>
      </c>
      <c r="E99" s="188" t="s">
        <v>21</v>
      </c>
      <c r="F99" s="189" t="s">
        <v>156</v>
      </c>
      <c r="G99" s="187"/>
      <c r="H99" s="190">
        <v>2</v>
      </c>
      <c r="I99" s="191"/>
      <c r="J99" s="187"/>
      <c r="K99" s="187"/>
      <c r="L99" s="192"/>
      <c r="M99" s="193"/>
      <c r="N99" s="194"/>
      <c r="O99" s="194"/>
      <c r="P99" s="194"/>
      <c r="Q99" s="194"/>
      <c r="R99" s="194"/>
      <c r="S99" s="194"/>
      <c r="T99" s="195"/>
      <c r="AT99" s="196" t="s">
        <v>155</v>
      </c>
      <c r="AU99" s="196" t="s">
        <v>83</v>
      </c>
      <c r="AV99" s="11" t="s">
        <v>85</v>
      </c>
      <c r="AW99" s="11" t="s">
        <v>36</v>
      </c>
      <c r="AX99" s="11" t="s">
        <v>83</v>
      </c>
      <c r="AY99" s="196" t="s">
        <v>146</v>
      </c>
    </row>
    <row r="100" spans="2:65" s="1" customFormat="1" ht="16.5" customHeight="1">
      <c r="B100" s="33"/>
      <c r="C100" s="170" t="s">
        <v>160</v>
      </c>
      <c r="D100" s="170" t="s">
        <v>147</v>
      </c>
      <c r="E100" s="171" t="s">
        <v>161</v>
      </c>
      <c r="F100" s="172" t="s">
        <v>162</v>
      </c>
      <c r="G100" s="173" t="s">
        <v>150</v>
      </c>
      <c r="H100" s="174">
        <v>1</v>
      </c>
      <c r="I100" s="175"/>
      <c r="J100" s="176">
        <f>ROUND(I100*H100,2)</f>
        <v>0</v>
      </c>
      <c r="K100" s="172" t="s">
        <v>21</v>
      </c>
      <c r="L100" s="37"/>
      <c r="M100" s="177" t="s">
        <v>21</v>
      </c>
      <c r="N100" s="178" t="s">
        <v>46</v>
      </c>
      <c r="O100" s="62"/>
      <c r="P100" s="179">
        <f>O100*H100</f>
        <v>0</v>
      </c>
      <c r="Q100" s="179">
        <v>0</v>
      </c>
      <c r="R100" s="179">
        <f>Q100*H100</f>
        <v>0</v>
      </c>
      <c r="S100" s="179">
        <v>3.0000000000000001E-3</v>
      </c>
      <c r="T100" s="180">
        <f>S100*H100</f>
        <v>3.0000000000000001E-3</v>
      </c>
      <c r="AR100" s="181" t="s">
        <v>151</v>
      </c>
      <c r="AT100" s="181" t="s">
        <v>147</v>
      </c>
      <c r="AU100" s="181" t="s">
        <v>83</v>
      </c>
      <c r="AY100" s="16" t="s">
        <v>146</v>
      </c>
      <c r="BE100" s="182">
        <f>IF(N100="základní",J100,0)</f>
        <v>0</v>
      </c>
      <c r="BF100" s="182">
        <f>IF(N100="snížená",J100,0)</f>
        <v>0</v>
      </c>
      <c r="BG100" s="182">
        <f>IF(N100="zákl. přenesená",J100,0)</f>
        <v>0</v>
      </c>
      <c r="BH100" s="182">
        <f>IF(N100="sníž. přenesená",J100,0)</f>
        <v>0</v>
      </c>
      <c r="BI100" s="182">
        <f>IF(N100="nulová",J100,0)</f>
        <v>0</v>
      </c>
      <c r="BJ100" s="16" t="s">
        <v>83</v>
      </c>
      <c r="BK100" s="182">
        <f>ROUND(I100*H100,2)</f>
        <v>0</v>
      </c>
      <c r="BL100" s="16" t="s">
        <v>151</v>
      </c>
      <c r="BM100" s="181" t="s">
        <v>163</v>
      </c>
    </row>
    <row r="101" spans="2:65" s="1" customFormat="1" ht="48.75">
      <c r="B101" s="33"/>
      <c r="C101" s="34"/>
      <c r="D101" s="183" t="s">
        <v>153</v>
      </c>
      <c r="E101" s="34"/>
      <c r="F101" s="184" t="s">
        <v>154</v>
      </c>
      <c r="G101" s="34"/>
      <c r="H101" s="34"/>
      <c r="I101" s="106"/>
      <c r="J101" s="34"/>
      <c r="K101" s="34"/>
      <c r="L101" s="37"/>
      <c r="M101" s="185"/>
      <c r="N101" s="62"/>
      <c r="O101" s="62"/>
      <c r="P101" s="62"/>
      <c r="Q101" s="62"/>
      <c r="R101" s="62"/>
      <c r="S101" s="62"/>
      <c r="T101" s="63"/>
      <c r="AT101" s="16" t="s">
        <v>153</v>
      </c>
      <c r="AU101" s="16" t="s">
        <v>83</v>
      </c>
    </row>
    <row r="102" spans="2:65" s="11" customFormat="1">
      <c r="B102" s="186"/>
      <c r="C102" s="187"/>
      <c r="D102" s="183" t="s">
        <v>155</v>
      </c>
      <c r="E102" s="188" t="s">
        <v>21</v>
      </c>
      <c r="F102" s="189" t="s">
        <v>164</v>
      </c>
      <c r="G102" s="187"/>
      <c r="H102" s="190">
        <v>1</v>
      </c>
      <c r="I102" s="191"/>
      <c r="J102" s="187"/>
      <c r="K102" s="187"/>
      <c r="L102" s="192"/>
      <c r="M102" s="193"/>
      <c r="N102" s="194"/>
      <c r="O102" s="194"/>
      <c r="P102" s="194"/>
      <c r="Q102" s="194"/>
      <c r="R102" s="194"/>
      <c r="S102" s="194"/>
      <c r="T102" s="195"/>
      <c r="AT102" s="196" t="s">
        <v>155</v>
      </c>
      <c r="AU102" s="196" t="s">
        <v>83</v>
      </c>
      <c r="AV102" s="11" t="s">
        <v>85</v>
      </c>
      <c r="AW102" s="11" t="s">
        <v>36</v>
      </c>
      <c r="AX102" s="11" t="s">
        <v>83</v>
      </c>
      <c r="AY102" s="196" t="s">
        <v>146</v>
      </c>
    </row>
    <row r="103" spans="2:65" s="1" customFormat="1" ht="16.5" customHeight="1">
      <c r="B103" s="33"/>
      <c r="C103" s="170" t="s">
        <v>165</v>
      </c>
      <c r="D103" s="170" t="s">
        <v>147</v>
      </c>
      <c r="E103" s="171" t="s">
        <v>166</v>
      </c>
      <c r="F103" s="172" t="s">
        <v>167</v>
      </c>
      <c r="G103" s="173" t="s">
        <v>150</v>
      </c>
      <c r="H103" s="174">
        <v>3</v>
      </c>
      <c r="I103" s="175"/>
      <c r="J103" s="176">
        <f>ROUND(I103*H103,2)</f>
        <v>0</v>
      </c>
      <c r="K103" s="172" t="s">
        <v>21</v>
      </c>
      <c r="L103" s="37"/>
      <c r="M103" s="177" t="s">
        <v>21</v>
      </c>
      <c r="N103" s="178" t="s">
        <v>46</v>
      </c>
      <c r="O103" s="62"/>
      <c r="P103" s="179">
        <f>O103*H103</f>
        <v>0</v>
      </c>
      <c r="Q103" s="179">
        <v>0</v>
      </c>
      <c r="R103" s="179">
        <f>Q103*H103</f>
        <v>0</v>
      </c>
      <c r="S103" s="179">
        <v>4.0000000000000001E-3</v>
      </c>
      <c r="T103" s="180">
        <f>S103*H103</f>
        <v>1.2E-2</v>
      </c>
      <c r="AR103" s="181" t="s">
        <v>151</v>
      </c>
      <c r="AT103" s="181" t="s">
        <v>147</v>
      </c>
      <c r="AU103" s="181" t="s">
        <v>83</v>
      </c>
      <c r="AY103" s="16" t="s">
        <v>146</v>
      </c>
      <c r="BE103" s="182">
        <f>IF(N103="základní",J103,0)</f>
        <v>0</v>
      </c>
      <c r="BF103" s="182">
        <f>IF(N103="snížená",J103,0)</f>
        <v>0</v>
      </c>
      <c r="BG103" s="182">
        <f>IF(N103="zákl. přenesená",J103,0)</f>
        <v>0</v>
      </c>
      <c r="BH103" s="182">
        <f>IF(N103="sníž. přenesená",J103,0)</f>
        <v>0</v>
      </c>
      <c r="BI103" s="182">
        <f>IF(N103="nulová",J103,0)</f>
        <v>0</v>
      </c>
      <c r="BJ103" s="16" t="s">
        <v>83</v>
      </c>
      <c r="BK103" s="182">
        <f>ROUND(I103*H103,2)</f>
        <v>0</v>
      </c>
      <c r="BL103" s="16" t="s">
        <v>151</v>
      </c>
      <c r="BM103" s="181" t="s">
        <v>168</v>
      </c>
    </row>
    <row r="104" spans="2:65" s="1" customFormat="1" ht="58.5">
      <c r="B104" s="33"/>
      <c r="C104" s="34"/>
      <c r="D104" s="183" t="s">
        <v>153</v>
      </c>
      <c r="E104" s="34"/>
      <c r="F104" s="184" t="s">
        <v>169</v>
      </c>
      <c r="G104" s="34"/>
      <c r="H104" s="34"/>
      <c r="I104" s="106"/>
      <c r="J104" s="34"/>
      <c r="K104" s="34"/>
      <c r="L104" s="37"/>
      <c r="M104" s="185"/>
      <c r="N104" s="62"/>
      <c r="O104" s="62"/>
      <c r="P104" s="62"/>
      <c r="Q104" s="62"/>
      <c r="R104" s="62"/>
      <c r="S104" s="62"/>
      <c r="T104" s="63"/>
      <c r="AT104" s="16" t="s">
        <v>153</v>
      </c>
      <c r="AU104" s="16" t="s">
        <v>83</v>
      </c>
    </row>
    <row r="105" spans="2:65" s="11" customFormat="1">
      <c r="B105" s="186"/>
      <c r="C105" s="187"/>
      <c r="D105" s="183" t="s">
        <v>155</v>
      </c>
      <c r="E105" s="188" t="s">
        <v>21</v>
      </c>
      <c r="F105" s="189" t="s">
        <v>170</v>
      </c>
      <c r="G105" s="187"/>
      <c r="H105" s="190">
        <v>3</v>
      </c>
      <c r="I105" s="191"/>
      <c r="J105" s="187"/>
      <c r="K105" s="187"/>
      <c r="L105" s="192"/>
      <c r="M105" s="193"/>
      <c r="N105" s="194"/>
      <c r="O105" s="194"/>
      <c r="P105" s="194"/>
      <c r="Q105" s="194"/>
      <c r="R105" s="194"/>
      <c r="S105" s="194"/>
      <c r="T105" s="195"/>
      <c r="AT105" s="196" t="s">
        <v>155</v>
      </c>
      <c r="AU105" s="196" t="s">
        <v>83</v>
      </c>
      <c r="AV105" s="11" t="s">
        <v>85</v>
      </c>
      <c r="AW105" s="11" t="s">
        <v>36</v>
      </c>
      <c r="AX105" s="11" t="s">
        <v>83</v>
      </c>
      <c r="AY105" s="196" t="s">
        <v>146</v>
      </c>
    </row>
    <row r="106" spans="2:65" s="1" customFormat="1" ht="16.5" customHeight="1">
      <c r="B106" s="33"/>
      <c r="C106" s="170" t="s">
        <v>171</v>
      </c>
      <c r="D106" s="170" t="s">
        <v>147</v>
      </c>
      <c r="E106" s="171" t="s">
        <v>172</v>
      </c>
      <c r="F106" s="172" t="s">
        <v>173</v>
      </c>
      <c r="G106" s="173" t="s">
        <v>150</v>
      </c>
      <c r="H106" s="174">
        <v>1</v>
      </c>
      <c r="I106" s="175"/>
      <c r="J106" s="176">
        <f>ROUND(I106*H106,2)</f>
        <v>0</v>
      </c>
      <c r="K106" s="172" t="s">
        <v>21</v>
      </c>
      <c r="L106" s="37"/>
      <c r="M106" s="177" t="s">
        <v>21</v>
      </c>
      <c r="N106" s="178" t="s">
        <v>46</v>
      </c>
      <c r="O106" s="62"/>
      <c r="P106" s="179">
        <f>O106*H106</f>
        <v>0</v>
      </c>
      <c r="Q106" s="179">
        <v>0</v>
      </c>
      <c r="R106" s="179">
        <f>Q106*H106</f>
        <v>0</v>
      </c>
      <c r="S106" s="179">
        <v>3.0000000000000001E-3</v>
      </c>
      <c r="T106" s="180">
        <f>S106*H106</f>
        <v>3.0000000000000001E-3</v>
      </c>
      <c r="AR106" s="181" t="s">
        <v>151</v>
      </c>
      <c r="AT106" s="181" t="s">
        <v>147</v>
      </c>
      <c r="AU106" s="181" t="s">
        <v>83</v>
      </c>
      <c r="AY106" s="16" t="s">
        <v>146</v>
      </c>
      <c r="BE106" s="182">
        <f>IF(N106="základní",J106,0)</f>
        <v>0</v>
      </c>
      <c r="BF106" s="182">
        <f>IF(N106="snížená",J106,0)</f>
        <v>0</v>
      </c>
      <c r="BG106" s="182">
        <f>IF(N106="zákl. přenesená",J106,0)</f>
        <v>0</v>
      </c>
      <c r="BH106" s="182">
        <f>IF(N106="sníž. přenesená",J106,0)</f>
        <v>0</v>
      </c>
      <c r="BI106" s="182">
        <f>IF(N106="nulová",J106,0)</f>
        <v>0</v>
      </c>
      <c r="BJ106" s="16" t="s">
        <v>83</v>
      </c>
      <c r="BK106" s="182">
        <f>ROUND(I106*H106,2)</f>
        <v>0</v>
      </c>
      <c r="BL106" s="16" t="s">
        <v>151</v>
      </c>
      <c r="BM106" s="181" t="s">
        <v>174</v>
      </c>
    </row>
    <row r="107" spans="2:65" s="1" customFormat="1" ht="58.5">
      <c r="B107" s="33"/>
      <c r="C107" s="34"/>
      <c r="D107" s="183" t="s">
        <v>153</v>
      </c>
      <c r="E107" s="34"/>
      <c r="F107" s="184" t="s">
        <v>175</v>
      </c>
      <c r="G107" s="34"/>
      <c r="H107" s="34"/>
      <c r="I107" s="106"/>
      <c r="J107" s="34"/>
      <c r="K107" s="34"/>
      <c r="L107" s="37"/>
      <c r="M107" s="185"/>
      <c r="N107" s="62"/>
      <c r="O107" s="62"/>
      <c r="P107" s="62"/>
      <c r="Q107" s="62"/>
      <c r="R107" s="62"/>
      <c r="S107" s="62"/>
      <c r="T107" s="63"/>
      <c r="AT107" s="16" t="s">
        <v>153</v>
      </c>
      <c r="AU107" s="16" t="s">
        <v>83</v>
      </c>
    </row>
    <row r="108" spans="2:65" s="11" customFormat="1">
      <c r="B108" s="186"/>
      <c r="C108" s="187"/>
      <c r="D108" s="183" t="s">
        <v>155</v>
      </c>
      <c r="E108" s="188" t="s">
        <v>21</v>
      </c>
      <c r="F108" s="189" t="s">
        <v>164</v>
      </c>
      <c r="G108" s="187"/>
      <c r="H108" s="190">
        <v>1</v>
      </c>
      <c r="I108" s="191"/>
      <c r="J108" s="187"/>
      <c r="K108" s="187"/>
      <c r="L108" s="192"/>
      <c r="M108" s="193"/>
      <c r="N108" s="194"/>
      <c r="O108" s="194"/>
      <c r="P108" s="194"/>
      <c r="Q108" s="194"/>
      <c r="R108" s="194"/>
      <c r="S108" s="194"/>
      <c r="T108" s="195"/>
      <c r="AT108" s="196" t="s">
        <v>155</v>
      </c>
      <c r="AU108" s="196" t="s">
        <v>83</v>
      </c>
      <c r="AV108" s="11" t="s">
        <v>85</v>
      </c>
      <c r="AW108" s="11" t="s">
        <v>36</v>
      </c>
      <c r="AX108" s="11" t="s">
        <v>83</v>
      </c>
      <c r="AY108" s="196" t="s">
        <v>146</v>
      </c>
    </row>
    <row r="109" spans="2:65" s="1" customFormat="1" ht="16.5" customHeight="1">
      <c r="B109" s="33"/>
      <c r="C109" s="170" t="s">
        <v>176</v>
      </c>
      <c r="D109" s="170" t="s">
        <v>147</v>
      </c>
      <c r="E109" s="171" t="s">
        <v>177</v>
      </c>
      <c r="F109" s="172" t="s">
        <v>178</v>
      </c>
      <c r="G109" s="173" t="s">
        <v>150</v>
      </c>
      <c r="H109" s="174">
        <v>2</v>
      </c>
      <c r="I109" s="175"/>
      <c r="J109" s="176">
        <f>ROUND(I109*H109,2)</f>
        <v>0</v>
      </c>
      <c r="K109" s="172" t="s">
        <v>21</v>
      </c>
      <c r="L109" s="37"/>
      <c r="M109" s="177" t="s">
        <v>21</v>
      </c>
      <c r="N109" s="178" t="s">
        <v>46</v>
      </c>
      <c r="O109" s="62"/>
      <c r="P109" s="179">
        <f>O109*H109</f>
        <v>0</v>
      </c>
      <c r="Q109" s="179">
        <v>0</v>
      </c>
      <c r="R109" s="179">
        <f>Q109*H109</f>
        <v>0</v>
      </c>
      <c r="S109" s="179">
        <v>3.0000000000000001E-3</v>
      </c>
      <c r="T109" s="180">
        <f>S109*H109</f>
        <v>6.0000000000000001E-3</v>
      </c>
      <c r="AR109" s="181" t="s">
        <v>151</v>
      </c>
      <c r="AT109" s="181" t="s">
        <v>147</v>
      </c>
      <c r="AU109" s="181" t="s">
        <v>83</v>
      </c>
      <c r="AY109" s="16" t="s">
        <v>146</v>
      </c>
      <c r="BE109" s="182">
        <f>IF(N109="základní",J109,0)</f>
        <v>0</v>
      </c>
      <c r="BF109" s="182">
        <f>IF(N109="snížená",J109,0)</f>
        <v>0</v>
      </c>
      <c r="BG109" s="182">
        <f>IF(N109="zákl. přenesená",J109,0)</f>
        <v>0</v>
      </c>
      <c r="BH109" s="182">
        <f>IF(N109="sníž. přenesená",J109,0)</f>
        <v>0</v>
      </c>
      <c r="BI109" s="182">
        <f>IF(N109="nulová",J109,0)</f>
        <v>0</v>
      </c>
      <c r="BJ109" s="16" t="s">
        <v>83</v>
      </c>
      <c r="BK109" s="182">
        <f>ROUND(I109*H109,2)</f>
        <v>0</v>
      </c>
      <c r="BL109" s="16" t="s">
        <v>151</v>
      </c>
      <c r="BM109" s="181" t="s">
        <v>179</v>
      </c>
    </row>
    <row r="110" spans="2:65" s="1" customFormat="1" ht="58.5">
      <c r="B110" s="33"/>
      <c r="C110" s="34"/>
      <c r="D110" s="183" t="s">
        <v>153</v>
      </c>
      <c r="E110" s="34"/>
      <c r="F110" s="184" t="s">
        <v>180</v>
      </c>
      <c r="G110" s="34"/>
      <c r="H110" s="34"/>
      <c r="I110" s="106"/>
      <c r="J110" s="34"/>
      <c r="K110" s="34"/>
      <c r="L110" s="37"/>
      <c r="M110" s="185"/>
      <c r="N110" s="62"/>
      <c r="O110" s="62"/>
      <c r="P110" s="62"/>
      <c r="Q110" s="62"/>
      <c r="R110" s="62"/>
      <c r="S110" s="62"/>
      <c r="T110" s="63"/>
      <c r="AT110" s="16" t="s">
        <v>153</v>
      </c>
      <c r="AU110" s="16" t="s">
        <v>83</v>
      </c>
    </row>
    <row r="111" spans="2:65" s="11" customFormat="1">
      <c r="B111" s="186"/>
      <c r="C111" s="187"/>
      <c r="D111" s="183" t="s">
        <v>155</v>
      </c>
      <c r="E111" s="188" t="s">
        <v>21</v>
      </c>
      <c r="F111" s="189" t="s">
        <v>156</v>
      </c>
      <c r="G111" s="187"/>
      <c r="H111" s="190">
        <v>2</v>
      </c>
      <c r="I111" s="191"/>
      <c r="J111" s="187"/>
      <c r="K111" s="187"/>
      <c r="L111" s="192"/>
      <c r="M111" s="193"/>
      <c r="N111" s="194"/>
      <c r="O111" s="194"/>
      <c r="P111" s="194"/>
      <c r="Q111" s="194"/>
      <c r="R111" s="194"/>
      <c r="S111" s="194"/>
      <c r="T111" s="195"/>
      <c r="AT111" s="196" t="s">
        <v>155</v>
      </c>
      <c r="AU111" s="196" t="s">
        <v>83</v>
      </c>
      <c r="AV111" s="11" t="s">
        <v>85</v>
      </c>
      <c r="AW111" s="11" t="s">
        <v>36</v>
      </c>
      <c r="AX111" s="11" t="s">
        <v>83</v>
      </c>
      <c r="AY111" s="196" t="s">
        <v>146</v>
      </c>
    </row>
    <row r="112" spans="2:65" s="1" customFormat="1" ht="16.5" customHeight="1">
      <c r="B112" s="33"/>
      <c r="C112" s="170" t="s">
        <v>181</v>
      </c>
      <c r="D112" s="170" t="s">
        <v>147</v>
      </c>
      <c r="E112" s="171" t="s">
        <v>182</v>
      </c>
      <c r="F112" s="172" t="s">
        <v>183</v>
      </c>
      <c r="G112" s="173" t="s">
        <v>150</v>
      </c>
      <c r="H112" s="174">
        <v>1</v>
      </c>
      <c r="I112" s="175"/>
      <c r="J112" s="176">
        <f>ROUND(I112*H112,2)</f>
        <v>0</v>
      </c>
      <c r="K112" s="172" t="s">
        <v>21</v>
      </c>
      <c r="L112" s="37"/>
      <c r="M112" s="177" t="s">
        <v>21</v>
      </c>
      <c r="N112" s="178" t="s">
        <v>46</v>
      </c>
      <c r="O112" s="62"/>
      <c r="P112" s="179">
        <f>O112*H112</f>
        <v>0</v>
      </c>
      <c r="Q112" s="179">
        <v>0</v>
      </c>
      <c r="R112" s="179">
        <f>Q112*H112</f>
        <v>0</v>
      </c>
      <c r="S112" s="179">
        <v>0.02</v>
      </c>
      <c r="T112" s="180">
        <f>S112*H112</f>
        <v>0.02</v>
      </c>
      <c r="AR112" s="181" t="s">
        <v>151</v>
      </c>
      <c r="AT112" s="181" t="s">
        <v>147</v>
      </c>
      <c r="AU112" s="181" t="s">
        <v>83</v>
      </c>
      <c r="AY112" s="16" t="s">
        <v>146</v>
      </c>
      <c r="BE112" s="182">
        <f>IF(N112="základní",J112,0)</f>
        <v>0</v>
      </c>
      <c r="BF112" s="182">
        <f>IF(N112="snížená",J112,0)</f>
        <v>0</v>
      </c>
      <c r="BG112" s="182">
        <f>IF(N112="zákl. přenesená",J112,0)</f>
        <v>0</v>
      </c>
      <c r="BH112" s="182">
        <f>IF(N112="sníž. přenesená",J112,0)</f>
        <v>0</v>
      </c>
      <c r="BI112" s="182">
        <f>IF(N112="nulová",J112,0)</f>
        <v>0</v>
      </c>
      <c r="BJ112" s="16" t="s">
        <v>83</v>
      </c>
      <c r="BK112" s="182">
        <f>ROUND(I112*H112,2)</f>
        <v>0</v>
      </c>
      <c r="BL112" s="16" t="s">
        <v>151</v>
      </c>
      <c r="BM112" s="181" t="s">
        <v>184</v>
      </c>
    </row>
    <row r="113" spans="2:65" s="1" customFormat="1" ht="58.5">
      <c r="B113" s="33"/>
      <c r="C113" s="34"/>
      <c r="D113" s="183" t="s">
        <v>153</v>
      </c>
      <c r="E113" s="34"/>
      <c r="F113" s="184" t="s">
        <v>185</v>
      </c>
      <c r="G113" s="34"/>
      <c r="H113" s="34"/>
      <c r="I113" s="106"/>
      <c r="J113" s="34"/>
      <c r="K113" s="34"/>
      <c r="L113" s="37"/>
      <c r="M113" s="185"/>
      <c r="N113" s="62"/>
      <c r="O113" s="62"/>
      <c r="P113" s="62"/>
      <c r="Q113" s="62"/>
      <c r="R113" s="62"/>
      <c r="S113" s="62"/>
      <c r="T113" s="63"/>
      <c r="AT113" s="16" t="s">
        <v>153</v>
      </c>
      <c r="AU113" s="16" t="s">
        <v>83</v>
      </c>
    </row>
    <row r="114" spans="2:65" s="11" customFormat="1">
      <c r="B114" s="186"/>
      <c r="C114" s="187"/>
      <c r="D114" s="183" t="s">
        <v>155</v>
      </c>
      <c r="E114" s="188" t="s">
        <v>21</v>
      </c>
      <c r="F114" s="189" t="s">
        <v>164</v>
      </c>
      <c r="G114" s="187"/>
      <c r="H114" s="190">
        <v>1</v>
      </c>
      <c r="I114" s="191"/>
      <c r="J114" s="187"/>
      <c r="K114" s="187"/>
      <c r="L114" s="192"/>
      <c r="M114" s="193"/>
      <c r="N114" s="194"/>
      <c r="O114" s="194"/>
      <c r="P114" s="194"/>
      <c r="Q114" s="194"/>
      <c r="R114" s="194"/>
      <c r="S114" s="194"/>
      <c r="T114" s="195"/>
      <c r="AT114" s="196" t="s">
        <v>155</v>
      </c>
      <c r="AU114" s="196" t="s">
        <v>83</v>
      </c>
      <c r="AV114" s="11" t="s">
        <v>85</v>
      </c>
      <c r="AW114" s="11" t="s">
        <v>36</v>
      </c>
      <c r="AX114" s="11" t="s">
        <v>83</v>
      </c>
      <c r="AY114" s="196" t="s">
        <v>146</v>
      </c>
    </row>
    <row r="115" spans="2:65" s="1" customFormat="1" ht="16.5" customHeight="1">
      <c r="B115" s="33"/>
      <c r="C115" s="170" t="s">
        <v>186</v>
      </c>
      <c r="D115" s="170" t="s">
        <v>147</v>
      </c>
      <c r="E115" s="171" t="s">
        <v>187</v>
      </c>
      <c r="F115" s="172" t="s">
        <v>188</v>
      </c>
      <c r="G115" s="173" t="s">
        <v>150</v>
      </c>
      <c r="H115" s="174">
        <v>1</v>
      </c>
      <c r="I115" s="175"/>
      <c r="J115" s="176">
        <f>ROUND(I115*H115,2)</f>
        <v>0</v>
      </c>
      <c r="K115" s="172" t="s">
        <v>21</v>
      </c>
      <c r="L115" s="37"/>
      <c r="M115" s="177" t="s">
        <v>21</v>
      </c>
      <c r="N115" s="178" t="s">
        <v>46</v>
      </c>
      <c r="O115" s="62"/>
      <c r="P115" s="179">
        <f>O115*H115</f>
        <v>0</v>
      </c>
      <c r="Q115" s="179">
        <v>0</v>
      </c>
      <c r="R115" s="179">
        <f>Q115*H115</f>
        <v>0</v>
      </c>
      <c r="S115" s="179">
        <v>0.02</v>
      </c>
      <c r="T115" s="180">
        <f>S115*H115</f>
        <v>0.02</v>
      </c>
      <c r="AR115" s="181" t="s">
        <v>151</v>
      </c>
      <c r="AT115" s="181" t="s">
        <v>147</v>
      </c>
      <c r="AU115" s="181" t="s">
        <v>83</v>
      </c>
      <c r="AY115" s="16" t="s">
        <v>146</v>
      </c>
      <c r="BE115" s="182">
        <f>IF(N115="základní",J115,0)</f>
        <v>0</v>
      </c>
      <c r="BF115" s="182">
        <f>IF(N115="snížená",J115,0)</f>
        <v>0</v>
      </c>
      <c r="BG115" s="182">
        <f>IF(N115="zákl. přenesená",J115,0)</f>
        <v>0</v>
      </c>
      <c r="BH115" s="182">
        <f>IF(N115="sníž. přenesená",J115,0)</f>
        <v>0</v>
      </c>
      <c r="BI115" s="182">
        <f>IF(N115="nulová",J115,0)</f>
        <v>0</v>
      </c>
      <c r="BJ115" s="16" t="s">
        <v>83</v>
      </c>
      <c r="BK115" s="182">
        <f>ROUND(I115*H115,2)</f>
        <v>0</v>
      </c>
      <c r="BL115" s="16" t="s">
        <v>151</v>
      </c>
      <c r="BM115" s="181" t="s">
        <v>189</v>
      </c>
    </row>
    <row r="116" spans="2:65" s="1" customFormat="1" ht="58.5">
      <c r="B116" s="33"/>
      <c r="C116" s="34"/>
      <c r="D116" s="183" t="s">
        <v>153</v>
      </c>
      <c r="E116" s="34"/>
      <c r="F116" s="184" t="s">
        <v>190</v>
      </c>
      <c r="G116" s="34"/>
      <c r="H116" s="34"/>
      <c r="I116" s="106"/>
      <c r="J116" s="34"/>
      <c r="K116" s="34"/>
      <c r="L116" s="37"/>
      <c r="M116" s="185"/>
      <c r="N116" s="62"/>
      <c r="O116" s="62"/>
      <c r="P116" s="62"/>
      <c r="Q116" s="62"/>
      <c r="R116" s="62"/>
      <c r="S116" s="62"/>
      <c r="T116" s="63"/>
      <c r="AT116" s="16" t="s">
        <v>153</v>
      </c>
      <c r="AU116" s="16" t="s">
        <v>83</v>
      </c>
    </row>
    <row r="117" spans="2:65" s="11" customFormat="1">
      <c r="B117" s="186"/>
      <c r="C117" s="187"/>
      <c r="D117" s="183" t="s">
        <v>155</v>
      </c>
      <c r="E117" s="188" t="s">
        <v>21</v>
      </c>
      <c r="F117" s="189" t="s">
        <v>164</v>
      </c>
      <c r="G117" s="187"/>
      <c r="H117" s="190">
        <v>1</v>
      </c>
      <c r="I117" s="191"/>
      <c r="J117" s="187"/>
      <c r="K117" s="187"/>
      <c r="L117" s="192"/>
      <c r="M117" s="193"/>
      <c r="N117" s="194"/>
      <c r="O117" s="194"/>
      <c r="P117" s="194"/>
      <c r="Q117" s="194"/>
      <c r="R117" s="194"/>
      <c r="S117" s="194"/>
      <c r="T117" s="195"/>
      <c r="AT117" s="196" t="s">
        <v>155</v>
      </c>
      <c r="AU117" s="196" t="s">
        <v>83</v>
      </c>
      <c r="AV117" s="11" t="s">
        <v>85</v>
      </c>
      <c r="AW117" s="11" t="s">
        <v>36</v>
      </c>
      <c r="AX117" s="11" t="s">
        <v>83</v>
      </c>
      <c r="AY117" s="196" t="s">
        <v>146</v>
      </c>
    </row>
    <row r="118" spans="2:65" s="1" customFormat="1" ht="16.5" customHeight="1">
      <c r="B118" s="33"/>
      <c r="C118" s="170" t="s">
        <v>191</v>
      </c>
      <c r="D118" s="170" t="s">
        <v>147</v>
      </c>
      <c r="E118" s="171" t="s">
        <v>192</v>
      </c>
      <c r="F118" s="172" t="s">
        <v>193</v>
      </c>
      <c r="G118" s="173" t="s">
        <v>150</v>
      </c>
      <c r="H118" s="174">
        <v>1</v>
      </c>
      <c r="I118" s="175"/>
      <c r="J118" s="176">
        <f>ROUND(I118*H118,2)</f>
        <v>0</v>
      </c>
      <c r="K118" s="172" t="s">
        <v>21</v>
      </c>
      <c r="L118" s="37"/>
      <c r="M118" s="177" t="s">
        <v>21</v>
      </c>
      <c r="N118" s="178" t="s">
        <v>46</v>
      </c>
      <c r="O118" s="62"/>
      <c r="P118" s="179">
        <f>O118*H118</f>
        <v>0</v>
      </c>
      <c r="Q118" s="179">
        <v>0</v>
      </c>
      <c r="R118" s="179">
        <f>Q118*H118</f>
        <v>0</v>
      </c>
      <c r="S118" s="179">
        <v>0.02</v>
      </c>
      <c r="T118" s="180">
        <f>S118*H118</f>
        <v>0.02</v>
      </c>
      <c r="AR118" s="181" t="s">
        <v>151</v>
      </c>
      <c r="AT118" s="181" t="s">
        <v>147</v>
      </c>
      <c r="AU118" s="181" t="s">
        <v>83</v>
      </c>
      <c r="AY118" s="16" t="s">
        <v>146</v>
      </c>
      <c r="BE118" s="182">
        <f>IF(N118="základní",J118,0)</f>
        <v>0</v>
      </c>
      <c r="BF118" s="182">
        <f>IF(N118="snížená",J118,0)</f>
        <v>0</v>
      </c>
      <c r="BG118" s="182">
        <f>IF(N118="zákl. přenesená",J118,0)</f>
        <v>0</v>
      </c>
      <c r="BH118" s="182">
        <f>IF(N118="sníž. přenesená",J118,0)</f>
        <v>0</v>
      </c>
      <c r="BI118" s="182">
        <f>IF(N118="nulová",J118,0)</f>
        <v>0</v>
      </c>
      <c r="BJ118" s="16" t="s">
        <v>83</v>
      </c>
      <c r="BK118" s="182">
        <f>ROUND(I118*H118,2)</f>
        <v>0</v>
      </c>
      <c r="BL118" s="16" t="s">
        <v>151</v>
      </c>
      <c r="BM118" s="181" t="s">
        <v>194</v>
      </c>
    </row>
    <row r="119" spans="2:65" s="1" customFormat="1" ht="58.5">
      <c r="B119" s="33"/>
      <c r="C119" s="34"/>
      <c r="D119" s="183" t="s">
        <v>153</v>
      </c>
      <c r="E119" s="34"/>
      <c r="F119" s="184" t="s">
        <v>190</v>
      </c>
      <c r="G119" s="34"/>
      <c r="H119" s="34"/>
      <c r="I119" s="106"/>
      <c r="J119" s="34"/>
      <c r="K119" s="34"/>
      <c r="L119" s="37"/>
      <c r="M119" s="185"/>
      <c r="N119" s="62"/>
      <c r="O119" s="62"/>
      <c r="P119" s="62"/>
      <c r="Q119" s="62"/>
      <c r="R119" s="62"/>
      <c r="S119" s="62"/>
      <c r="T119" s="63"/>
      <c r="AT119" s="16" t="s">
        <v>153</v>
      </c>
      <c r="AU119" s="16" t="s">
        <v>83</v>
      </c>
    </row>
    <row r="120" spans="2:65" s="11" customFormat="1">
      <c r="B120" s="186"/>
      <c r="C120" s="187"/>
      <c r="D120" s="183" t="s">
        <v>155</v>
      </c>
      <c r="E120" s="188" t="s">
        <v>21</v>
      </c>
      <c r="F120" s="189" t="s">
        <v>164</v>
      </c>
      <c r="G120" s="187"/>
      <c r="H120" s="190">
        <v>1</v>
      </c>
      <c r="I120" s="191"/>
      <c r="J120" s="187"/>
      <c r="K120" s="187"/>
      <c r="L120" s="192"/>
      <c r="M120" s="193"/>
      <c r="N120" s="194"/>
      <c r="O120" s="194"/>
      <c r="P120" s="194"/>
      <c r="Q120" s="194"/>
      <c r="R120" s="194"/>
      <c r="S120" s="194"/>
      <c r="T120" s="195"/>
      <c r="AT120" s="196" t="s">
        <v>155</v>
      </c>
      <c r="AU120" s="196" t="s">
        <v>83</v>
      </c>
      <c r="AV120" s="11" t="s">
        <v>85</v>
      </c>
      <c r="AW120" s="11" t="s">
        <v>36</v>
      </c>
      <c r="AX120" s="11" t="s">
        <v>83</v>
      </c>
      <c r="AY120" s="196" t="s">
        <v>146</v>
      </c>
    </row>
    <row r="121" spans="2:65" s="1" customFormat="1" ht="16.5" customHeight="1">
      <c r="B121" s="33"/>
      <c r="C121" s="170" t="s">
        <v>195</v>
      </c>
      <c r="D121" s="170" t="s">
        <v>147</v>
      </c>
      <c r="E121" s="171" t="s">
        <v>196</v>
      </c>
      <c r="F121" s="172" t="s">
        <v>197</v>
      </c>
      <c r="G121" s="173" t="s">
        <v>150</v>
      </c>
      <c r="H121" s="174">
        <v>1</v>
      </c>
      <c r="I121" s="175"/>
      <c r="J121" s="176">
        <f>ROUND(I121*H121,2)</f>
        <v>0</v>
      </c>
      <c r="K121" s="172" t="s">
        <v>21</v>
      </c>
      <c r="L121" s="37"/>
      <c r="M121" s="177" t="s">
        <v>21</v>
      </c>
      <c r="N121" s="178" t="s">
        <v>46</v>
      </c>
      <c r="O121" s="62"/>
      <c r="P121" s="179">
        <f>O121*H121</f>
        <v>0</v>
      </c>
      <c r="Q121" s="179">
        <v>0</v>
      </c>
      <c r="R121" s="179">
        <f>Q121*H121</f>
        <v>0</v>
      </c>
      <c r="S121" s="179">
        <v>0.02</v>
      </c>
      <c r="T121" s="180">
        <f>S121*H121</f>
        <v>0.02</v>
      </c>
      <c r="AR121" s="181" t="s">
        <v>151</v>
      </c>
      <c r="AT121" s="181" t="s">
        <v>147</v>
      </c>
      <c r="AU121" s="181" t="s">
        <v>83</v>
      </c>
      <c r="AY121" s="16" t="s">
        <v>146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6" t="s">
        <v>83</v>
      </c>
      <c r="BK121" s="182">
        <f>ROUND(I121*H121,2)</f>
        <v>0</v>
      </c>
      <c r="BL121" s="16" t="s">
        <v>151</v>
      </c>
      <c r="BM121" s="181" t="s">
        <v>198</v>
      </c>
    </row>
    <row r="122" spans="2:65" s="1" customFormat="1" ht="58.5">
      <c r="B122" s="33"/>
      <c r="C122" s="34"/>
      <c r="D122" s="183" t="s">
        <v>153</v>
      </c>
      <c r="E122" s="34"/>
      <c r="F122" s="184" t="s">
        <v>190</v>
      </c>
      <c r="G122" s="34"/>
      <c r="H122" s="34"/>
      <c r="I122" s="106"/>
      <c r="J122" s="34"/>
      <c r="K122" s="34"/>
      <c r="L122" s="37"/>
      <c r="M122" s="185"/>
      <c r="N122" s="62"/>
      <c r="O122" s="62"/>
      <c r="P122" s="62"/>
      <c r="Q122" s="62"/>
      <c r="R122" s="62"/>
      <c r="S122" s="62"/>
      <c r="T122" s="63"/>
      <c r="AT122" s="16" t="s">
        <v>153</v>
      </c>
      <c r="AU122" s="16" t="s">
        <v>83</v>
      </c>
    </row>
    <row r="123" spans="2:65" s="11" customFormat="1">
      <c r="B123" s="186"/>
      <c r="C123" s="187"/>
      <c r="D123" s="183" t="s">
        <v>155</v>
      </c>
      <c r="E123" s="188" t="s">
        <v>21</v>
      </c>
      <c r="F123" s="189" t="s">
        <v>164</v>
      </c>
      <c r="G123" s="187"/>
      <c r="H123" s="190">
        <v>1</v>
      </c>
      <c r="I123" s="191"/>
      <c r="J123" s="187"/>
      <c r="K123" s="187"/>
      <c r="L123" s="192"/>
      <c r="M123" s="193"/>
      <c r="N123" s="194"/>
      <c r="O123" s="194"/>
      <c r="P123" s="194"/>
      <c r="Q123" s="194"/>
      <c r="R123" s="194"/>
      <c r="S123" s="194"/>
      <c r="T123" s="195"/>
      <c r="AT123" s="196" t="s">
        <v>155</v>
      </c>
      <c r="AU123" s="196" t="s">
        <v>83</v>
      </c>
      <c r="AV123" s="11" t="s">
        <v>85</v>
      </c>
      <c r="AW123" s="11" t="s">
        <v>36</v>
      </c>
      <c r="AX123" s="11" t="s">
        <v>83</v>
      </c>
      <c r="AY123" s="196" t="s">
        <v>146</v>
      </c>
    </row>
    <row r="124" spans="2:65" s="1" customFormat="1" ht="24" customHeight="1">
      <c r="B124" s="33"/>
      <c r="C124" s="170" t="s">
        <v>199</v>
      </c>
      <c r="D124" s="170" t="s">
        <v>147</v>
      </c>
      <c r="E124" s="171" t="s">
        <v>200</v>
      </c>
      <c r="F124" s="172" t="s">
        <v>201</v>
      </c>
      <c r="G124" s="173" t="s">
        <v>150</v>
      </c>
      <c r="H124" s="174">
        <v>1</v>
      </c>
      <c r="I124" s="175"/>
      <c r="J124" s="176">
        <f>ROUND(I124*H124,2)</f>
        <v>0</v>
      </c>
      <c r="K124" s="172" t="s">
        <v>21</v>
      </c>
      <c r="L124" s="37"/>
      <c r="M124" s="177" t="s">
        <v>21</v>
      </c>
      <c r="N124" s="178" t="s">
        <v>46</v>
      </c>
      <c r="O124" s="62"/>
      <c r="P124" s="179">
        <f>O124*H124</f>
        <v>0</v>
      </c>
      <c r="Q124" s="179">
        <v>0</v>
      </c>
      <c r="R124" s="179">
        <f>Q124*H124</f>
        <v>0</v>
      </c>
      <c r="S124" s="179">
        <v>0.06</v>
      </c>
      <c r="T124" s="180">
        <f>S124*H124</f>
        <v>0.06</v>
      </c>
      <c r="AR124" s="181" t="s">
        <v>151</v>
      </c>
      <c r="AT124" s="181" t="s">
        <v>147</v>
      </c>
      <c r="AU124" s="181" t="s">
        <v>83</v>
      </c>
      <c r="AY124" s="16" t="s">
        <v>146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6" t="s">
        <v>83</v>
      </c>
      <c r="BK124" s="182">
        <f>ROUND(I124*H124,2)</f>
        <v>0</v>
      </c>
      <c r="BL124" s="16" t="s">
        <v>151</v>
      </c>
      <c r="BM124" s="181" t="s">
        <v>202</v>
      </c>
    </row>
    <row r="125" spans="2:65" s="1" customFormat="1" ht="58.5">
      <c r="B125" s="33"/>
      <c r="C125" s="34"/>
      <c r="D125" s="183" t="s">
        <v>153</v>
      </c>
      <c r="E125" s="34"/>
      <c r="F125" s="184" t="s">
        <v>203</v>
      </c>
      <c r="G125" s="34"/>
      <c r="H125" s="34"/>
      <c r="I125" s="106"/>
      <c r="J125" s="34"/>
      <c r="K125" s="34"/>
      <c r="L125" s="37"/>
      <c r="M125" s="185"/>
      <c r="N125" s="62"/>
      <c r="O125" s="62"/>
      <c r="P125" s="62"/>
      <c r="Q125" s="62"/>
      <c r="R125" s="62"/>
      <c r="S125" s="62"/>
      <c r="T125" s="63"/>
      <c r="AT125" s="16" t="s">
        <v>153</v>
      </c>
      <c r="AU125" s="16" t="s">
        <v>83</v>
      </c>
    </row>
    <row r="126" spans="2:65" s="11" customFormat="1">
      <c r="B126" s="186"/>
      <c r="C126" s="187"/>
      <c r="D126" s="183" t="s">
        <v>155</v>
      </c>
      <c r="E126" s="188" t="s">
        <v>21</v>
      </c>
      <c r="F126" s="189" t="s">
        <v>164</v>
      </c>
      <c r="G126" s="187"/>
      <c r="H126" s="190">
        <v>1</v>
      </c>
      <c r="I126" s="191"/>
      <c r="J126" s="187"/>
      <c r="K126" s="187"/>
      <c r="L126" s="192"/>
      <c r="M126" s="193"/>
      <c r="N126" s="194"/>
      <c r="O126" s="194"/>
      <c r="P126" s="194"/>
      <c r="Q126" s="194"/>
      <c r="R126" s="194"/>
      <c r="S126" s="194"/>
      <c r="T126" s="195"/>
      <c r="AT126" s="196" t="s">
        <v>155</v>
      </c>
      <c r="AU126" s="196" t="s">
        <v>83</v>
      </c>
      <c r="AV126" s="11" t="s">
        <v>85</v>
      </c>
      <c r="AW126" s="11" t="s">
        <v>36</v>
      </c>
      <c r="AX126" s="11" t="s">
        <v>83</v>
      </c>
      <c r="AY126" s="196" t="s">
        <v>146</v>
      </c>
    </row>
    <row r="127" spans="2:65" s="1" customFormat="1" ht="24" customHeight="1">
      <c r="B127" s="33"/>
      <c r="C127" s="170" t="s">
        <v>204</v>
      </c>
      <c r="D127" s="170" t="s">
        <v>147</v>
      </c>
      <c r="E127" s="171" t="s">
        <v>205</v>
      </c>
      <c r="F127" s="172" t="s">
        <v>206</v>
      </c>
      <c r="G127" s="173" t="s">
        <v>150</v>
      </c>
      <c r="H127" s="174">
        <v>1</v>
      </c>
      <c r="I127" s="175"/>
      <c r="J127" s="176">
        <f>ROUND(I127*H127,2)</f>
        <v>0</v>
      </c>
      <c r="K127" s="172" t="s">
        <v>21</v>
      </c>
      <c r="L127" s="37"/>
      <c r="M127" s="177" t="s">
        <v>21</v>
      </c>
      <c r="N127" s="178" t="s">
        <v>46</v>
      </c>
      <c r="O127" s="62"/>
      <c r="P127" s="179">
        <f>O127*H127</f>
        <v>0</v>
      </c>
      <c r="Q127" s="179">
        <v>0</v>
      </c>
      <c r="R127" s="179">
        <f>Q127*H127</f>
        <v>0</v>
      </c>
      <c r="S127" s="179">
        <v>0.06</v>
      </c>
      <c r="T127" s="180">
        <f>S127*H127</f>
        <v>0.06</v>
      </c>
      <c r="AR127" s="181" t="s">
        <v>151</v>
      </c>
      <c r="AT127" s="181" t="s">
        <v>147</v>
      </c>
      <c r="AU127" s="181" t="s">
        <v>83</v>
      </c>
      <c r="AY127" s="16" t="s">
        <v>146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6" t="s">
        <v>83</v>
      </c>
      <c r="BK127" s="182">
        <f>ROUND(I127*H127,2)</f>
        <v>0</v>
      </c>
      <c r="BL127" s="16" t="s">
        <v>151</v>
      </c>
      <c r="BM127" s="181" t="s">
        <v>207</v>
      </c>
    </row>
    <row r="128" spans="2:65" s="1" customFormat="1" ht="58.5">
      <c r="B128" s="33"/>
      <c r="C128" s="34"/>
      <c r="D128" s="183" t="s">
        <v>153</v>
      </c>
      <c r="E128" s="34"/>
      <c r="F128" s="184" t="s">
        <v>203</v>
      </c>
      <c r="G128" s="34"/>
      <c r="H128" s="34"/>
      <c r="I128" s="106"/>
      <c r="J128" s="34"/>
      <c r="K128" s="34"/>
      <c r="L128" s="37"/>
      <c r="M128" s="185"/>
      <c r="N128" s="62"/>
      <c r="O128" s="62"/>
      <c r="P128" s="62"/>
      <c r="Q128" s="62"/>
      <c r="R128" s="62"/>
      <c r="S128" s="62"/>
      <c r="T128" s="63"/>
      <c r="AT128" s="16" t="s">
        <v>153</v>
      </c>
      <c r="AU128" s="16" t="s">
        <v>83</v>
      </c>
    </row>
    <row r="129" spans="2:65" s="11" customFormat="1">
      <c r="B129" s="186"/>
      <c r="C129" s="187"/>
      <c r="D129" s="183" t="s">
        <v>155</v>
      </c>
      <c r="E129" s="188" t="s">
        <v>21</v>
      </c>
      <c r="F129" s="189" t="s">
        <v>164</v>
      </c>
      <c r="G129" s="187"/>
      <c r="H129" s="190">
        <v>1</v>
      </c>
      <c r="I129" s="191"/>
      <c r="J129" s="187"/>
      <c r="K129" s="187"/>
      <c r="L129" s="192"/>
      <c r="M129" s="193"/>
      <c r="N129" s="194"/>
      <c r="O129" s="194"/>
      <c r="P129" s="194"/>
      <c r="Q129" s="194"/>
      <c r="R129" s="194"/>
      <c r="S129" s="194"/>
      <c r="T129" s="195"/>
      <c r="AT129" s="196" t="s">
        <v>155</v>
      </c>
      <c r="AU129" s="196" t="s">
        <v>83</v>
      </c>
      <c r="AV129" s="11" t="s">
        <v>85</v>
      </c>
      <c r="AW129" s="11" t="s">
        <v>36</v>
      </c>
      <c r="AX129" s="11" t="s">
        <v>83</v>
      </c>
      <c r="AY129" s="196" t="s">
        <v>146</v>
      </c>
    </row>
    <row r="130" spans="2:65" s="1" customFormat="1" ht="24" customHeight="1">
      <c r="B130" s="33"/>
      <c r="C130" s="170" t="s">
        <v>208</v>
      </c>
      <c r="D130" s="170" t="s">
        <v>147</v>
      </c>
      <c r="E130" s="171" t="s">
        <v>209</v>
      </c>
      <c r="F130" s="172" t="s">
        <v>210</v>
      </c>
      <c r="G130" s="173" t="s">
        <v>150</v>
      </c>
      <c r="H130" s="174">
        <v>1</v>
      </c>
      <c r="I130" s="175"/>
      <c r="J130" s="176">
        <f>ROUND(I130*H130,2)</f>
        <v>0</v>
      </c>
      <c r="K130" s="172" t="s">
        <v>21</v>
      </c>
      <c r="L130" s="37"/>
      <c r="M130" s="177" t="s">
        <v>21</v>
      </c>
      <c r="N130" s="178" t="s">
        <v>46</v>
      </c>
      <c r="O130" s="62"/>
      <c r="P130" s="179">
        <f>O130*H130</f>
        <v>0</v>
      </c>
      <c r="Q130" s="179">
        <v>0</v>
      </c>
      <c r="R130" s="179">
        <f>Q130*H130</f>
        <v>0</v>
      </c>
      <c r="S130" s="179">
        <v>0.06</v>
      </c>
      <c r="T130" s="180">
        <f>S130*H130</f>
        <v>0.06</v>
      </c>
      <c r="AR130" s="181" t="s">
        <v>151</v>
      </c>
      <c r="AT130" s="181" t="s">
        <v>147</v>
      </c>
      <c r="AU130" s="181" t="s">
        <v>83</v>
      </c>
      <c r="AY130" s="16" t="s">
        <v>146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6" t="s">
        <v>83</v>
      </c>
      <c r="BK130" s="182">
        <f>ROUND(I130*H130,2)</f>
        <v>0</v>
      </c>
      <c r="BL130" s="16" t="s">
        <v>151</v>
      </c>
      <c r="BM130" s="181" t="s">
        <v>211</v>
      </c>
    </row>
    <row r="131" spans="2:65" s="1" customFormat="1" ht="58.5">
      <c r="B131" s="33"/>
      <c r="C131" s="34"/>
      <c r="D131" s="183" t="s">
        <v>153</v>
      </c>
      <c r="E131" s="34"/>
      <c r="F131" s="184" t="s">
        <v>212</v>
      </c>
      <c r="G131" s="34"/>
      <c r="H131" s="34"/>
      <c r="I131" s="106"/>
      <c r="J131" s="34"/>
      <c r="K131" s="34"/>
      <c r="L131" s="37"/>
      <c r="M131" s="185"/>
      <c r="N131" s="62"/>
      <c r="O131" s="62"/>
      <c r="P131" s="62"/>
      <c r="Q131" s="62"/>
      <c r="R131" s="62"/>
      <c r="S131" s="62"/>
      <c r="T131" s="63"/>
      <c r="AT131" s="16" t="s">
        <v>153</v>
      </c>
      <c r="AU131" s="16" t="s">
        <v>83</v>
      </c>
    </row>
    <row r="132" spans="2:65" s="11" customFormat="1">
      <c r="B132" s="186"/>
      <c r="C132" s="187"/>
      <c r="D132" s="183" t="s">
        <v>155</v>
      </c>
      <c r="E132" s="188" t="s">
        <v>21</v>
      </c>
      <c r="F132" s="189" t="s">
        <v>164</v>
      </c>
      <c r="G132" s="187"/>
      <c r="H132" s="190">
        <v>1</v>
      </c>
      <c r="I132" s="191"/>
      <c r="J132" s="187"/>
      <c r="K132" s="187"/>
      <c r="L132" s="192"/>
      <c r="M132" s="193"/>
      <c r="N132" s="194"/>
      <c r="O132" s="194"/>
      <c r="P132" s="194"/>
      <c r="Q132" s="194"/>
      <c r="R132" s="194"/>
      <c r="S132" s="194"/>
      <c r="T132" s="195"/>
      <c r="AT132" s="196" t="s">
        <v>155</v>
      </c>
      <c r="AU132" s="196" t="s">
        <v>83</v>
      </c>
      <c r="AV132" s="11" t="s">
        <v>85</v>
      </c>
      <c r="AW132" s="11" t="s">
        <v>36</v>
      </c>
      <c r="AX132" s="11" t="s">
        <v>83</v>
      </c>
      <c r="AY132" s="196" t="s">
        <v>146</v>
      </c>
    </row>
    <row r="133" spans="2:65" s="1" customFormat="1" ht="16.5" customHeight="1">
      <c r="B133" s="33"/>
      <c r="C133" s="170" t="s">
        <v>213</v>
      </c>
      <c r="D133" s="170" t="s">
        <v>147</v>
      </c>
      <c r="E133" s="171" t="s">
        <v>214</v>
      </c>
      <c r="F133" s="172" t="s">
        <v>215</v>
      </c>
      <c r="G133" s="173" t="s">
        <v>150</v>
      </c>
      <c r="H133" s="174">
        <v>1</v>
      </c>
      <c r="I133" s="175"/>
      <c r="J133" s="176">
        <f>ROUND(I133*H133,2)</f>
        <v>0</v>
      </c>
      <c r="K133" s="172" t="s">
        <v>21</v>
      </c>
      <c r="L133" s="37"/>
      <c r="M133" s="177" t="s">
        <v>21</v>
      </c>
      <c r="N133" s="178" t="s">
        <v>46</v>
      </c>
      <c r="O133" s="62"/>
      <c r="P133" s="179">
        <f>O133*H133</f>
        <v>0</v>
      </c>
      <c r="Q133" s="179">
        <v>0</v>
      </c>
      <c r="R133" s="179">
        <f>Q133*H133</f>
        <v>0</v>
      </c>
      <c r="S133" s="179">
        <v>0.04</v>
      </c>
      <c r="T133" s="180">
        <f>S133*H133</f>
        <v>0.04</v>
      </c>
      <c r="AR133" s="181" t="s">
        <v>151</v>
      </c>
      <c r="AT133" s="181" t="s">
        <v>147</v>
      </c>
      <c r="AU133" s="181" t="s">
        <v>83</v>
      </c>
      <c r="AY133" s="16" t="s">
        <v>146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6" t="s">
        <v>83</v>
      </c>
      <c r="BK133" s="182">
        <f>ROUND(I133*H133,2)</f>
        <v>0</v>
      </c>
      <c r="BL133" s="16" t="s">
        <v>151</v>
      </c>
      <c r="BM133" s="181" t="s">
        <v>216</v>
      </c>
    </row>
    <row r="134" spans="2:65" s="1" customFormat="1" ht="48.75">
      <c r="B134" s="33"/>
      <c r="C134" s="34"/>
      <c r="D134" s="183" t="s">
        <v>153</v>
      </c>
      <c r="E134" s="34"/>
      <c r="F134" s="184" t="s">
        <v>217</v>
      </c>
      <c r="G134" s="34"/>
      <c r="H134" s="34"/>
      <c r="I134" s="106"/>
      <c r="J134" s="34"/>
      <c r="K134" s="34"/>
      <c r="L134" s="37"/>
      <c r="M134" s="185"/>
      <c r="N134" s="62"/>
      <c r="O134" s="62"/>
      <c r="P134" s="62"/>
      <c r="Q134" s="62"/>
      <c r="R134" s="62"/>
      <c r="S134" s="62"/>
      <c r="T134" s="63"/>
      <c r="AT134" s="16" t="s">
        <v>153</v>
      </c>
      <c r="AU134" s="16" t="s">
        <v>83</v>
      </c>
    </row>
    <row r="135" spans="2:65" s="11" customFormat="1">
      <c r="B135" s="186"/>
      <c r="C135" s="187"/>
      <c r="D135" s="183" t="s">
        <v>155</v>
      </c>
      <c r="E135" s="188" t="s">
        <v>21</v>
      </c>
      <c r="F135" s="189" t="s">
        <v>164</v>
      </c>
      <c r="G135" s="187"/>
      <c r="H135" s="190">
        <v>1</v>
      </c>
      <c r="I135" s="191"/>
      <c r="J135" s="187"/>
      <c r="K135" s="187"/>
      <c r="L135" s="192"/>
      <c r="M135" s="193"/>
      <c r="N135" s="194"/>
      <c r="O135" s="194"/>
      <c r="P135" s="194"/>
      <c r="Q135" s="194"/>
      <c r="R135" s="194"/>
      <c r="S135" s="194"/>
      <c r="T135" s="195"/>
      <c r="AT135" s="196" t="s">
        <v>155</v>
      </c>
      <c r="AU135" s="196" t="s">
        <v>83</v>
      </c>
      <c r="AV135" s="11" t="s">
        <v>85</v>
      </c>
      <c r="AW135" s="11" t="s">
        <v>36</v>
      </c>
      <c r="AX135" s="11" t="s">
        <v>83</v>
      </c>
      <c r="AY135" s="196" t="s">
        <v>146</v>
      </c>
    </row>
    <row r="136" spans="2:65" s="10" customFormat="1" ht="25.9" customHeight="1">
      <c r="B136" s="156"/>
      <c r="C136" s="157"/>
      <c r="D136" s="158" t="s">
        <v>74</v>
      </c>
      <c r="E136" s="159" t="s">
        <v>218</v>
      </c>
      <c r="F136" s="159" t="s">
        <v>219</v>
      </c>
      <c r="G136" s="157"/>
      <c r="H136" s="157"/>
      <c r="I136" s="160"/>
      <c r="J136" s="161">
        <f>BK136</f>
        <v>0</v>
      </c>
      <c r="K136" s="157"/>
      <c r="L136" s="162"/>
      <c r="M136" s="163"/>
      <c r="N136" s="164"/>
      <c r="O136" s="164"/>
      <c r="P136" s="165">
        <f>SUM(P137:P287)</f>
        <v>0</v>
      </c>
      <c r="Q136" s="164"/>
      <c r="R136" s="165">
        <f>SUM(R137:R287)</f>
        <v>0</v>
      </c>
      <c r="S136" s="164"/>
      <c r="T136" s="166">
        <f>SUM(T137:T287)</f>
        <v>19.372949999999999</v>
      </c>
      <c r="AR136" s="167" t="s">
        <v>85</v>
      </c>
      <c r="AT136" s="168" t="s">
        <v>74</v>
      </c>
      <c r="AU136" s="168" t="s">
        <v>75</v>
      </c>
      <c r="AY136" s="167" t="s">
        <v>146</v>
      </c>
      <c r="BK136" s="169">
        <f>SUM(BK137:BK287)</f>
        <v>0</v>
      </c>
    </row>
    <row r="137" spans="2:65" s="1" customFormat="1" ht="16.5" customHeight="1">
      <c r="B137" s="33"/>
      <c r="C137" s="170" t="s">
        <v>8</v>
      </c>
      <c r="D137" s="170" t="s">
        <v>147</v>
      </c>
      <c r="E137" s="171" t="s">
        <v>220</v>
      </c>
      <c r="F137" s="172" t="s">
        <v>221</v>
      </c>
      <c r="G137" s="173" t="s">
        <v>222</v>
      </c>
      <c r="H137" s="174">
        <v>20.2</v>
      </c>
      <c r="I137" s="175"/>
      <c r="J137" s="176">
        <f>ROUND(I137*H137,2)</f>
        <v>0</v>
      </c>
      <c r="K137" s="172" t="s">
        <v>21</v>
      </c>
      <c r="L137" s="37"/>
      <c r="M137" s="177" t="s">
        <v>21</v>
      </c>
      <c r="N137" s="178" t="s">
        <v>46</v>
      </c>
      <c r="O137" s="62"/>
      <c r="P137" s="179">
        <f>O137*H137</f>
        <v>0</v>
      </c>
      <c r="Q137" s="179">
        <v>0</v>
      </c>
      <c r="R137" s="179">
        <f>Q137*H137</f>
        <v>0</v>
      </c>
      <c r="S137" s="179">
        <v>2.0999999999999999E-3</v>
      </c>
      <c r="T137" s="180">
        <f>S137*H137</f>
        <v>4.2419999999999992E-2</v>
      </c>
      <c r="AR137" s="181" t="s">
        <v>151</v>
      </c>
      <c r="AT137" s="181" t="s">
        <v>147</v>
      </c>
      <c r="AU137" s="181" t="s">
        <v>83</v>
      </c>
      <c r="AY137" s="16" t="s">
        <v>146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6" t="s">
        <v>83</v>
      </c>
      <c r="BK137" s="182">
        <f>ROUND(I137*H137,2)</f>
        <v>0</v>
      </c>
      <c r="BL137" s="16" t="s">
        <v>151</v>
      </c>
      <c r="BM137" s="181" t="s">
        <v>223</v>
      </c>
    </row>
    <row r="138" spans="2:65" s="11" customFormat="1">
      <c r="B138" s="186"/>
      <c r="C138" s="187"/>
      <c r="D138" s="183" t="s">
        <v>155</v>
      </c>
      <c r="E138" s="188" t="s">
        <v>21</v>
      </c>
      <c r="F138" s="189" t="s">
        <v>224</v>
      </c>
      <c r="G138" s="187"/>
      <c r="H138" s="190">
        <v>20.2</v>
      </c>
      <c r="I138" s="191"/>
      <c r="J138" s="187"/>
      <c r="K138" s="187"/>
      <c r="L138" s="192"/>
      <c r="M138" s="193"/>
      <c r="N138" s="194"/>
      <c r="O138" s="194"/>
      <c r="P138" s="194"/>
      <c r="Q138" s="194"/>
      <c r="R138" s="194"/>
      <c r="S138" s="194"/>
      <c r="T138" s="195"/>
      <c r="AT138" s="196" t="s">
        <v>155</v>
      </c>
      <c r="AU138" s="196" t="s">
        <v>83</v>
      </c>
      <c r="AV138" s="11" t="s">
        <v>85</v>
      </c>
      <c r="AW138" s="11" t="s">
        <v>36</v>
      </c>
      <c r="AX138" s="11" t="s">
        <v>83</v>
      </c>
      <c r="AY138" s="196" t="s">
        <v>146</v>
      </c>
    </row>
    <row r="139" spans="2:65" s="1" customFormat="1" ht="24" customHeight="1">
      <c r="B139" s="33"/>
      <c r="C139" s="170" t="s">
        <v>151</v>
      </c>
      <c r="D139" s="170" t="s">
        <v>147</v>
      </c>
      <c r="E139" s="171" t="s">
        <v>225</v>
      </c>
      <c r="F139" s="172" t="s">
        <v>226</v>
      </c>
      <c r="G139" s="173" t="s">
        <v>227</v>
      </c>
      <c r="H139" s="174">
        <v>157.13999999999999</v>
      </c>
      <c r="I139" s="175"/>
      <c r="J139" s="176">
        <f>ROUND(I139*H139,2)</f>
        <v>0</v>
      </c>
      <c r="K139" s="172" t="s">
        <v>21</v>
      </c>
      <c r="L139" s="37"/>
      <c r="M139" s="177" t="s">
        <v>21</v>
      </c>
      <c r="N139" s="178" t="s">
        <v>46</v>
      </c>
      <c r="O139" s="62"/>
      <c r="P139" s="179">
        <f>O139*H139</f>
        <v>0</v>
      </c>
      <c r="Q139" s="179">
        <v>0</v>
      </c>
      <c r="R139" s="179">
        <f>Q139*H139</f>
        <v>0</v>
      </c>
      <c r="S139" s="179">
        <v>8.0000000000000002E-3</v>
      </c>
      <c r="T139" s="180">
        <f>S139*H139</f>
        <v>1.25712</v>
      </c>
      <c r="AR139" s="181" t="s">
        <v>151</v>
      </c>
      <c r="AT139" s="181" t="s">
        <v>147</v>
      </c>
      <c r="AU139" s="181" t="s">
        <v>83</v>
      </c>
      <c r="AY139" s="16" t="s">
        <v>146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6" t="s">
        <v>83</v>
      </c>
      <c r="BK139" s="182">
        <f>ROUND(I139*H139,2)</f>
        <v>0</v>
      </c>
      <c r="BL139" s="16" t="s">
        <v>151</v>
      </c>
      <c r="BM139" s="181" t="s">
        <v>228</v>
      </c>
    </row>
    <row r="140" spans="2:65" s="1" customFormat="1" ht="39">
      <c r="B140" s="33"/>
      <c r="C140" s="34"/>
      <c r="D140" s="183" t="s">
        <v>153</v>
      </c>
      <c r="E140" s="34"/>
      <c r="F140" s="184" t="s">
        <v>229</v>
      </c>
      <c r="G140" s="34"/>
      <c r="H140" s="34"/>
      <c r="I140" s="106"/>
      <c r="J140" s="34"/>
      <c r="K140" s="34"/>
      <c r="L140" s="37"/>
      <c r="M140" s="185"/>
      <c r="N140" s="62"/>
      <c r="O140" s="62"/>
      <c r="P140" s="62"/>
      <c r="Q140" s="62"/>
      <c r="R140" s="62"/>
      <c r="S140" s="62"/>
      <c r="T140" s="63"/>
      <c r="AT140" s="16" t="s">
        <v>153</v>
      </c>
      <c r="AU140" s="16" t="s">
        <v>83</v>
      </c>
    </row>
    <row r="141" spans="2:65" s="11" customFormat="1">
      <c r="B141" s="186"/>
      <c r="C141" s="187"/>
      <c r="D141" s="183" t="s">
        <v>155</v>
      </c>
      <c r="E141" s="188" t="s">
        <v>21</v>
      </c>
      <c r="F141" s="189" t="s">
        <v>230</v>
      </c>
      <c r="G141" s="187"/>
      <c r="H141" s="190">
        <v>157.13999999999999</v>
      </c>
      <c r="I141" s="191"/>
      <c r="J141" s="187"/>
      <c r="K141" s="187"/>
      <c r="L141" s="192"/>
      <c r="M141" s="193"/>
      <c r="N141" s="194"/>
      <c r="O141" s="194"/>
      <c r="P141" s="194"/>
      <c r="Q141" s="194"/>
      <c r="R141" s="194"/>
      <c r="S141" s="194"/>
      <c r="T141" s="195"/>
      <c r="AT141" s="196" t="s">
        <v>155</v>
      </c>
      <c r="AU141" s="196" t="s">
        <v>83</v>
      </c>
      <c r="AV141" s="11" t="s">
        <v>85</v>
      </c>
      <c r="AW141" s="11" t="s">
        <v>36</v>
      </c>
      <c r="AX141" s="11" t="s">
        <v>83</v>
      </c>
      <c r="AY141" s="196" t="s">
        <v>146</v>
      </c>
    </row>
    <row r="142" spans="2:65" s="1" customFormat="1" ht="16.5" customHeight="1">
      <c r="B142" s="33"/>
      <c r="C142" s="170" t="s">
        <v>231</v>
      </c>
      <c r="D142" s="170" t="s">
        <v>147</v>
      </c>
      <c r="E142" s="171" t="s">
        <v>232</v>
      </c>
      <c r="F142" s="172" t="s">
        <v>233</v>
      </c>
      <c r="G142" s="173" t="s">
        <v>227</v>
      </c>
      <c r="H142" s="174">
        <v>53.93</v>
      </c>
      <c r="I142" s="175"/>
      <c r="J142" s="176">
        <f>ROUND(I142*H142,2)</f>
        <v>0</v>
      </c>
      <c r="K142" s="172" t="s">
        <v>21</v>
      </c>
      <c r="L142" s="37"/>
      <c r="M142" s="177" t="s">
        <v>21</v>
      </c>
      <c r="N142" s="178" t="s">
        <v>46</v>
      </c>
      <c r="O142" s="62"/>
      <c r="P142" s="179">
        <f>O142*H142</f>
        <v>0</v>
      </c>
      <c r="Q142" s="179">
        <v>0</v>
      </c>
      <c r="R142" s="179">
        <f>Q142*H142</f>
        <v>0</v>
      </c>
      <c r="S142" s="179">
        <v>1.4E-2</v>
      </c>
      <c r="T142" s="180">
        <f>S142*H142</f>
        <v>0.75502000000000002</v>
      </c>
      <c r="AR142" s="181" t="s">
        <v>151</v>
      </c>
      <c r="AT142" s="181" t="s">
        <v>147</v>
      </c>
      <c r="AU142" s="181" t="s">
        <v>83</v>
      </c>
      <c r="AY142" s="16" t="s">
        <v>146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6" t="s">
        <v>83</v>
      </c>
      <c r="BK142" s="182">
        <f>ROUND(I142*H142,2)</f>
        <v>0</v>
      </c>
      <c r="BL142" s="16" t="s">
        <v>151</v>
      </c>
      <c r="BM142" s="181" t="s">
        <v>234</v>
      </c>
    </row>
    <row r="143" spans="2:65" s="1" customFormat="1" ht="29.25">
      <c r="B143" s="33"/>
      <c r="C143" s="34"/>
      <c r="D143" s="183" t="s">
        <v>153</v>
      </c>
      <c r="E143" s="34"/>
      <c r="F143" s="184" t="s">
        <v>235</v>
      </c>
      <c r="G143" s="34"/>
      <c r="H143" s="34"/>
      <c r="I143" s="106"/>
      <c r="J143" s="34"/>
      <c r="K143" s="34"/>
      <c r="L143" s="37"/>
      <c r="M143" s="185"/>
      <c r="N143" s="62"/>
      <c r="O143" s="62"/>
      <c r="P143" s="62"/>
      <c r="Q143" s="62"/>
      <c r="R143" s="62"/>
      <c r="S143" s="62"/>
      <c r="T143" s="63"/>
      <c r="AT143" s="16" t="s">
        <v>153</v>
      </c>
      <c r="AU143" s="16" t="s">
        <v>83</v>
      </c>
    </row>
    <row r="144" spans="2:65" s="12" customFormat="1">
      <c r="B144" s="197"/>
      <c r="C144" s="198"/>
      <c r="D144" s="183" t="s">
        <v>155</v>
      </c>
      <c r="E144" s="199" t="s">
        <v>21</v>
      </c>
      <c r="F144" s="200" t="s">
        <v>236</v>
      </c>
      <c r="G144" s="198"/>
      <c r="H144" s="199" t="s">
        <v>21</v>
      </c>
      <c r="I144" s="201"/>
      <c r="J144" s="198"/>
      <c r="K144" s="198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155</v>
      </c>
      <c r="AU144" s="206" t="s">
        <v>83</v>
      </c>
      <c r="AV144" s="12" t="s">
        <v>83</v>
      </c>
      <c r="AW144" s="12" t="s">
        <v>36</v>
      </c>
      <c r="AX144" s="12" t="s">
        <v>75</v>
      </c>
      <c r="AY144" s="206" t="s">
        <v>146</v>
      </c>
    </row>
    <row r="145" spans="2:51" s="12" customFormat="1">
      <c r="B145" s="197"/>
      <c r="C145" s="198"/>
      <c r="D145" s="183" t="s">
        <v>155</v>
      </c>
      <c r="E145" s="199" t="s">
        <v>21</v>
      </c>
      <c r="F145" s="200" t="s">
        <v>237</v>
      </c>
      <c r="G145" s="198"/>
      <c r="H145" s="199" t="s">
        <v>21</v>
      </c>
      <c r="I145" s="201"/>
      <c r="J145" s="198"/>
      <c r="K145" s="198"/>
      <c r="L145" s="202"/>
      <c r="M145" s="203"/>
      <c r="N145" s="204"/>
      <c r="O145" s="204"/>
      <c r="P145" s="204"/>
      <c r="Q145" s="204"/>
      <c r="R145" s="204"/>
      <c r="S145" s="204"/>
      <c r="T145" s="205"/>
      <c r="AT145" s="206" t="s">
        <v>155</v>
      </c>
      <c r="AU145" s="206" t="s">
        <v>83</v>
      </c>
      <c r="AV145" s="12" t="s">
        <v>83</v>
      </c>
      <c r="AW145" s="12" t="s">
        <v>36</v>
      </c>
      <c r="AX145" s="12" t="s">
        <v>75</v>
      </c>
      <c r="AY145" s="206" t="s">
        <v>146</v>
      </c>
    </row>
    <row r="146" spans="2:51" s="11" customFormat="1">
      <c r="B146" s="186"/>
      <c r="C146" s="187"/>
      <c r="D146" s="183" t="s">
        <v>155</v>
      </c>
      <c r="E146" s="188" t="s">
        <v>21</v>
      </c>
      <c r="F146" s="189" t="s">
        <v>238</v>
      </c>
      <c r="G146" s="187"/>
      <c r="H146" s="190">
        <v>19.2</v>
      </c>
      <c r="I146" s="191"/>
      <c r="J146" s="187"/>
      <c r="K146" s="187"/>
      <c r="L146" s="192"/>
      <c r="M146" s="193"/>
      <c r="N146" s="194"/>
      <c r="O146" s="194"/>
      <c r="P146" s="194"/>
      <c r="Q146" s="194"/>
      <c r="R146" s="194"/>
      <c r="S146" s="194"/>
      <c r="T146" s="195"/>
      <c r="AT146" s="196" t="s">
        <v>155</v>
      </c>
      <c r="AU146" s="196" t="s">
        <v>83</v>
      </c>
      <c r="AV146" s="11" t="s">
        <v>85</v>
      </c>
      <c r="AW146" s="11" t="s">
        <v>36</v>
      </c>
      <c r="AX146" s="11" t="s">
        <v>75</v>
      </c>
      <c r="AY146" s="196" t="s">
        <v>146</v>
      </c>
    </row>
    <row r="147" spans="2:51" s="12" customFormat="1">
      <c r="B147" s="197"/>
      <c r="C147" s="198"/>
      <c r="D147" s="183" t="s">
        <v>155</v>
      </c>
      <c r="E147" s="199" t="s">
        <v>21</v>
      </c>
      <c r="F147" s="200" t="s">
        <v>239</v>
      </c>
      <c r="G147" s="198"/>
      <c r="H147" s="199" t="s">
        <v>21</v>
      </c>
      <c r="I147" s="201"/>
      <c r="J147" s="198"/>
      <c r="K147" s="198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 t="s">
        <v>155</v>
      </c>
      <c r="AU147" s="206" t="s">
        <v>83</v>
      </c>
      <c r="AV147" s="12" t="s">
        <v>83</v>
      </c>
      <c r="AW147" s="12" t="s">
        <v>36</v>
      </c>
      <c r="AX147" s="12" t="s">
        <v>75</v>
      </c>
      <c r="AY147" s="206" t="s">
        <v>146</v>
      </c>
    </row>
    <row r="148" spans="2:51" s="11" customFormat="1">
      <c r="B148" s="186"/>
      <c r="C148" s="187"/>
      <c r="D148" s="183" t="s">
        <v>155</v>
      </c>
      <c r="E148" s="188" t="s">
        <v>21</v>
      </c>
      <c r="F148" s="189" t="s">
        <v>240</v>
      </c>
      <c r="G148" s="187"/>
      <c r="H148" s="190">
        <v>5.4</v>
      </c>
      <c r="I148" s="191"/>
      <c r="J148" s="187"/>
      <c r="K148" s="187"/>
      <c r="L148" s="192"/>
      <c r="M148" s="193"/>
      <c r="N148" s="194"/>
      <c r="O148" s="194"/>
      <c r="P148" s="194"/>
      <c r="Q148" s="194"/>
      <c r="R148" s="194"/>
      <c r="S148" s="194"/>
      <c r="T148" s="195"/>
      <c r="AT148" s="196" t="s">
        <v>155</v>
      </c>
      <c r="AU148" s="196" t="s">
        <v>83</v>
      </c>
      <c r="AV148" s="11" t="s">
        <v>85</v>
      </c>
      <c r="AW148" s="11" t="s">
        <v>36</v>
      </c>
      <c r="AX148" s="11" t="s">
        <v>75</v>
      </c>
      <c r="AY148" s="196" t="s">
        <v>146</v>
      </c>
    </row>
    <row r="149" spans="2:51" s="12" customFormat="1">
      <c r="B149" s="197"/>
      <c r="C149" s="198"/>
      <c r="D149" s="183" t="s">
        <v>155</v>
      </c>
      <c r="E149" s="199" t="s">
        <v>21</v>
      </c>
      <c r="F149" s="200" t="s">
        <v>241</v>
      </c>
      <c r="G149" s="198"/>
      <c r="H149" s="199" t="s">
        <v>21</v>
      </c>
      <c r="I149" s="201"/>
      <c r="J149" s="198"/>
      <c r="K149" s="198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155</v>
      </c>
      <c r="AU149" s="206" t="s">
        <v>83</v>
      </c>
      <c r="AV149" s="12" t="s">
        <v>83</v>
      </c>
      <c r="AW149" s="12" t="s">
        <v>36</v>
      </c>
      <c r="AX149" s="12" t="s">
        <v>75</v>
      </c>
      <c r="AY149" s="206" t="s">
        <v>146</v>
      </c>
    </row>
    <row r="150" spans="2:51" s="12" customFormat="1">
      <c r="B150" s="197"/>
      <c r="C150" s="198"/>
      <c r="D150" s="183" t="s">
        <v>155</v>
      </c>
      <c r="E150" s="199" t="s">
        <v>21</v>
      </c>
      <c r="F150" s="200" t="s">
        <v>242</v>
      </c>
      <c r="G150" s="198"/>
      <c r="H150" s="199" t="s">
        <v>21</v>
      </c>
      <c r="I150" s="201"/>
      <c r="J150" s="198"/>
      <c r="K150" s="198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155</v>
      </c>
      <c r="AU150" s="206" t="s">
        <v>83</v>
      </c>
      <c r="AV150" s="12" t="s">
        <v>83</v>
      </c>
      <c r="AW150" s="12" t="s">
        <v>36</v>
      </c>
      <c r="AX150" s="12" t="s">
        <v>75</v>
      </c>
      <c r="AY150" s="206" t="s">
        <v>146</v>
      </c>
    </row>
    <row r="151" spans="2:51" s="11" customFormat="1">
      <c r="B151" s="186"/>
      <c r="C151" s="187"/>
      <c r="D151" s="183" t="s">
        <v>155</v>
      </c>
      <c r="E151" s="188" t="s">
        <v>21</v>
      </c>
      <c r="F151" s="189" t="s">
        <v>243</v>
      </c>
      <c r="G151" s="187"/>
      <c r="H151" s="190">
        <v>6.4</v>
      </c>
      <c r="I151" s="191"/>
      <c r="J151" s="187"/>
      <c r="K151" s="187"/>
      <c r="L151" s="192"/>
      <c r="M151" s="193"/>
      <c r="N151" s="194"/>
      <c r="O151" s="194"/>
      <c r="P151" s="194"/>
      <c r="Q151" s="194"/>
      <c r="R151" s="194"/>
      <c r="S151" s="194"/>
      <c r="T151" s="195"/>
      <c r="AT151" s="196" t="s">
        <v>155</v>
      </c>
      <c r="AU151" s="196" t="s">
        <v>83</v>
      </c>
      <c r="AV151" s="11" t="s">
        <v>85</v>
      </c>
      <c r="AW151" s="11" t="s">
        <v>36</v>
      </c>
      <c r="AX151" s="11" t="s">
        <v>75</v>
      </c>
      <c r="AY151" s="196" t="s">
        <v>146</v>
      </c>
    </row>
    <row r="152" spans="2:51" s="12" customFormat="1">
      <c r="B152" s="197"/>
      <c r="C152" s="198"/>
      <c r="D152" s="183" t="s">
        <v>155</v>
      </c>
      <c r="E152" s="199" t="s">
        <v>21</v>
      </c>
      <c r="F152" s="200" t="s">
        <v>244</v>
      </c>
      <c r="G152" s="198"/>
      <c r="H152" s="199" t="s">
        <v>21</v>
      </c>
      <c r="I152" s="201"/>
      <c r="J152" s="198"/>
      <c r="K152" s="198"/>
      <c r="L152" s="202"/>
      <c r="M152" s="203"/>
      <c r="N152" s="204"/>
      <c r="O152" s="204"/>
      <c r="P152" s="204"/>
      <c r="Q152" s="204"/>
      <c r="R152" s="204"/>
      <c r="S152" s="204"/>
      <c r="T152" s="205"/>
      <c r="AT152" s="206" t="s">
        <v>155</v>
      </c>
      <c r="AU152" s="206" t="s">
        <v>83</v>
      </c>
      <c r="AV152" s="12" t="s">
        <v>83</v>
      </c>
      <c r="AW152" s="12" t="s">
        <v>36</v>
      </c>
      <c r="AX152" s="12" t="s">
        <v>75</v>
      </c>
      <c r="AY152" s="206" t="s">
        <v>146</v>
      </c>
    </row>
    <row r="153" spans="2:51" s="11" customFormat="1">
      <c r="B153" s="186"/>
      <c r="C153" s="187"/>
      <c r="D153" s="183" t="s">
        <v>155</v>
      </c>
      <c r="E153" s="188" t="s">
        <v>21</v>
      </c>
      <c r="F153" s="189" t="s">
        <v>245</v>
      </c>
      <c r="G153" s="187"/>
      <c r="H153" s="190">
        <v>8.25</v>
      </c>
      <c r="I153" s="191"/>
      <c r="J153" s="187"/>
      <c r="K153" s="187"/>
      <c r="L153" s="192"/>
      <c r="M153" s="193"/>
      <c r="N153" s="194"/>
      <c r="O153" s="194"/>
      <c r="P153" s="194"/>
      <c r="Q153" s="194"/>
      <c r="R153" s="194"/>
      <c r="S153" s="194"/>
      <c r="T153" s="195"/>
      <c r="AT153" s="196" t="s">
        <v>155</v>
      </c>
      <c r="AU153" s="196" t="s">
        <v>83</v>
      </c>
      <c r="AV153" s="11" t="s">
        <v>85</v>
      </c>
      <c r="AW153" s="11" t="s">
        <v>36</v>
      </c>
      <c r="AX153" s="11" t="s">
        <v>75</v>
      </c>
      <c r="AY153" s="196" t="s">
        <v>146</v>
      </c>
    </row>
    <row r="154" spans="2:51" s="12" customFormat="1">
      <c r="B154" s="197"/>
      <c r="C154" s="198"/>
      <c r="D154" s="183" t="s">
        <v>155</v>
      </c>
      <c r="E154" s="199" t="s">
        <v>21</v>
      </c>
      <c r="F154" s="200" t="s">
        <v>246</v>
      </c>
      <c r="G154" s="198"/>
      <c r="H154" s="199" t="s">
        <v>21</v>
      </c>
      <c r="I154" s="201"/>
      <c r="J154" s="198"/>
      <c r="K154" s="198"/>
      <c r="L154" s="202"/>
      <c r="M154" s="203"/>
      <c r="N154" s="204"/>
      <c r="O154" s="204"/>
      <c r="P154" s="204"/>
      <c r="Q154" s="204"/>
      <c r="R154" s="204"/>
      <c r="S154" s="204"/>
      <c r="T154" s="205"/>
      <c r="AT154" s="206" t="s">
        <v>155</v>
      </c>
      <c r="AU154" s="206" t="s">
        <v>83</v>
      </c>
      <c r="AV154" s="12" t="s">
        <v>83</v>
      </c>
      <c r="AW154" s="12" t="s">
        <v>36</v>
      </c>
      <c r="AX154" s="12" t="s">
        <v>75</v>
      </c>
      <c r="AY154" s="206" t="s">
        <v>146</v>
      </c>
    </row>
    <row r="155" spans="2:51" s="11" customFormat="1">
      <c r="B155" s="186"/>
      <c r="C155" s="187"/>
      <c r="D155" s="183" t="s">
        <v>155</v>
      </c>
      <c r="E155" s="188" t="s">
        <v>21</v>
      </c>
      <c r="F155" s="189" t="s">
        <v>247</v>
      </c>
      <c r="G155" s="187"/>
      <c r="H155" s="190">
        <v>1.28</v>
      </c>
      <c r="I155" s="191"/>
      <c r="J155" s="187"/>
      <c r="K155" s="187"/>
      <c r="L155" s="192"/>
      <c r="M155" s="193"/>
      <c r="N155" s="194"/>
      <c r="O155" s="194"/>
      <c r="P155" s="194"/>
      <c r="Q155" s="194"/>
      <c r="R155" s="194"/>
      <c r="S155" s="194"/>
      <c r="T155" s="195"/>
      <c r="AT155" s="196" t="s">
        <v>155</v>
      </c>
      <c r="AU155" s="196" t="s">
        <v>83</v>
      </c>
      <c r="AV155" s="11" t="s">
        <v>85</v>
      </c>
      <c r="AW155" s="11" t="s">
        <v>36</v>
      </c>
      <c r="AX155" s="11" t="s">
        <v>75</v>
      </c>
      <c r="AY155" s="196" t="s">
        <v>146</v>
      </c>
    </row>
    <row r="156" spans="2:51" s="12" customFormat="1">
      <c r="B156" s="197"/>
      <c r="C156" s="198"/>
      <c r="D156" s="183" t="s">
        <v>155</v>
      </c>
      <c r="E156" s="199" t="s">
        <v>21</v>
      </c>
      <c r="F156" s="200" t="s">
        <v>248</v>
      </c>
      <c r="G156" s="198"/>
      <c r="H156" s="199" t="s">
        <v>21</v>
      </c>
      <c r="I156" s="201"/>
      <c r="J156" s="198"/>
      <c r="K156" s="198"/>
      <c r="L156" s="202"/>
      <c r="M156" s="203"/>
      <c r="N156" s="204"/>
      <c r="O156" s="204"/>
      <c r="P156" s="204"/>
      <c r="Q156" s="204"/>
      <c r="R156" s="204"/>
      <c r="S156" s="204"/>
      <c r="T156" s="205"/>
      <c r="AT156" s="206" t="s">
        <v>155</v>
      </c>
      <c r="AU156" s="206" t="s">
        <v>83</v>
      </c>
      <c r="AV156" s="12" t="s">
        <v>83</v>
      </c>
      <c r="AW156" s="12" t="s">
        <v>36</v>
      </c>
      <c r="AX156" s="12" t="s">
        <v>75</v>
      </c>
      <c r="AY156" s="206" t="s">
        <v>146</v>
      </c>
    </row>
    <row r="157" spans="2:51" s="11" customFormat="1">
      <c r="B157" s="186"/>
      <c r="C157" s="187"/>
      <c r="D157" s="183" t="s">
        <v>155</v>
      </c>
      <c r="E157" s="188" t="s">
        <v>21</v>
      </c>
      <c r="F157" s="189" t="s">
        <v>249</v>
      </c>
      <c r="G157" s="187"/>
      <c r="H157" s="190">
        <v>4.4000000000000004</v>
      </c>
      <c r="I157" s="191"/>
      <c r="J157" s="187"/>
      <c r="K157" s="187"/>
      <c r="L157" s="192"/>
      <c r="M157" s="193"/>
      <c r="N157" s="194"/>
      <c r="O157" s="194"/>
      <c r="P157" s="194"/>
      <c r="Q157" s="194"/>
      <c r="R157" s="194"/>
      <c r="S157" s="194"/>
      <c r="T157" s="195"/>
      <c r="AT157" s="196" t="s">
        <v>155</v>
      </c>
      <c r="AU157" s="196" t="s">
        <v>83</v>
      </c>
      <c r="AV157" s="11" t="s">
        <v>85</v>
      </c>
      <c r="AW157" s="11" t="s">
        <v>36</v>
      </c>
      <c r="AX157" s="11" t="s">
        <v>75</v>
      </c>
      <c r="AY157" s="196" t="s">
        <v>146</v>
      </c>
    </row>
    <row r="158" spans="2:51" s="12" customFormat="1">
      <c r="B158" s="197"/>
      <c r="C158" s="198"/>
      <c r="D158" s="183" t="s">
        <v>155</v>
      </c>
      <c r="E158" s="199" t="s">
        <v>21</v>
      </c>
      <c r="F158" s="200" t="s">
        <v>250</v>
      </c>
      <c r="G158" s="198"/>
      <c r="H158" s="199" t="s">
        <v>21</v>
      </c>
      <c r="I158" s="201"/>
      <c r="J158" s="198"/>
      <c r="K158" s="198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155</v>
      </c>
      <c r="AU158" s="206" t="s">
        <v>83</v>
      </c>
      <c r="AV158" s="12" t="s">
        <v>83</v>
      </c>
      <c r="AW158" s="12" t="s">
        <v>36</v>
      </c>
      <c r="AX158" s="12" t="s">
        <v>75</v>
      </c>
      <c r="AY158" s="206" t="s">
        <v>146</v>
      </c>
    </row>
    <row r="159" spans="2:51" s="11" customFormat="1">
      <c r="B159" s="186"/>
      <c r="C159" s="187"/>
      <c r="D159" s="183" t="s">
        <v>155</v>
      </c>
      <c r="E159" s="188" t="s">
        <v>21</v>
      </c>
      <c r="F159" s="189" t="s">
        <v>251</v>
      </c>
      <c r="G159" s="187"/>
      <c r="H159" s="190">
        <v>9</v>
      </c>
      <c r="I159" s="191"/>
      <c r="J159" s="187"/>
      <c r="K159" s="187"/>
      <c r="L159" s="192"/>
      <c r="M159" s="193"/>
      <c r="N159" s="194"/>
      <c r="O159" s="194"/>
      <c r="P159" s="194"/>
      <c r="Q159" s="194"/>
      <c r="R159" s="194"/>
      <c r="S159" s="194"/>
      <c r="T159" s="195"/>
      <c r="AT159" s="196" t="s">
        <v>155</v>
      </c>
      <c r="AU159" s="196" t="s">
        <v>83</v>
      </c>
      <c r="AV159" s="11" t="s">
        <v>85</v>
      </c>
      <c r="AW159" s="11" t="s">
        <v>36</v>
      </c>
      <c r="AX159" s="11" t="s">
        <v>75</v>
      </c>
      <c r="AY159" s="196" t="s">
        <v>146</v>
      </c>
    </row>
    <row r="160" spans="2:51" s="13" customFormat="1">
      <c r="B160" s="207"/>
      <c r="C160" s="208"/>
      <c r="D160" s="183" t="s">
        <v>155</v>
      </c>
      <c r="E160" s="209" t="s">
        <v>21</v>
      </c>
      <c r="F160" s="210" t="s">
        <v>252</v>
      </c>
      <c r="G160" s="208"/>
      <c r="H160" s="211">
        <v>53.93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155</v>
      </c>
      <c r="AU160" s="217" t="s">
        <v>83</v>
      </c>
      <c r="AV160" s="13" t="s">
        <v>165</v>
      </c>
      <c r="AW160" s="13" t="s">
        <v>36</v>
      </c>
      <c r="AX160" s="13" t="s">
        <v>83</v>
      </c>
      <c r="AY160" s="217" t="s">
        <v>146</v>
      </c>
    </row>
    <row r="161" spans="2:65" s="1" customFormat="1" ht="16.5" customHeight="1">
      <c r="B161" s="33"/>
      <c r="C161" s="170" t="s">
        <v>253</v>
      </c>
      <c r="D161" s="170" t="s">
        <v>147</v>
      </c>
      <c r="E161" s="171" t="s">
        <v>254</v>
      </c>
      <c r="F161" s="172" t="s">
        <v>255</v>
      </c>
      <c r="G161" s="173" t="s">
        <v>222</v>
      </c>
      <c r="H161" s="174">
        <v>183</v>
      </c>
      <c r="I161" s="175"/>
      <c r="J161" s="176">
        <f>ROUND(I161*H161,2)</f>
        <v>0</v>
      </c>
      <c r="K161" s="172" t="s">
        <v>21</v>
      </c>
      <c r="L161" s="37"/>
      <c r="M161" s="177" t="s">
        <v>21</v>
      </c>
      <c r="N161" s="178" t="s">
        <v>46</v>
      </c>
      <c r="O161" s="62"/>
      <c r="P161" s="179">
        <f>O161*H161</f>
        <v>0</v>
      </c>
      <c r="Q161" s="179">
        <v>0</v>
      </c>
      <c r="R161" s="179">
        <f>Q161*H161</f>
        <v>0</v>
      </c>
      <c r="S161" s="179">
        <v>1.4E-2</v>
      </c>
      <c r="T161" s="180">
        <f>S161*H161</f>
        <v>2.5619999999999998</v>
      </c>
      <c r="AR161" s="181" t="s">
        <v>151</v>
      </c>
      <c r="AT161" s="181" t="s">
        <v>147</v>
      </c>
      <c r="AU161" s="181" t="s">
        <v>83</v>
      </c>
      <c r="AY161" s="16" t="s">
        <v>146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6" t="s">
        <v>83</v>
      </c>
      <c r="BK161" s="182">
        <f>ROUND(I161*H161,2)</f>
        <v>0</v>
      </c>
      <c r="BL161" s="16" t="s">
        <v>151</v>
      </c>
      <c r="BM161" s="181" t="s">
        <v>256</v>
      </c>
    </row>
    <row r="162" spans="2:65" s="1" customFormat="1" ht="29.25">
      <c r="B162" s="33"/>
      <c r="C162" s="34"/>
      <c r="D162" s="183" t="s">
        <v>153</v>
      </c>
      <c r="E162" s="34"/>
      <c r="F162" s="184" t="s">
        <v>257</v>
      </c>
      <c r="G162" s="34"/>
      <c r="H162" s="34"/>
      <c r="I162" s="106"/>
      <c r="J162" s="34"/>
      <c r="K162" s="34"/>
      <c r="L162" s="37"/>
      <c r="M162" s="185"/>
      <c r="N162" s="62"/>
      <c r="O162" s="62"/>
      <c r="P162" s="62"/>
      <c r="Q162" s="62"/>
      <c r="R162" s="62"/>
      <c r="S162" s="62"/>
      <c r="T162" s="63"/>
      <c r="AT162" s="16" t="s">
        <v>153</v>
      </c>
      <c r="AU162" s="16" t="s">
        <v>83</v>
      </c>
    </row>
    <row r="163" spans="2:65" s="12" customFormat="1">
      <c r="B163" s="197"/>
      <c r="C163" s="198"/>
      <c r="D163" s="183" t="s">
        <v>155</v>
      </c>
      <c r="E163" s="199" t="s">
        <v>21</v>
      </c>
      <c r="F163" s="200" t="s">
        <v>258</v>
      </c>
      <c r="G163" s="198"/>
      <c r="H163" s="199" t="s">
        <v>21</v>
      </c>
      <c r="I163" s="201"/>
      <c r="J163" s="198"/>
      <c r="K163" s="198"/>
      <c r="L163" s="202"/>
      <c r="M163" s="203"/>
      <c r="N163" s="204"/>
      <c r="O163" s="204"/>
      <c r="P163" s="204"/>
      <c r="Q163" s="204"/>
      <c r="R163" s="204"/>
      <c r="S163" s="204"/>
      <c r="T163" s="205"/>
      <c r="AT163" s="206" t="s">
        <v>155</v>
      </c>
      <c r="AU163" s="206" t="s">
        <v>83</v>
      </c>
      <c r="AV163" s="12" t="s">
        <v>83</v>
      </c>
      <c r="AW163" s="12" t="s">
        <v>36</v>
      </c>
      <c r="AX163" s="12" t="s">
        <v>75</v>
      </c>
      <c r="AY163" s="206" t="s">
        <v>146</v>
      </c>
    </row>
    <row r="164" spans="2:65" s="11" customFormat="1">
      <c r="B164" s="186"/>
      <c r="C164" s="187"/>
      <c r="D164" s="183" t="s">
        <v>155</v>
      </c>
      <c r="E164" s="188" t="s">
        <v>21</v>
      </c>
      <c r="F164" s="189" t="s">
        <v>259</v>
      </c>
      <c r="G164" s="187"/>
      <c r="H164" s="190">
        <v>73.599999999999994</v>
      </c>
      <c r="I164" s="191"/>
      <c r="J164" s="187"/>
      <c r="K164" s="187"/>
      <c r="L164" s="192"/>
      <c r="M164" s="193"/>
      <c r="N164" s="194"/>
      <c r="O164" s="194"/>
      <c r="P164" s="194"/>
      <c r="Q164" s="194"/>
      <c r="R164" s="194"/>
      <c r="S164" s="194"/>
      <c r="T164" s="195"/>
      <c r="AT164" s="196" t="s">
        <v>155</v>
      </c>
      <c r="AU164" s="196" t="s">
        <v>83</v>
      </c>
      <c r="AV164" s="11" t="s">
        <v>85</v>
      </c>
      <c r="AW164" s="11" t="s">
        <v>36</v>
      </c>
      <c r="AX164" s="11" t="s">
        <v>75</v>
      </c>
      <c r="AY164" s="196" t="s">
        <v>146</v>
      </c>
    </row>
    <row r="165" spans="2:65" s="12" customFormat="1">
      <c r="B165" s="197"/>
      <c r="C165" s="198"/>
      <c r="D165" s="183" t="s">
        <v>155</v>
      </c>
      <c r="E165" s="199" t="s">
        <v>21</v>
      </c>
      <c r="F165" s="200" t="s">
        <v>260</v>
      </c>
      <c r="G165" s="198"/>
      <c r="H165" s="199" t="s">
        <v>21</v>
      </c>
      <c r="I165" s="201"/>
      <c r="J165" s="198"/>
      <c r="K165" s="198"/>
      <c r="L165" s="202"/>
      <c r="M165" s="203"/>
      <c r="N165" s="204"/>
      <c r="O165" s="204"/>
      <c r="P165" s="204"/>
      <c r="Q165" s="204"/>
      <c r="R165" s="204"/>
      <c r="S165" s="204"/>
      <c r="T165" s="205"/>
      <c r="AT165" s="206" t="s">
        <v>155</v>
      </c>
      <c r="AU165" s="206" t="s">
        <v>83</v>
      </c>
      <c r="AV165" s="12" t="s">
        <v>83</v>
      </c>
      <c r="AW165" s="12" t="s">
        <v>36</v>
      </c>
      <c r="AX165" s="12" t="s">
        <v>75</v>
      </c>
      <c r="AY165" s="206" t="s">
        <v>146</v>
      </c>
    </row>
    <row r="166" spans="2:65" s="11" customFormat="1">
      <c r="B166" s="186"/>
      <c r="C166" s="187"/>
      <c r="D166" s="183" t="s">
        <v>155</v>
      </c>
      <c r="E166" s="188" t="s">
        <v>21</v>
      </c>
      <c r="F166" s="189" t="s">
        <v>261</v>
      </c>
      <c r="G166" s="187"/>
      <c r="H166" s="190">
        <v>84.8</v>
      </c>
      <c r="I166" s="191"/>
      <c r="J166" s="187"/>
      <c r="K166" s="187"/>
      <c r="L166" s="192"/>
      <c r="M166" s="193"/>
      <c r="N166" s="194"/>
      <c r="O166" s="194"/>
      <c r="P166" s="194"/>
      <c r="Q166" s="194"/>
      <c r="R166" s="194"/>
      <c r="S166" s="194"/>
      <c r="T166" s="195"/>
      <c r="AT166" s="196" t="s">
        <v>155</v>
      </c>
      <c r="AU166" s="196" t="s">
        <v>83</v>
      </c>
      <c r="AV166" s="11" t="s">
        <v>85</v>
      </c>
      <c r="AW166" s="11" t="s">
        <v>36</v>
      </c>
      <c r="AX166" s="11" t="s">
        <v>75</v>
      </c>
      <c r="AY166" s="196" t="s">
        <v>146</v>
      </c>
    </row>
    <row r="167" spans="2:65" s="12" customFormat="1">
      <c r="B167" s="197"/>
      <c r="C167" s="198"/>
      <c r="D167" s="183" t="s">
        <v>155</v>
      </c>
      <c r="E167" s="199" t="s">
        <v>21</v>
      </c>
      <c r="F167" s="200" t="s">
        <v>262</v>
      </c>
      <c r="G167" s="198"/>
      <c r="H167" s="199" t="s">
        <v>21</v>
      </c>
      <c r="I167" s="201"/>
      <c r="J167" s="198"/>
      <c r="K167" s="198"/>
      <c r="L167" s="202"/>
      <c r="M167" s="203"/>
      <c r="N167" s="204"/>
      <c r="O167" s="204"/>
      <c r="P167" s="204"/>
      <c r="Q167" s="204"/>
      <c r="R167" s="204"/>
      <c r="S167" s="204"/>
      <c r="T167" s="205"/>
      <c r="AT167" s="206" t="s">
        <v>155</v>
      </c>
      <c r="AU167" s="206" t="s">
        <v>83</v>
      </c>
      <c r="AV167" s="12" t="s">
        <v>83</v>
      </c>
      <c r="AW167" s="12" t="s">
        <v>36</v>
      </c>
      <c r="AX167" s="12" t="s">
        <v>75</v>
      </c>
      <c r="AY167" s="206" t="s">
        <v>146</v>
      </c>
    </row>
    <row r="168" spans="2:65" s="11" customFormat="1">
      <c r="B168" s="186"/>
      <c r="C168" s="187"/>
      <c r="D168" s="183" t="s">
        <v>155</v>
      </c>
      <c r="E168" s="188" t="s">
        <v>21</v>
      </c>
      <c r="F168" s="189" t="s">
        <v>263</v>
      </c>
      <c r="G168" s="187"/>
      <c r="H168" s="190">
        <v>15.6</v>
      </c>
      <c r="I168" s="191"/>
      <c r="J168" s="187"/>
      <c r="K168" s="187"/>
      <c r="L168" s="192"/>
      <c r="M168" s="193"/>
      <c r="N168" s="194"/>
      <c r="O168" s="194"/>
      <c r="P168" s="194"/>
      <c r="Q168" s="194"/>
      <c r="R168" s="194"/>
      <c r="S168" s="194"/>
      <c r="T168" s="195"/>
      <c r="AT168" s="196" t="s">
        <v>155</v>
      </c>
      <c r="AU168" s="196" t="s">
        <v>83</v>
      </c>
      <c r="AV168" s="11" t="s">
        <v>85</v>
      </c>
      <c r="AW168" s="11" t="s">
        <v>36</v>
      </c>
      <c r="AX168" s="11" t="s">
        <v>75</v>
      </c>
      <c r="AY168" s="196" t="s">
        <v>146</v>
      </c>
    </row>
    <row r="169" spans="2:65" s="12" customFormat="1">
      <c r="B169" s="197"/>
      <c r="C169" s="198"/>
      <c r="D169" s="183" t="s">
        <v>155</v>
      </c>
      <c r="E169" s="199" t="s">
        <v>21</v>
      </c>
      <c r="F169" s="200" t="s">
        <v>264</v>
      </c>
      <c r="G169" s="198"/>
      <c r="H169" s="199" t="s">
        <v>21</v>
      </c>
      <c r="I169" s="201"/>
      <c r="J169" s="198"/>
      <c r="K169" s="198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155</v>
      </c>
      <c r="AU169" s="206" t="s">
        <v>83</v>
      </c>
      <c r="AV169" s="12" t="s">
        <v>83</v>
      </c>
      <c r="AW169" s="12" t="s">
        <v>36</v>
      </c>
      <c r="AX169" s="12" t="s">
        <v>75</v>
      </c>
      <c r="AY169" s="206" t="s">
        <v>146</v>
      </c>
    </row>
    <row r="170" spans="2:65" s="11" customFormat="1">
      <c r="B170" s="186"/>
      <c r="C170" s="187"/>
      <c r="D170" s="183" t="s">
        <v>155</v>
      </c>
      <c r="E170" s="188" t="s">
        <v>21</v>
      </c>
      <c r="F170" s="189" t="s">
        <v>265</v>
      </c>
      <c r="G170" s="187"/>
      <c r="H170" s="190">
        <v>9</v>
      </c>
      <c r="I170" s="191"/>
      <c r="J170" s="187"/>
      <c r="K170" s="187"/>
      <c r="L170" s="192"/>
      <c r="M170" s="193"/>
      <c r="N170" s="194"/>
      <c r="O170" s="194"/>
      <c r="P170" s="194"/>
      <c r="Q170" s="194"/>
      <c r="R170" s="194"/>
      <c r="S170" s="194"/>
      <c r="T170" s="195"/>
      <c r="AT170" s="196" t="s">
        <v>155</v>
      </c>
      <c r="AU170" s="196" t="s">
        <v>83</v>
      </c>
      <c r="AV170" s="11" t="s">
        <v>85</v>
      </c>
      <c r="AW170" s="11" t="s">
        <v>36</v>
      </c>
      <c r="AX170" s="11" t="s">
        <v>75</v>
      </c>
      <c r="AY170" s="196" t="s">
        <v>146</v>
      </c>
    </row>
    <row r="171" spans="2:65" s="13" customFormat="1">
      <c r="B171" s="207"/>
      <c r="C171" s="208"/>
      <c r="D171" s="183" t="s">
        <v>155</v>
      </c>
      <c r="E171" s="209" t="s">
        <v>21</v>
      </c>
      <c r="F171" s="210" t="s">
        <v>252</v>
      </c>
      <c r="G171" s="208"/>
      <c r="H171" s="211">
        <v>182.99999999999997</v>
      </c>
      <c r="I171" s="212"/>
      <c r="J171" s="208"/>
      <c r="K171" s="208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155</v>
      </c>
      <c r="AU171" s="217" t="s">
        <v>83</v>
      </c>
      <c r="AV171" s="13" t="s">
        <v>165</v>
      </c>
      <c r="AW171" s="13" t="s">
        <v>36</v>
      </c>
      <c r="AX171" s="13" t="s">
        <v>83</v>
      </c>
      <c r="AY171" s="217" t="s">
        <v>146</v>
      </c>
    </row>
    <row r="172" spans="2:65" s="1" customFormat="1" ht="16.5" customHeight="1">
      <c r="B172" s="33"/>
      <c r="C172" s="170" t="s">
        <v>266</v>
      </c>
      <c r="D172" s="170" t="s">
        <v>147</v>
      </c>
      <c r="E172" s="171" t="s">
        <v>267</v>
      </c>
      <c r="F172" s="172" t="s">
        <v>268</v>
      </c>
      <c r="G172" s="173" t="s">
        <v>222</v>
      </c>
      <c r="H172" s="174">
        <v>51</v>
      </c>
      <c r="I172" s="175"/>
      <c r="J172" s="176">
        <f>ROUND(I172*H172,2)</f>
        <v>0</v>
      </c>
      <c r="K172" s="172" t="s">
        <v>21</v>
      </c>
      <c r="L172" s="37"/>
      <c r="M172" s="177" t="s">
        <v>21</v>
      </c>
      <c r="N172" s="178" t="s">
        <v>46</v>
      </c>
      <c r="O172" s="62"/>
      <c r="P172" s="179">
        <f>O172*H172</f>
        <v>0</v>
      </c>
      <c r="Q172" s="179">
        <v>0</v>
      </c>
      <c r="R172" s="179">
        <f>Q172*H172</f>
        <v>0</v>
      </c>
      <c r="S172" s="179">
        <v>2.4E-2</v>
      </c>
      <c r="T172" s="180">
        <f>S172*H172</f>
        <v>1.224</v>
      </c>
      <c r="AR172" s="181" t="s">
        <v>151</v>
      </c>
      <c r="AT172" s="181" t="s">
        <v>147</v>
      </c>
      <c r="AU172" s="181" t="s">
        <v>83</v>
      </c>
      <c r="AY172" s="16" t="s">
        <v>146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16" t="s">
        <v>83</v>
      </c>
      <c r="BK172" s="182">
        <f>ROUND(I172*H172,2)</f>
        <v>0</v>
      </c>
      <c r="BL172" s="16" t="s">
        <v>151</v>
      </c>
      <c r="BM172" s="181" t="s">
        <v>269</v>
      </c>
    </row>
    <row r="173" spans="2:65" s="1" customFormat="1" ht="19.5">
      <c r="B173" s="33"/>
      <c r="C173" s="34"/>
      <c r="D173" s="183" t="s">
        <v>153</v>
      </c>
      <c r="E173" s="34"/>
      <c r="F173" s="184" t="s">
        <v>270</v>
      </c>
      <c r="G173" s="34"/>
      <c r="H173" s="34"/>
      <c r="I173" s="106"/>
      <c r="J173" s="34"/>
      <c r="K173" s="34"/>
      <c r="L173" s="37"/>
      <c r="M173" s="185"/>
      <c r="N173" s="62"/>
      <c r="O173" s="62"/>
      <c r="P173" s="62"/>
      <c r="Q173" s="62"/>
      <c r="R173" s="62"/>
      <c r="S173" s="62"/>
      <c r="T173" s="63"/>
      <c r="AT173" s="16" t="s">
        <v>153</v>
      </c>
      <c r="AU173" s="16" t="s">
        <v>83</v>
      </c>
    </row>
    <row r="174" spans="2:65" s="12" customFormat="1">
      <c r="B174" s="197"/>
      <c r="C174" s="198"/>
      <c r="D174" s="183" t="s">
        <v>155</v>
      </c>
      <c r="E174" s="199" t="s">
        <v>21</v>
      </c>
      <c r="F174" s="200" t="s">
        <v>271</v>
      </c>
      <c r="G174" s="198"/>
      <c r="H174" s="199" t="s">
        <v>21</v>
      </c>
      <c r="I174" s="201"/>
      <c r="J174" s="198"/>
      <c r="K174" s="198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155</v>
      </c>
      <c r="AU174" s="206" t="s">
        <v>83</v>
      </c>
      <c r="AV174" s="12" t="s">
        <v>83</v>
      </c>
      <c r="AW174" s="12" t="s">
        <v>36</v>
      </c>
      <c r="AX174" s="12" t="s">
        <v>75</v>
      </c>
      <c r="AY174" s="206" t="s">
        <v>146</v>
      </c>
    </row>
    <row r="175" spans="2:65" s="11" customFormat="1">
      <c r="B175" s="186"/>
      <c r="C175" s="187"/>
      <c r="D175" s="183" t="s">
        <v>155</v>
      </c>
      <c r="E175" s="188" t="s">
        <v>21</v>
      </c>
      <c r="F175" s="189" t="s">
        <v>272</v>
      </c>
      <c r="G175" s="187"/>
      <c r="H175" s="190">
        <v>10</v>
      </c>
      <c r="I175" s="191"/>
      <c r="J175" s="187"/>
      <c r="K175" s="187"/>
      <c r="L175" s="192"/>
      <c r="M175" s="193"/>
      <c r="N175" s="194"/>
      <c r="O175" s="194"/>
      <c r="P175" s="194"/>
      <c r="Q175" s="194"/>
      <c r="R175" s="194"/>
      <c r="S175" s="194"/>
      <c r="T175" s="195"/>
      <c r="AT175" s="196" t="s">
        <v>155</v>
      </c>
      <c r="AU175" s="196" t="s">
        <v>83</v>
      </c>
      <c r="AV175" s="11" t="s">
        <v>85</v>
      </c>
      <c r="AW175" s="11" t="s">
        <v>36</v>
      </c>
      <c r="AX175" s="11" t="s">
        <v>75</v>
      </c>
      <c r="AY175" s="196" t="s">
        <v>146</v>
      </c>
    </row>
    <row r="176" spans="2:65" s="12" customFormat="1">
      <c r="B176" s="197"/>
      <c r="C176" s="198"/>
      <c r="D176" s="183" t="s">
        <v>155</v>
      </c>
      <c r="E176" s="199" t="s">
        <v>21</v>
      </c>
      <c r="F176" s="200" t="s">
        <v>273</v>
      </c>
      <c r="G176" s="198"/>
      <c r="H176" s="199" t="s">
        <v>21</v>
      </c>
      <c r="I176" s="201"/>
      <c r="J176" s="198"/>
      <c r="K176" s="198"/>
      <c r="L176" s="202"/>
      <c r="M176" s="203"/>
      <c r="N176" s="204"/>
      <c r="O176" s="204"/>
      <c r="P176" s="204"/>
      <c r="Q176" s="204"/>
      <c r="R176" s="204"/>
      <c r="S176" s="204"/>
      <c r="T176" s="205"/>
      <c r="AT176" s="206" t="s">
        <v>155</v>
      </c>
      <c r="AU176" s="206" t="s">
        <v>83</v>
      </c>
      <c r="AV176" s="12" t="s">
        <v>83</v>
      </c>
      <c r="AW176" s="12" t="s">
        <v>36</v>
      </c>
      <c r="AX176" s="12" t="s">
        <v>75</v>
      </c>
      <c r="AY176" s="206" t="s">
        <v>146</v>
      </c>
    </row>
    <row r="177" spans="2:65" s="11" customFormat="1">
      <c r="B177" s="186"/>
      <c r="C177" s="187"/>
      <c r="D177" s="183" t="s">
        <v>155</v>
      </c>
      <c r="E177" s="188" t="s">
        <v>21</v>
      </c>
      <c r="F177" s="189" t="s">
        <v>274</v>
      </c>
      <c r="G177" s="187"/>
      <c r="H177" s="190">
        <v>10</v>
      </c>
      <c r="I177" s="191"/>
      <c r="J177" s="187"/>
      <c r="K177" s="187"/>
      <c r="L177" s="192"/>
      <c r="M177" s="193"/>
      <c r="N177" s="194"/>
      <c r="O177" s="194"/>
      <c r="P177" s="194"/>
      <c r="Q177" s="194"/>
      <c r="R177" s="194"/>
      <c r="S177" s="194"/>
      <c r="T177" s="195"/>
      <c r="AT177" s="196" t="s">
        <v>155</v>
      </c>
      <c r="AU177" s="196" t="s">
        <v>83</v>
      </c>
      <c r="AV177" s="11" t="s">
        <v>85</v>
      </c>
      <c r="AW177" s="11" t="s">
        <v>36</v>
      </c>
      <c r="AX177" s="11" t="s">
        <v>75</v>
      </c>
      <c r="AY177" s="196" t="s">
        <v>146</v>
      </c>
    </row>
    <row r="178" spans="2:65" s="12" customFormat="1">
      <c r="B178" s="197"/>
      <c r="C178" s="198"/>
      <c r="D178" s="183" t="s">
        <v>155</v>
      </c>
      <c r="E178" s="199" t="s">
        <v>21</v>
      </c>
      <c r="F178" s="200" t="s">
        <v>275</v>
      </c>
      <c r="G178" s="198"/>
      <c r="H178" s="199" t="s">
        <v>21</v>
      </c>
      <c r="I178" s="201"/>
      <c r="J178" s="198"/>
      <c r="K178" s="198"/>
      <c r="L178" s="202"/>
      <c r="M178" s="203"/>
      <c r="N178" s="204"/>
      <c r="O178" s="204"/>
      <c r="P178" s="204"/>
      <c r="Q178" s="204"/>
      <c r="R178" s="204"/>
      <c r="S178" s="204"/>
      <c r="T178" s="205"/>
      <c r="AT178" s="206" t="s">
        <v>155</v>
      </c>
      <c r="AU178" s="206" t="s">
        <v>83</v>
      </c>
      <c r="AV178" s="12" t="s">
        <v>83</v>
      </c>
      <c r="AW178" s="12" t="s">
        <v>36</v>
      </c>
      <c r="AX178" s="12" t="s">
        <v>75</v>
      </c>
      <c r="AY178" s="206" t="s">
        <v>146</v>
      </c>
    </row>
    <row r="179" spans="2:65" s="11" customFormat="1">
      <c r="B179" s="186"/>
      <c r="C179" s="187"/>
      <c r="D179" s="183" t="s">
        <v>155</v>
      </c>
      <c r="E179" s="188" t="s">
        <v>21</v>
      </c>
      <c r="F179" s="189" t="s">
        <v>276</v>
      </c>
      <c r="G179" s="187"/>
      <c r="H179" s="190">
        <v>31</v>
      </c>
      <c r="I179" s="191"/>
      <c r="J179" s="187"/>
      <c r="K179" s="187"/>
      <c r="L179" s="192"/>
      <c r="M179" s="193"/>
      <c r="N179" s="194"/>
      <c r="O179" s="194"/>
      <c r="P179" s="194"/>
      <c r="Q179" s="194"/>
      <c r="R179" s="194"/>
      <c r="S179" s="194"/>
      <c r="T179" s="195"/>
      <c r="AT179" s="196" t="s">
        <v>155</v>
      </c>
      <c r="AU179" s="196" t="s">
        <v>83</v>
      </c>
      <c r="AV179" s="11" t="s">
        <v>85</v>
      </c>
      <c r="AW179" s="11" t="s">
        <v>36</v>
      </c>
      <c r="AX179" s="11" t="s">
        <v>75</v>
      </c>
      <c r="AY179" s="196" t="s">
        <v>146</v>
      </c>
    </row>
    <row r="180" spans="2:65" s="13" customFormat="1">
      <c r="B180" s="207"/>
      <c r="C180" s="208"/>
      <c r="D180" s="183" t="s">
        <v>155</v>
      </c>
      <c r="E180" s="209" t="s">
        <v>21</v>
      </c>
      <c r="F180" s="210" t="s">
        <v>252</v>
      </c>
      <c r="G180" s="208"/>
      <c r="H180" s="211">
        <v>51</v>
      </c>
      <c r="I180" s="212"/>
      <c r="J180" s="208"/>
      <c r="K180" s="208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155</v>
      </c>
      <c r="AU180" s="217" t="s">
        <v>83</v>
      </c>
      <c r="AV180" s="13" t="s">
        <v>165</v>
      </c>
      <c r="AW180" s="13" t="s">
        <v>36</v>
      </c>
      <c r="AX180" s="13" t="s">
        <v>83</v>
      </c>
      <c r="AY180" s="217" t="s">
        <v>146</v>
      </c>
    </row>
    <row r="181" spans="2:65" s="1" customFormat="1" ht="16.5" customHeight="1">
      <c r="B181" s="33"/>
      <c r="C181" s="170" t="s">
        <v>277</v>
      </c>
      <c r="D181" s="170" t="s">
        <v>147</v>
      </c>
      <c r="E181" s="171" t="s">
        <v>278</v>
      </c>
      <c r="F181" s="172" t="s">
        <v>279</v>
      </c>
      <c r="G181" s="173" t="s">
        <v>222</v>
      </c>
      <c r="H181" s="174">
        <v>31</v>
      </c>
      <c r="I181" s="175"/>
      <c r="J181" s="176">
        <f>ROUND(I181*H181,2)</f>
        <v>0</v>
      </c>
      <c r="K181" s="172" t="s">
        <v>21</v>
      </c>
      <c r="L181" s="37"/>
      <c r="M181" s="177" t="s">
        <v>21</v>
      </c>
      <c r="N181" s="178" t="s">
        <v>46</v>
      </c>
      <c r="O181" s="62"/>
      <c r="P181" s="179">
        <f>O181*H181</f>
        <v>0</v>
      </c>
      <c r="Q181" s="179">
        <v>0</v>
      </c>
      <c r="R181" s="179">
        <f>Q181*H181</f>
        <v>0</v>
      </c>
      <c r="S181" s="179">
        <v>3.2000000000000001E-2</v>
      </c>
      <c r="T181" s="180">
        <f>S181*H181</f>
        <v>0.99199999999999999</v>
      </c>
      <c r="AR181" s="181" t="s">
        <v>151</v>
      </c>
      <c r="AT181" s="181" t="s">
        <v>147</v>
      </c>
      <c r="AU181" s="181" t="s">
        <v>83</v>
      </c>
      <c r="AY181" s="16" t="s">
        <v>146</v>
      </c>
      <c r="BE181" s="182">
        <f>IF(N181="základní",J181,0)</f>
        <v>0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16" t="s">
        <v>83</v>
      </c>
      <c r="BK181" s="182">
        <f>ROUND(I181*H181,2)</f>
        <v>0</v>
      </c>
      <c r="BL181" s="16" t="s">
        <v>151</v>
      </c>
      <c r="BM181" s="181" t="s">
        <v>280</v>
      </c>
    </row>
    <row r="182" spans="2:65" s="1" customFormat="1" ht="19.5">
      <c r="B182" s="33"/>
      <c r="C182" s="34"/>
      <c r="D182" s="183" t="s">
        <v>153</v>
      </c>
      <c r="E182" s="34"/>
      <c r="F182" s="184" t="s">
        <v>270</v>
      </c>
      <c r="G182" s="34"/>
      <c r="H182" s="34"/>
      <c r="I182" s="106"/>
      <c r="J182" s="34"/>
      <c r="K182" s="34"/>
      <c r="L182" s="37"/>
      <c r="M182" s="185"/>
      <c r="N182" s="62"/>
      <c r="O182" s="62"/>
      <c r="P182" s="62"/>
      <c r="Q182" s="62"/>
      <c r="R182" s="62"/>
      <c r="S182" s="62"/>
      <c r="T182" s="63"/>
      <c r="AT182" s="16" t="s">
        <v>153</v>
      </c>
      <c r="AU182" s="16" t="s">
        <v>83</v>
      </c>
    </row>
    <row r="183" spans="2:65" s="12" customFormat="1">
      <c r="B183" s="197"/>
      <c r="C183" s="198"/>
      <c r="D183" s="183" t="s">
        <v>155</v>
      </c>
      <c r="E183" s="199" t="s">
        <v>21</v>
      </c>
      <c r="F183" s="200" t="s">
        <v>281</v>
      </c>
      <c r="G183" s="198"/>
      <c r="H183" s="199" t="s">
        <v>21</v>
      </c>
      <c r="I183" s="201"/>
      <c r="J183" s="198"/>
      <c r="K183" s="198"/>
      <c r="L183" s="202"/>
      <c r="M183" s="203"/>
      <c r="N183" s="204"/>
      <c r="O183" s="204"/>
      <c r="P183" s="204"/>
      <c r="Q183" s="204"/>
      <c r="R183" s="204"/>
      <c r="S183" s="204"/>
      <c r="T183" s="205"/>
      <c r="AT183" s="206" t="s">
        <v>155</v>
      </c>
      <c r="AU183" s="206" t="s">
        <v>83</v>
      </c>
      <c r="AV183" s="12" t="s">
        <v>83</v>
      </c>
      <c r="AW183" s="12" t="s">
        <v>36</v>
      </c>
      <c r="AX183" s="12" t="s">
        <v>75</v>
      </c>
      <c r="AY183" s="206" t="s">
        <v>146</v>
      </c>
    </row>
    <row r="184" spans="2:65" s="11" customFormat="1">
      <c r="B184" s="186"/>
      <c r="C184" s="187"/>
      <c r="D184" s="183" t="s">
        <v>155</v>
      </c>
      <c r="E184" s="188" t="s">
        <v>21</v>
      </c>
      <c r="F184" s="189" t="s">
        <v>276</v>
      </c>
      <c r="G184" s="187"/>
      <c r="H184" s="190">
        <v>31</v>
      </c>
      <c r="I184" s="191"/>
      <c r="J184" s="187"/>
      <c r="K184" s="187"/>
      <c r="L184" s="192"/>
      <c r="M184" s="193"/>
      <c r="N184" s="194"/>
      <c r="O184" s="194"/>
      <c r="P184" s="194"/>
      <c r="Q184" s="194"/>
      <c r="R184" s="194"/>
      <c r="S184" s="194"/>
      <c r="T184" s="195"/>
      <c r="AT184" s="196" t="s">
        <v>155</v>
      </c>
      <c r="AU184" s="196" t="s">
        <v>83</v>
      </c>
      <c r="AV184" s="11" t="s">
        <v>85</v>
      </c>
      <c r="AW184" s="11" t="s">
        <v>36</v>
      </c>
      <c r="AX184" s="11" t="s">
        <v>83</v>
      </c>
      <c r="AY184" s="196" t="s">
        <v>146</v>
      </c>
    </row>
    <row r="185" spans="2:65" s="1" customFormat="1" ht="16.5" customHeight="1">
      <c r="B185" s="33"/>
      <c r="C185" s="170" t="s">
        <v>7</v>
      </c>
      <c r="D185" s="170" t="s">
        <v>147</v>
      </c>
      <c r="E185" s="171" t="s">
        <v>282</v>
      </c>
      <c r="F185" s="172" t="s">
        <v>283</v>
      </c>
      <c r="G185" s="173" t="s">
        <v>227</v>
      </c>
      <c r="H185" s="174">
        <v>74.97</v>
      </c>
      <c r="I185" s="175"/>
      <c r="J185" s="176">
        <f>ROUND(I185*H185,2)</f>
        <v>0</v>
      </c>
      <c r="K185" s="172" t="s">
        <v>21</v>
      </c>
      <c r="L185" s="37"/>
      <c r="M185" s="177" t="s">
        <v>21</v>
      </c>
      <c r="N185" s="178" t="s">
        <v>46</v>
      </c>
      <c r="O185" s="62"/>
      <c r="P185" s="179">
        <f>O185*H185</f>
        <v>0</v>
      </c>
      <c r="Q185" s="179">
        <v>0</v>
      </c>
      <c r="R185" s="179">
        <f>Q185*H185</f>
        <v>0</v>
      </c>
      <c r="S185" s="179">
        <v>1.4E-2</v>
      </c>
      <c r="T185" s="180">
        <f>S185*H185</f>
        <v>1.04958</v>
      </c>
      <c r="AR185" s="181" t="s">
        <v>151</v>
      </c>
      <c r="AT185" s="181" t="s">
        <v>147</v>
      </c>
      <c r="AU185" s="181" t="s">
        <v>83</v>
      </c>
      <c r="AY185" s="16" t="s">
        <v>146</v>
      </c>
      <c r="BE185" s="182">
        <f>IF(N185="základní",J185,0)</f>
        <v>0</v>
      </c>
      <c r="BF185" s="182">
        <f>IF(N185="snížená",J185,0)</f>
        <v>0</v>
      </c>
      <c r="BG185" s="182">
        <f>IF(N185="zákl. přenesená",J185,0)</f>
        <v>0</v>
      </c>
      <c r="BH185" s="182">
        <f>IF(N185="sníž. přenesená",J185,0)</f>
        <v>0</v>
      </c>
      <c r="BI185" s="182">
        <f>IF(N185="nulová",J185,0)</f>
        <v>0</v>
      </c>
      <c r="BJ185" s="16" t="s">
        <v>83</v>
      </c>
      <c r="BK185" s="182">
        <f>ROUND(I185*H185,2)</f>
        <v>0</v>
      </c>
      <c r="BL185" s="16" t="s">
        <v>151</v>
      </c>
      <c r="BM185" s="181" t="s">
        <v>284</v>
      </c>
    </row>
    <row r="186" spans="2:65" s="12" customFormat="1">
      <c r="B186" s="197"/>
      <c r="C186" s="198"/>
      <c r="D186" s="183" t="s">
        <v>155</v>
      </c>
      <c r="E186" s="199" t="s">
        <v>21</v>
      </c>
      <c r="F186" s="200" t="s">
        <v>285</v>
      </c>
      <c r="G186" s="198"/>
      <c r="H186" s="199" t="s">
        <v>21</v>
      </c>
      <c r="I186" s="201"/>
      <c r="J186" s="198"/>
      <c r="K186" s="198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155</v>
      </c>
      <c r="AU186" s="206" t="s">
        <v>83</v>
      </c>
      <c r="AV186" s="12" t="s">
        <v>83</v>
      </c>
      <c r="AW186" s="12" t="s">
        <v>36</v>
      </c>
      <c r="AX186" s="12" t="s">
        <v>75</v>
      </c>
      <c r="AY186" s="206" t="s">
        <v>146</v>
      </c>
    </row>
    <row r="187" spans="2:65" s="11" customFormat="1">
      <c r="B187" s="186"/>
      <c r="C187" s="187"/>
      <c r="D187" s="183" t="s">
        <v>155</v>
      </c>
      <c r="E187" s="188" t="s">
        <v>21</v>
      </c>
      <c r="F187" s="189" t="s">
        <v>286</v>
      </c>
      <c r="G187" s="187"/>
      <c r="H187" s="190">
        <v>74.97</v>
      </c>
      <c r="I187" s="191"/>
      <c r="J187" s="187"/>
      <c r="K187" s="187"/>
      <c r="L187" s="192"/>
      <c r="M187" s="193"/>
      <c r="N187" s="194"/>
      <c r="O187" s="194"/>
      <c r="P187" s="194"/>
      <c r="Q187" s="194"/>
      <c r="R187" s="194"/>
      <c r="S187" s="194"/>
      <c r="T187" s="195"/>
      <c r="AT187" s="196" t="s">
        <v>155</v>
      </c>
      <c r="AU187" s="196" t="s">
        <v>83</v>
      </c>
      <c r="AV187" s="11" t="s">
        <v>85</v>
      </c>
      <c r="AW187" s="11" t="s">
        <v>36</v>
      </c>
      <c r="AX187" s="11" t="s">
        <v>83</v>
      </c>
      <c r="AY187" s="196" t="s">
        <v>146</v>
      </c>
    </row>
    <row r="188" spans="2:65" s="1" customFormat="1" ht="16.5" customHeight="1">
      <c r="B188" s="33"/>
      <c r="C188" s="170" t="s">
        <v>287</v>
      </c>
      <c r="D188" s="170" t="s">
        <v>147</v>
      </c>
      <c r="E188" s="171" t="s">
        <v>288</v>
      </c>
      <c r="F188" s="172" t="s">
        <v>289</v>
      </c>
      <c r="G188" s="173" t="s">
        <v>222</v>
      </c>
      <c r="H188" s="174">
        <v>78.400000000000006</v>
      </c>
      <c r="I188" s="175"/>
      <c r="J188" s="176">
        <f>ROUND(I188*H188,2)</f>
        <v>0</v>
      </c>
      <c r="K188" s="172" t="s">
        <v>21</v>
      </c>
      <c r="L188" s="37"/>
      <c r="M188" s="177" t="s">
        <v>21</v>
      </c>
      <c r="N188" s="178" t="s">
        <v>46</v>
      </c>
      <c r="O188" s="62"/>
      <c r="P188" s="179">
        <f>O188*H188</f>
        <v>0</v>
      </c>
      <c r="Q188" s="179">
        <v>0</v>
      </c>
      <c r="R188" s="179">
        <f>Q188*H188</f>
        <v>0</v>
      </c>
      <c r="S188" s="179">
        <v>8.0000000000000004E-4</v>
      </c>
      <c r="T188" s="180">
        <f>S188*H188</f>
        <v>6.2720000000000012E-2</v>
      </c>
      <c r="AR188" s="181" t="s">
        <v>151</v>
      </c>
      <c r="AT188" s="181" t="s">
        <v>147</v>
      </c>
      <c r="AU188" s="181" t="s">
        <v>83</v>
      </c>
      <c r="AY188" s="16" t="s">
        <v>146</v>
      </c>
      <c r="BE188" s="182">
        <f>IF(N188="základní",J188,0)</f>
        <v>0</v>
      </c>
      <c r="BF188" s="182">
        <f>IF(N188="snížená",J188,0)</f>
        <v>0</v>
      </c>
      <c r="BG188" s="182">
        <f>IF(N188="zákl. přenesená",J188,0)</f>
        <v>0</v>
      </c>
      <c r="BH188" s="182">
        <f>IF(N188="sníž. přenesená",J188,0)</f>
        <v>0</v>
      </c>
      <c r="BI188" s="182">
        <f>IF(N188="nulová",J188,0)</f>
        <v>0</v>
      </c>
      <c r="BJ188" s="16" t="s">
        <v>83</v>
      </c>
      <c r="BK188" s="182">
        <f>ROUND(I188*H188,2)</f>
        <v>0</v>
      </c>
      <c r="BL188" s="16" t="s">
        <v>151</v>
      </c>
      <c r="BM188" s="181" t="s">
        <v>290</v>
      </c>
    </row>
    <row r="189" spans="2:65" s="1" customFormat="1" ht="19.5">
      <c r="B189" s="33"/>
      <c r="C189" s="34"/>
      <c r="D189" s="183" t="s">
        <v>153</v>
      </c>
      <c r="E189" s="34"/>
      <c r="F189" s="184" t="s">
        <v>291</v>
      </c>
      <c r="G189" s="34"/>
      <c r="H189" s="34"/>
      <c r="I189" s="106"/>
      <c r="J189" s="34"/>
      <c r="K189" s="34"/>
      <c r="L189" s="37"/>
      <c r="M189" s="185"/>
      <c r="N189" s="62"/>
      <c r="O189" s="62"/>
      <c r="P189" s="62"/>
      <c r="Q189" s="62"/>
      <c r="R189" s="62"/>
      <c r="S189" s="62"/>
      <c r="T189" s="63"/>
      <c r="AT189" s="16" t="s">
        <v>153</v>
      </c>
      <c r="AU189" s="16" t="s">
        <v>83</v>
      </c>
    </row>
    <row r="190" spans="2:65" s="12" customFormat="1">
      <c r="B190" s="197"/>
      <c r="C190" s="198"/>
      <c r="D190" s="183" t="s">
        <v>155</v>
      </c>
      <c r="E190" s="199" t="s">
        <v>21</v>
      </c>
      <c r="F190" s="200" t="s">
        <v>292</v>
      </c>
      <c r="G190" s="198"/>
      <c r="H190" s="199" t="s">
        <v>21</v>
      </c>
      <c r="I190" s="201"/>
      <c r="J190" s="198"/>
      <c r="K190" s="198"/>
      <c r="L190" s="202"/>
      <c r="M190" s="203"/>
      <c r="N190" s="204"/>
      <c r="O190" s="204"/>
      <c r="P190" s="204"/>
      <c r="Q190" s="204"/>
      <c r="R190" s="204"/>
      <c r="S190" s="204"/>
      <c r="T190" s="205"/>
      <c r="AT190" s="206" t="s">
        <v>155</v>
      </c>
      <c r="AU190" s="206" t="s">
        <v>83</v>
      </c>
      <c r="AV190" s="12" t="s">
        <v>83</v>
      </c>
      <c r="AW190" s="12" t="s">
        <v>36</v>
      </c>
      <c r="AX190" s="12" t="s">
        <v>75</v>
      </c>
      <c r="AY190" s="206" t="s">
        <v>146</v>
      </c>
    </row>
    <row r="191" spans="2:65" s="11" customFormat="1">
      <c r="B191" s="186"/>
      <c r="C191" s="187"/>
      <c r="D191" s="183" t="s">
        <v>155</v>
      </c>
      <c r="E191" s="188" t="s">
        <v>21</v>
      </c>
      <c r="F191" s="189" t="s">
        <v>293</v>
      </c>
      <c r="G191" s="187"/>
      <c r="H191" s="190">
        <v>78.400000000000006</v>
      </c>
      <c r="I191" s="191"/>
      <c r="J191" s="187"/>
      <c r="K191" s="187"/>
      <c r="L191" s="192"/>
      <c r="M191" s="193"/>
      <c r="N191" s="194"/>
      <c r="O191" s="194"/>
      <c r="P191" s="194"/>
      <c r="Q191" s="194"/>
      <c r="R191" s="194"/>
      <c r="S191" s="194"/>
      <c r="T191" s="195"/>
      <c r="AT191" s="196" t="s">
        <v>155</v>
      </c>
      <c r="AU191" s="196" t="s">
        <v>83</v>
      </c>
      <c r="AV191" s="11" t="s">
        <v>85</v>
      </c>
      <c r="AW191" s="11" t="s">
        <v>36</v>
      </c>
      <c r="AX191" s="11" t="s">
        <v>83</v>
      </c>
      <c r="AY191" s="196" t="s">
        <v>146</v>
      </c>
    </row>
    <row r="192" spans="2:65" s="1" customFormat="1" ht="16.5" customHeight="1">
      <c r="B192" s="33"/>
      <c r="C192" s="170" t="s">
        <v>294</v>
      </c>
      <c r="D192" s="170" t="s">
        <v>147</v>
      </c>
      <c r="E192" s="171" t="s">
        <v>295</v>
      </c>
      <c r="F192" s="172" t="s">
        <v>296</v>
      </c>
      <c r="G192" s="173" t="s">
        <v>222</v>
      </c>
      <c r="H192" s="174">
        <v>65</v>
      </c>
      <c r="I192" s="175"/>
      <c r="J192" s="176">
        <f>ROUND(I192*H192,2)</f>
        <v>0</v>
      </c>
      <c r="K192" s="172" t="s">
        <v>21</v>
      </c>
      <c r="L192" s="37"/>
      <c r="M192" s="177" t="s">
        <v>21</v>
      </c>
      <c r="N192" s="178" t="s">
        <v>46</v>
      </c>
      <c r="O192" s="62"/>
      <c r="P192" s="179">
        <f>O192*H192</f>
        <v>0</v>
      </c>
      <c r="Q192" s="179">
        <v>0</v>
      </c>
      <c r="R192" s="179">
        <f>Q192*H192</f>
        <v>0</v>
      </c>
      <c r="S192" s="179">
        <v>2.5000000000000001E-2</v>
      </c>
      <c r="T192" s="180">
        <f>S192*H192</f>
        <v>1.625</v>
      </c>
      <c r="AR192" s="181" t="s">
        <v>151</v>
      </c>
      <c r="AT192" s="181" t="s">
        <v>147</v>
      </c>
      <c r="AU192" s="181" t="s">
        <v>83</v>
      </c>
      <c r="AY192" s="16" t="s">
        <v>146</v>
      </c>
      <c r="BE192" s="182">
        <f>IF(N192="základní",J192,0)</f>
        <v>0</v>
      </c>
      <c r="BF192" s="182">
        <f>IF(N192="snížená",J192,0)</f>
        <v>0</v>
      </c>
      <c r="BG192" s="182">
        <f>IF(N192="zákl. přenesená",J192,0)</f>
        <v>0</v>
      </c>
      <c r="BH192" s="182">
        <f>IF(N192="sníž. přenesená",J192,0)</f>
        <v>0</v>
      </c>
      <c r="BI192" s="182">
        <f>IF(N192="nulová",J192,0)</f>
        <v>0</v>
      </c>
      <c r="BJ192" s="16" t="s">
        <v>83</v>
      </c>
      <c r="BK192" s="182">
        <f>ROUND(I192*H192,2)</f>
        <v>0</v>
      </c>
      <c r="BL192" s="16" t="s">
        <v>151</v>
      </c>
      <c r="BM192" s="181" t="s">
        <v>297</v>
      </c>
    </row>
    <row r="193" spans="2:65" s="1" customFormat="1" ht="19.5">
      <c r="B193" s="33"/>
      <c r="C193" s="34"/>
      <c r="D193" s="183" t="s">
        <v>153</v>
      </c>
      <c r="E193" s="34"/>
      <c r="F193" s="184" t="s">
        <v>298</v>
      </c>
      <c r="G193" s="34"/>
      <c r="H193" s="34"/>
      <c r="I193" s="106"/>
      <c r="J193" s="34"/>
      <c r="K193" s="34"/>
      <c r="L193" s="37"/>
      <c r="M193" s="185"/>
      <c r="N193" s="62"/>
      <c r="O193" s="62"/>
      <c r="P193" s="62"/>
      <c r="Q193" s="62"/>
      <c r="R193" s="62"/>
      <c r="S193" s="62"/>
      <c r="T193" s="63"/>
      <c r="AT193" s="16" t="s">
        <v>153</v>
      </c>
      <c r="AU193" s="16" t="s">
        <v>83</v>
      </c>
    </row>
    <row r="194" spans="2:65" s="12" customFormat="1">
      <c r="B194" s="197"/>
      <c r="C194" s="198"/>
      <c r="D194" s="183" t="s">
        <v>155</v>
      </c>
      <c r="E194" s="199" t="s">
        <v>21</v>
      </c>
      <c r="F194" s="200" t="s">
        <v>299</v>
      </c>
      <c r="G194" s="198"/>
      <c r="H194" s="199" t="s">
        <v>21</v>
      </c>
      <c r="I194" s="201"/>
      <c r="J194" s="198"/>
      <c r="K194" s="198"/>
      <c r="L194" s="202"/>
      <c r="M194" s="203"/>
      <c r="N194" s="204"/>
      <c r="O194" s="204"/>
      <c r="P194" s="204"/>
      <c r="Q194" s="204"/>
      <c r="R194" s="204"/>
      <c r="S194" s="204"/>
      <c r="T194" s="205"/>
      <c r="AT194" s="206" t="s">
        <v>155</v>
      </c>
      <c r="AU194" s="206" t="s">
        <v>83</v>
      </c>
      <c r="AV194" s="12" t="s">
        <v>83</v>
      </c>
      <c r="AW194" s="12" t="s">
        <v>36</v>
      </c>
      <c r="AX194" s="12" t="s">
        <v>75</v>
      </c>
      <c r="AY194" s="206" t="s">
        <v>146</v>
      </c>
    </row>
    <row r="195" spans="2:65" s="11" customFormat="1">
      <c r="B195" s="186"/>
      <c r="C195" s="187"/>
      <c r="D195" s="183" t="s">
        <v>155</v>
      </c>
      <c r="E195" s="188" t="s">
        <v>21</v>
      </c>
      <c r="F195" s="189" t="s">
        <v>300</v>
      </c>
      <c r="G195" s="187"/>
      <c r="H195" s="190">
        <v>65</v>
      </c>
      <c r="I195" s="191"/>
      <c r="J195" s="187"/>
      <c r="K195" s="187"/>
      <c r="L195" s="192"/>
      <c r="M195" s="193"/>
      <c r="N195" s="194"/>
      <c r="O195" s="194"/>
      <c r="P195" s="194"/>
      <c r="Q195" s="194"/>
      <c r="R195" s="194"/>
      <c r="S195" s="194"/>
      <c r="T195" s="195"/>
      <c r="AT195" s="196" t="s">
        <v>155</v>
      </c>
      <c r="AU195" s="196" t="s">
        <v>83</v>
      </c>
      <c r="AV195" s="11" t="s">
        <v>85</v>
      </c>
      <c r="AW195" s="11" t="s">
        <v>36</v>
      </c>
      <c r="AX195" s="11" t="s">
        <v>83</v>
      </c>
      <c r="AY195" s="196" t="s">
        <v>146</v>
      </c>
    </row>
    <row r="196" spans="2:65" s="1" customFormat="1" ht="16.5" customHeight="1">
      <c r="B196" s="33"/>
      <c r="C196" s="170" t="s">
        <v>301</v>
      </c>
      <c r="D196" s="170" t="s">
        <v>147</v>
      </c>
      <c r="E196" s="171" t="s">
        <v>302</v>
      </c>
      <c r="F196" s="172" t="s">
        <v>303</v>
      </c>
      <c r="G196" s="173" t="s">
        <v>222</v>
      </c>
      <c r="H196" s="174">
        <v>59.2</v>
      </c>
      <c r="I196" s="175"/>
      <c r="J196" s="176">
        <f>ROUND(I196*H196,2)</f>
        <v>0</v>
      </c>
      <c r="K196" s="172" t="s">
        <v>21</v>
      </c>
      <c r="L196" s="37"/>
      <c r="M196" s="177" t="s">
        <v>21</v>
      </c>
      <c r="N196" s="178" t="s">
        <v>46</v>
      </c>
      <c r="O196" s="62"/>
      <c r="P196" s="179">
        <f>O196*H196</f>
        <v>0</v>
      </c>
      <c r="Q196" s="179">
        <v>0</v>
      </c>
      <c r="R196" s="179">
        <f>Q196*H196</f>
        <v>0</v>
      </c>
      <c r="S196" s="179">
        <v>0.01</v>
      </c>
      <c r="T196" s="180">
        <f>S196*H196</f>
        <v>0.59200000000000008</v>
      </c>
      <c r="AR196" s="181" t="s">
        <v>151</v>
      </c>
      <c r="AT196" s="181" t="s">
        <v>147</v>
      </c>
      <c r="AU196" s="181" t="s">
        <v>83</v>
      </c>
      <c r="AY196" s="16" t="s">
        <v>146</v>
      </c>
      <c r="BE196" s="182">
        <f>IF(N196="základní",J196,0)</f>
        <v>0</v>
      </c>
      <c r="BF196" s="182">
        <f>IF(N196="snížená",J196,0)</f>
        <v>0</v>
      </c>
      <c r="BG196" s="182">
        <f>IF(N196="zákl. přenesená",J196,0)</f>
        <v>0</v>
      </c>
      <c r="BH196" s="182">
        <f>IF(N196="sníž. přenesená",J196,0)</f>
        <v>0</v>
      </c>
      <c r="BI196" s="182">
        <f>IF(N196="nulová",J196,0)</f>
        <v>0</v>
      </c>
      <c r="BJ196" s="16" t="s">
        <v>83</v>
      </c>
      <c r="BK196" s="182">
        <f>ROUND(I196*H196,2)</f>
        <v>0</v>
      </c>
      <c r="BL196" s="16" t="s">
        <v>151</v>
      </c>
      <c r="BM196" s="181" t="s">
        <v>304</v>
      </c>
    </row>
    <row r="197" spans="2:65" s="1" customFormat="1" ht="19.5">
      <c r="B197" s="33"/>
      <c r="C197" s="34"/>
      <c r="D197" s="183" t="s">
        <v>153</v>
      </c>
      <c r="E197" s="34"/>
      <c r="F197" s="184" t="s">
        <v>305</v>
      </c>
      <c r="G197" s="34"/>
      <c r="H197" s="34"/>
      <c r="I197" s="106"/>
      <c r="J197" s="34"/>
      <c r="K197" s="34"/>
      <c r="L197" s="37"/>
      <c r="M197" s="185"/>
      <c r="N197" s="62"/>
      <c r="O197" s="62"/>
      <c r="P197" s="62"/>
      <c r="Q197" s="62"/>
      <c r="R197" s="62"/>
      <c r="S197" s="62"/>
      <c r="T197" s="63"/>
      <c r="AT197" s="16" t="s">
        <v>153</v>
      </c>
      <c r="AU197" s="16" t="s">
        <v>83</v>
      </c>
    </row>
    <row r="198" spans="2:65" s="12" customFormat="1">
      <c r="B198" s="197"/>
      <c r="C198" s="198"/>
      <c r="D198" s="183" t="s">
        <v>155</v>
      </c>
      <c r="E198" s="199" t="s">
        <v>21</v>
      </c>
      <c r="F198" s="200" t="s">
        <v>306</v>
      </c>
      <c r="G198" s="198"/>
      <c r="H198" s="199" t="s">
        <v>21</v>
      </c>
      <c r="I198" s="201"/>
      <c r="J198" s="198"/>
      <c r="K198" s="198"/>
      <c r="L198" s="202"/>
      <c r="M198" s="203"/>
      <c r="N198" s="204"/>
      <c r="O198" s="204"/>
      <c r="P198" s="204"/>
      <c r="Q198" s="204"/>
      <c r="R198" s="204"/>
      <c r="S198" s="204"/>
      <c r="T198" s="205"/>
      <c r="AT198" s="206" t="s">
        <v>155</v>
      </c>
      <c r="AU198" s="206" t="s">
        <v>83</v>
      </c>
      <c r="AV198" s="12" t="s">
        <v>83</v>
      </c>
      <c r="AW198" s="12" t="s">
        <v>36</v>
      </c>
      <c r="AX198" s="12" t="s">
        <v>75</v>
      </c>
      <c r="AY198" s="206" t="s">
        <v>146</v>
      </c>
    </row>
    <row r="199" spans="2:65" s="12" customFormat="1">
      <c r="B199" s="197"/>
      <c r="C199" s="198"/>
      <c r="D199" s="183" t="s">
        <v>155</v>
      </c>
      <c r="E199" s="199" t="s">
        <v>21</v>
      </c>
      <c r="F199" s="200" t="s">
        <v>307</v>
      </c>
      <c r="G199" s="198"/>
      <c r="H199" s="199" t="s">
        <v>21</v>
      </c>
      <c r="I199" s="201"/>
      <c r="J199" s="198"/>
      <c r="K199" s="198"/>
      <c r="L199" s="202"/>
      <c r="M199" s="203"/>
      <c r="N199" s="204"/>
      <c r="O199" s="204"/>
      <c r="P199" s="204"/>
      <c r="Q199" s="204"/>
      <c r="R199" s="204"/>
      <c r="S199" s="204"/>
      <c r="T199" s="205"/>
      <c r="AT199" s="206" t="s">
        <v>155</v>
      </c>
      <c r="AU199" s="206" t="s">
        <v>83</v>
      </c>
      <c r="AV199" s="12" t="s">
        <v>83</v>
      </c>
      <c r="AW199" s="12" t="s">
        <v>36</v>
      </c>
      <c r="AX199" s="12" t="s">
        <v>75</v>
      </c>
      <c r="AY199" s="206" t="s">
        <v>146</v>
      </c>
    </row>
    <row r="200" spans="2:65" s="11" customFormat="1">
      <c r="B200" s="186"/>
      <c r="C200" s="187"/>
      <c r="D200" s="183" t="s">
        <v>155</v>
      </c>
      <c r="E200" s="188" t="s">
        <v>21</v>
      </c>
      <c r="F200" s="189" t="s">
        <v>308</v>
      </c>
      <c r="G200" s="187"/>
      <c r="H200" s="190">
        <v>16.399999999999999</v>
      </c>
      <c r="I200" s="191"/>
      <c r="J200" s="187"/>
      <c r="K200" s="187"/>
      <c r="L200" s="192"/>
      <c r="M200" s="193"/>
      <c r="N200" s="194"/>
      <c r="O200" s="194"/>
      <c r="P200" s="194"/>
      <c r="Q200" s="194"/>
      <c r="R200" s="194"/>
      <c r="S200" s="194"/>
      <c r="T200" s="195"/>
      <c r="AT200" s="196" t="s">
        <v>155</v>
      </c>
      <c r="AU200" s="196" t="s">
        <v>83</v>
      </c>
      <c r="AV200" s="11" t="s">
        <v>85</v>
      </c>
      <c r="AW200" s="11" t="s">
        <v>36</v>
      </c>
      <c r="AX200" s="11" t="s">
        <v>75</v>
      </c>
      <c r="AY200" s="196" t="s">
        <v>146</v>
      </c>
    </row>
    <row r="201" spans="2:65" s="12" customFormat="1">
      <c r="B201" s="197"/>
      <c r="C201" s="198"/>
      <c r="D201" s="183" t="s">
        <v>155</v>
      </c>
      <c r="E201" s="199" t="s">
        <v>21</v>
      </c>
      <c r="F201" s="200" t="s">
        <v>309</v>
      </c>
      <c r="G201" s="198"/>
      <c r="H201" s="199" t="s">
        <v>21</v>
      </c>
      <c r="I201" s="201"/>
      <c r="J201" s="198"/>
      <c r="K201" s="198"/>
      <c r="L201" s="202"/>
      <c r="M201" s="203"/>
      <c r="N201" s="204"/>
      <c r="O201" s="204"/>
      <c r="P201" s="204"/>
      <c r="Q201" s="204"/>
      <c r="R201" s="204"/>
      <c r="S201" s="204"/>
      <c r="T201" s="205"/>
      <c r="AT201" s="206" t="s">
        <v>155</v>
      </c>
      <c r="AU201" s="206" t="s">
        <v>83</v>
      </c>
      <c r="AV201" s="12" t="s">
        <v>83</v>
      </c>
      <c r="AW201" s="12" t="s">
        <v>36</v>
      </c>
      <c r="AX201" s="12" t="s">
        <v>75</v>
      </c>
      <c r="AY201" s="206" t="s">
        <v>146</v>
      </c>
    </row>
    <row r="202" spans="2:65" s="11" customFormat="1">
      <c r="B202" s="186"/>
      <c r="C202" s="187"/>
      <c r="D202" s="183" t="s">
        <v>155</v>
      </c>
      <c r="E202" s="188" t="s">
        <v>21</v>
      </c>
      <c r="F202" s="189" t="s">
        <v>308</v>
      </c>
      <c r="G202" s="187"/>
      <c r="H202" s="190">
        <v>16.399999999999999</v>
      </c>
      <c r="I202" s="191"/>
      <c r="J202" s="187"/>
      <c r="K202" s="187"/>
      <c r="L202" s="192"/>
      <c r="M202" s="193"/>
      <c r="N202" s="194"/>
      <c r="O202" s="194"/>
      <c r="P202" s="194"/>
      <c r="Q202" s="194"/>
      <c r="R202" s="194"/>
      <c r="S202" s="194"/>
      <c r="T202" s="195"/>
      <c r="AT202" s="196" t="s">
        <v>155</v>
      </c>
      <c r="AU202" s="196" t="s">
        <v>83</v>
      </c>
      <c r="AV202" s="11" t="s">
        <v>85</v>
      </c>
      <c r="AW202" s="11" t="s">
        <v>36</v>
      </c>
      <c r="AX202" s="11" t="s">
        <v>75</v>
      </c>
      <c r="AY202" s="196" t="s">
        <v>146</v>
      </c>
    </row>
    <row r="203" spans="2:65" s="12" customFormat="1">
      <c r="B203" s="197"/>
      <c r="C203" s="198"/>
      <c r="D203" s="183" t="s">
        <v>155</v>
      </c>
      <c r="E203" s="199" t="s">
        <v>21</v>
      </c>
      <c r="F203" s="200" t="s">
        <v>310</v>
      </c>
      <c r="G203" s="198"/>
      <c r="H203" s="199" t="s">
        <v>21</v>
      </c>
      <c r="I203" s="201"/>
      <c r="J203" s="198"/>
      <c r="K203" s="198"/>
      <c r="L203" s="202"/>
      <c r="M203" s="203"/>
      <c r="N203" s="204"/>
      <c r="O203" s="204"/>
      <c r="P203" s="204"/>
      <c r="Q203" s="204"/>
      <c r="R203" s="204"/>
      <c r="S203" s="204"/>
      <c r="T203" s="205"/>
      <c r="AT203" s="206" t="s">
        <v>155</v>
      </c>
      <c r="AU203" s="206" t="s">
        <v>83</v>
      </c>
      <c r="AV203" s="12" t="s">
        <v>83</v>
      </c>
      <c r="AW203" s="12" t="s">
        <v>36</v>
      </c>
      <c r="AX203" s="12" t="s">
        <v>75</v>
      </c>
      <c r="AY203" s="206" t="s">
        <v>146</v>
      </c>
    </row>
    <row r="204" spans="2:65" s="11" customFormat="1">
      <c r="B204" s="186"/>
      <c r="C204" s="187"/>
      <c r="D204" s="183" t="s">
        <v>155</v>
      </c>
      <c r="E204" s="188" t="s">
        <v>21</v>
      </c>
      <c r="F204" s="189" t="s">
        <v>308</v>
      </c>
      <c r="G204" s="187"/>
      <c r="H204" s="190">
        <v>16.399999999999999</v>
      </c>
      <c r="I204" s="191"/>
      <c r="J204" s="187"/>
      <c r="K204" s="187"/>
      <c r="L204" s="192"/>
      <c r="M204" s="193"/>
      <c r="N204" s="194"/>
      <c r="O204" s="194"/>
      <c r="P204" s="194"/>
      <c r="Q204" s="194"/>
      <c r="R204" s="194"/>
      <c r="S204" s="194"/>
      <c r="T204" s="195"/>
      <c r="AT204" s="196" t="s">
        <v>155</v>
      </c>
      <c r="AU204" s="196" t="s">
        <v>83</v>
      </c>
      <c r="AV204" s="11" t="s">
        <v>85</v>
      </c>
      <c r="AW204" s="11" t="s">
        <v>36</v>
      </c>
      <c r="AX204" s="11" t="s">
        <v>75</v>
      </c>
      <c r="AY204" s="196" t="s">
        <v>146</v>
      </c>
    </row>
    <row r="205" spans="2:65" s="12" customFormat="1">
      <c r="B205" s="197"/>
      <c r="C205" s="198"/>
      <c r="D205" s="183" t="s">
        <v>155</v>
      </c>
      <c r="E205" s="199" t="s">
        <v>21</v>
      </c>
      <c r="F205" s="200" t="s">
        <v>311</v>
      </c>
      <c r="G205" s="198"/>
      <c r="H205" s="199" t="s">
        <v>21</v>
      </c>
      <c r="I205" s="201"/>
      <c r="J205" s="198"/>
      <c r="K205" s="198"/>
      <c r="L205" s="202"/>
      <c r="M205" s="203"/>
      <c r="N205" s="204"/>
      <c r="O205" s="204"/>
      <c r="P205" s="204"/>
      <c r="Q205" s="204"/>
      <c r="R205" s="204"/>
      <c r="S205" s="204"/>
      <c r="T205" s="205"/>
      <c r="AT205" s="206" t="s">
        <v>155</v>
      </c>
      <c r="AU205" s="206" t="s">
        <v>83</v>
      </c>
      <c r="AV205" s="12" t="s">
        <v>83</v>
      </c>
      <c r="AW205" s="12" t="s">
        <v>36</v>
      </c>
      <c r="AX205" s="12" t="s">
        <v>75</v>
      </c>
      <c r="AY205" s="206" t="s">
        <v>146</v>
      </c>
    </row>
    <row r="206" spans="2:65" s="11" customFormat="1">
      <c r="B206" s="186"/>
      <c r="C206" s="187"/>
      <c r="D206" s="183" t="s">
        <v>155</v>
      </c>
      <c r="E206" s="188" t="s">
        <v>21</v>
      </c>
      <c r="F206" s="189" t="s">
        <v>272</v>
      </c>
      <c r="G206" s="187"/>
      <c r="H206" s="190">
        <v>10</v>
      </c>
      <c r="I206" s="191"/>
      <c r="J206" s="187"/>
      <c r="K206" s="187"/>
      <c r="L206" s="192"/>
      <c r="M206" s="193"/>
      <c r="N206" s="194"/>
      <c r="O206" s="194"/>
      <c r="P206" s="194"/>
      <c r="Q206" s="194"/>
      <c r="R206" s="194"/>
      <c r="S206" s="194"/>
      <c r="T206" s="195"/>
      <c r="AT206" s="196" t="s">
        <v>155</v>
      </c>
      <c r="AU206" s="196" t="s">
        <v>83</v>
      </c>
      <c r="AV206" s="11" t="s">
        <v>85</v>
      </c>
      <c r="AW206" s="11" t="s">
        <v>36</v>
      </c>
      <c r="AX206" s="11" t="s">
        <v>75</v>
      </c>
      <c r="AY206" s="196" t="s">
        <v>146</v>
      </c>
    </row>
    <row r="207" spans="2:65" s="13" customFormat="1">
      <c r="B207" s="207"/>
      <c r="C207" s="208"/>
      <c r="D207" s="183" t="s">
        <v>155</v>
      </c>
      <c r="E207" s="209" t="s">
        <v>21</v>
      </c>
      <c r="F207" s="210" t="s">
        <v>252</v>
      </c>
      <c r="G207" s="208"/>
      <c r="H207" s="211">
        <v>59.199999999999996</v>
      </c>
      <c r="I207" s="212"/>
      <c r="J207" s="208"/>
      <c r="K207" s="208"/>
      <c r="L207" s="213"/>
      <c r="M207" s="214"/>
      <c r="N207" s="215"/>
      <c r="O207" s="215"/>
      <c r="P207" s="215"/>
      <c r="Q207" s="215"/>
      <c r="R207" s="215"/>
      <c r="S207" s="215"/>
      <c r="T207" s="216"/>
      <c r="AT207" s="217" t="s">
        <v>155</v>
      </c>
      <c r="AU207" s="217" t="s">
        <v>83</v>
      </c>
      <c r="AV207" s="13" t="s">
        <v>165</v>
      </c>
      <c r="AW207" s="13" t="s">
        <v>36</v>
      </c>
      <c r="AX207" s="13" t="s">
        <v>83</v>
      </c>
      <c r="AY207" s="217" t="s">
        <v>146</v>
      </c>
    </row>
    <row r="208" spans="2:65" s="1" customFormat="1" ht="16.5" customHeight="1">
      <c r="B208" s="33"/>
      <c r="C208" s="170" t="s">
        <v>312</v>
      </c>
      <c r="D208" s="170" t="s">
        <v>147</v>
      </c>
      <c r="E208" s="171" t="s">
        <v>313</v>
      </c>
      <c r="F208" s="172" t="s">
        <v>314</v>
      </c>
      <c r="G208" s="173" t="s">
        <v>222</v>
      </c>
      <c r="H208" s="174">
        <v>98.5</v>
      </c>
      <c r="I208" s="175"/>
      <c r="J208" s="176">
        <f>ROUND(I208*H208,2)</f>
        <v>0</v>
      </c>
      <c r="K208" s="172" t="s">
        <v>21</v>
      </c>
      <c r="L208" s="37"/>
      <c r="M208" s="177" t="s">
        <v>21</v>
      </c>
      <c r="N208" s="178" t="s">
        <v>46</v>
      </c>
      <c r="O208" s="62"/>
      <c r="P208" s="179">
        <f>O208*H208</f>
        <v>0</v>
      </c>
      <c r="Q208" s="179">
        <v>0</v>
      </c>
      <c r="R208" s="179">
        <f>Q208*H208</f>
        <v>0</v>
      </c>
      <c r="S208" s="179">
        <v>2.3E-2</v>
      </c>
      <c r="T208" s="180">
        <f>S208*H208</f>
        <v>2.2654999999999998</v>
      </c>
      <c r="AR208" s="181" t="s">
        <v>151</v>
      </c>
      <c r="AT208" s="181" t="s">
        <v>147</v>
      </c>
      <c r="AU208" s="181" t="s">
        <v>83</v>
      </c>
      <c r="AY208" s="16" t="s">
        <v>146</v>
      </c>
      <c r="BE208" s="182">
        <f>IF(N208="základní",J208,0)</f>
        <v>0</v>
      </c>
      <c r="BF208" s="182">
        <f>IF(N208="snížená",J208,0)</f>
        <v>0</v>
      </c>
      <c r="BG208" s="182">
        <f>IF(N208="zákl. přenesená",J208,0)</f>
        <v>0</v>
      </c>
      <c r="BH208" s="182">
        <f>IF(N208="sníž. přenesená",J208,0)</f>
        <v>0</v>
      </c>
      <c r="BI208" s="182">
        <f>IF(N208="nulová",J208,0)</f>
        <v>0</v>
      </c>
      <c r="BJ208" s="16" t="s">
        <v>83</v>
      </c>
      <c r="BK208" s="182">
        <f>ROUND(I208*H208,2)</f>
        <v>0</v>
      </c>
      <c r="BL208" s="16" t="s">
        <v>151</v>
      </c>
      <c r="BM208" s="181" t="s">
        <v>315</v>
      </c>
    </row>
    <row r="209" spans="2:51" s="1" customFormat="1" ht="19.5">
      <c r="B209" s="33"/>
      <c r="C209" s="34"/>
      <c r="D209" s="183" t="s">
        <v>153</v>
      </c>
      <c r="E209" s="34"/>
      <c r="F209" s="184" t="s">
        <v>305</v>
      </c>
      <c r="G209" s="34"/>
      <c r="H209" s="34"/>
      <c r="I209" s="106"/>
      <c r="J209" s="34"/>
      <c r="K209" s="34"/>
      <c r="L209" s="37"/>
      <c r="M209" s="185"/>
      <c r="N209" s="62"/>
      <c r="O209" s="62"/>
      <c r="P209" s="62"/>
      <c r="Q209" s="62"/>
      <c r="R209" s="62"/>
      <c r="S209" s="62"/>
      <c r="T209" s="63"/>
      <c r="AT209" s="16" t="s">
        <v>153</v>
      </c>
      <c r="AU209" s="16" t="s">
        <v>83</v>
      </c>
    </row>
    <row r="210" spans="2:51" s="12" customFormat="1">
      <c r="B210" s="197"/>
      <c r="C210" s="198"/>
      <c r="D210" s="183" t="s">
        <v>155</v>
      </c>
      <c r="E210" s="199" t="s">
        <v>21</v>
      </c>
      <c r="F210" s="200" t="s">
        <v>316</v>
      </c>
      <c r="G210" s="198"/>
      <c r="H210" s="199" t="s">
        <v>21</v>
      </c>
      <c r="I210" s="201"/>
      <c r="J210" s="198"/>
      <c r="K210" s="198"/>
      <c r="L210" s="202"/>
      <c r="M210" s="203"/>
      <c r="N210" s="204"/>
      <c r="O210" s="204"/>
      <c r="P210" s="204"/>
      <c r="Q210" s="204"/>
      <c r="R210" s="204"/>
      <c r="S210" s="204"/>
      <c r="T210" s="205"/>
      <c r="AT210" s="206" t="s">
        <v>155</v>
      </c>
      <c r="AU210" s="206" t="s">
        <v>83</v>
      </c>
      <c r="AV210" s="12" t="s">
        <v>83</v>
      </c>
      <c r="AW210" s="12" t="s">
        <v>36</v>
      </c>
      <c r="AX210" s="12" t="s">
        <v>75</v>
      </c>
      <c r="AY210" s="206" t="s">
        <v>146</v>
      </c>
    </row>
    <row r="211" spans="2:51" s="12" customFormat="1">
      <c r="B211" s="197"/>
      <c r="C211" s="198"/>
      <c r="D211" s="183" t="s">
        <v>155</v>
      </c>
      <c r="E211" s="199" t="s">
        <v>21</v>
      </c>
      <c r="F211" s="200" t="s">
        <v>317</v>
      </c>
      <c r="G211" s="198"/>
      <c r="H211" s="199" t="s">
        <v>21</v>
      </c>
      <c r="I211" s="201"/>
      <c r="J211" s="198"/>
      <c r="K211" s="198"/>
      <c r="L211" s="202"/>
      <c r="M211" s="203"/>
      <c r="N211" s="204"/>
      <c r="O211" s="204"/>
      <c r="P211" s="204"/>
      <c r="Q211" s="204"/>
      <c r="R211" s="204"/>
      <c r="S211" s="204"/>
      <c r="T211" s="205"/>
      <c r="AT211" s="206" t="s">
        <v>155</v>
      </c>
      <c r="AU211" s="206" t="s">
        <v>83</v>
      </c>
      <c r="AV211" s="12" t="s">
        <v>83</v>
      </c>
      <c r="AW211" s="12" t="s">
        <v>36</v>
      </c>
      <c r="AX211" s="12" t="s">
        <v>75</v>
      </c>
      <c r="AY211" s="206" t="s">
        <v>146</v>
      </c>
    </row>
    <row r="212" spans="2:51" s="11" customFormat="1">
      <c r="B212" s="186"/>
      <c r="C212" s="187"/>
      <c r="D212" s="183" t="s">
        <v>155</v>
      </c>
      <c r="E212" s="188" t="s">
        <v>21</v>
      </c>
      <c r="F212" s="189" t="s">
        <v>318</v>
      </c>
      <c r="G212" s="187"/>
      <c r="H212" s="190">
        <v>16</v>
      </c>
      <c r="I212" s="191"/>
      <c r="J212" s="187"/>
      <c r="K212" s="187"/>
      <c r="L212" s="192"/>
      <c r="M212" s="193"/>
      <c r="N212" s="194"/>
      <c r="O212" s="194"/>
      <c r="P212" s="194"/>
      <c r="Q212" s="194"/>
      <c r="R212" s="194"/>
      <c r="S212" s="194"/>
      <c r="T212" s="195"/>
      <c r="AT212" s="196" t="s">
        <v>155</v>
      </c>
      <c r="AU212" s="196" t="s">
        <v>83</v>
      </c>
      <c r="AV212" s="11" t="s">
        <v>85</v>
      </c>
      <c r="AW212" s="11" t="s">
        <v>36</v>
      </c>
      <c r="AX212" s="11" t="s">
        <v>75</v>
      </c>
      <c r="AY212" s="196" t="s">
        <v>146</v>
      </c>
    </row>
    <row r="213" spans="2:51" s="12" customFormat="1">
      <c r="B213" s="197"/>
      <c r="C213" s="198"/>
      <c r="D213" s="183" t="s">
        <v>155</v>
      </c>
      <c r="E213" s="199" t="s">
        <v>21</v>
      </c>
      <c r="F213" s="200" t="s">
        <v>319</v>
      </c>
      <c r="G213" s="198"/>
      <c r="H213" s="199" t="s">
        <v>21</v>
      </c>
      <c r="I213" s="201"/>
      <c r="J213" s="198"/>
      <c r="K213" s="198"/>
      <c r="L213" s="202"/>
      <c r="M213" s="203"/>
      <c r="N213" s="204"/>
      <c r="O213" s="204"/>
      <c r="P213" s="204"/>
      <c r="Q213" s="204"/>
      <c r="R213" s="204"/>
      <c r="S213" s="204"/>
      <c r="T213" s="205"/>
      <c r="AT213" s="206" t="s">
        <v>155</v>
      </c>
      <c r="AU213" s="206" t="s">
        <v>83</v>
      </c>
      <c r="AV213" s="12" t="s">
        <v>83</v>
      </c>
      <c r="AW213" s="12" t="s">
        <v>36</v>
      </c>
      <c r="AX213" s="12" t="s">
        <v>75</v>
      </c>
      <c r="AY213" s="206" t="s">
        <v>146</v>
      </c>
    </row>
    <row r="214" spans="2:51" s="11" customFormat="1">
      <c r="B214" s="186"/>
      <c r="C214" s="187"/>
      <c r="D214" s="183" t="s">
        <v>155</v>
      </c>
      <c r="E214" s="188" t="s">
        <v>21</v>
      </c>
      <c r="F214" s="189" t="s">
        <v>320</v>
      </c>
      <c r="G214" s="187"/>
      <c r="H214" s="190">
        <v>28.8</v>
      </c>
      <c r="I214" s="191"/>
      <c r="J214" s="187"/>
      <c r="K214" s="187"/>
      <c r="L214" s="192"/>
      <c r="M214" s="193"/>
      <c r="N214" s="194"/>
      <c r="O214" s="194"/>
      <c r="P214" s="194"/>
      <c r="Q214" s="194"/>
      <c r="R214" s="194"/>
      <c r="S214" s="194"/>
      <c r="T214" s="195"/>
      <c r="AT214" s="196" t="s">
        <v>155</v>
      </c>
      <c r="AU214" s="196" t="s">
        <v>83</v>
      </c>
      <c r="AV214" s="11" t="s">
        <v>85</v>
      </c>
      <c r="AW214" s="11" t="s">
        <v>36</v>
      </c>
      <c r="AX214" s="11" t="s">
        <v>75</v>
      </c>
      <c r="AY214" s="196" t="s">
        <v>146</v>
      </c>
    </row>
    <row r="215" spans="2:51" s="12" customFormat="1">
      <c r="B215" s="197"/>
      <c r="C215" s="198"/>
      <c r="D215" s="183" t="s">
        <v>155</v>
      </c>
      <c r="E215" s="199" t="s">
        <v>21</v>
      </c>
      <c r="F215" s="200" t="s">
        <v>321</v>
      </c>
      <c r="G215" s="198"/>
      <c r="H215" s="199" t="s">
        <v>21</v>
      </c>
      <c r="I215" s="201"/>
      <c r="J215" s="198"/>
      <c r="K215" s="198"/>
      <c r="L215" s="202"/>
      <c r="M215" s="203"/>
      <c r="N215" s="204"/>
      <c r="O215" s="204"/>
      <c r="P215" s="204"/>
      <c r="Q215" s="204"/>
      <c r="R215" s="204"/>
      <c r="S215" s="204"/>
      <c r="T215" s="205"/>
      <c r="AT215" s="206" t="s">
        <v>155</v>
      </c>
      <c r="AU215" s="206" t="s">
        <v>83</v>
      </c>
      <c r="AV215" s="12" t="s">
        <v>83</v>
      </c>
      <c r="AW215" s="12" t="s">
        <v>36</v>
      </c>
      <c r="AX215" s="12" t="s">
        <v>75</v>
      </c>
      <c r="AY215" s="206" t="s">
        <v>146</v>
      </c>
    </row>
    <row r="216" spans="2:51" s="11" customFormat="1">
      <c r="B216" s="186"/>
      <c r="C216" s="187"/>
      <c r="D216" s="183" t="s">
        <v>155</v>
      </c>
      <c r="E216" s="188" t="s">
        <v>21</v>
      </c>
      <c r="F216" s="189" t="s">
        <v>322</v>
      </c>
      <c r="G216" s="187"/>
      <c r="H216" s="190">
        <v>12.8</v>
      </c>
      <c r="I216" s="191"/>
      <c r="J216" s="187"/>
      <c r="K216" s="187"/>
      <c r="L216" s="192"/>
      <c r="M216" s="193"/>
      <c r="N216" s="194"/>
      <c r="O216" s="194"/>
      <c r="P216" s="194"/>
      <c r="Q216" s="194"/>
      <c r="R216" s="194"/>
      <c r="S216" s="194"/>
      <c r="T216" s="195"/>
      <c r="AT216" s="196" t="s">
        <v>155</v>
      </c>
      <c r="AU216" s="196" t="s">
        <v>83</v>
      </c>
      <c r="AV216" s="11" t="s">
        <v>85</v>
      </c>
      <c r="AW216" s="11" t="s">
        <v>36</v>
      </c>
      <c r="AX216" s="11" t="s">
        <v>75</v>
      </c>
      <c r="AY216" s="196" t="s">
        <v>146</v>
      </c>
    </row>
    <row r="217" spans="2:51" s="12" customFormat="1">
      <c r="B217" s="197"/>
      <c r="C217" s="198"/>
      <c r="D217" s="183" t="s">
        <v>155</v>
      </c>
      <c r="E217" s="199" t="s">
        <v>21</v>
      </c>
      <c r="F217" s="200" t="s">
        <v>323</v>
      </c>
      <c r="G217" s="198"/>
      <c r="H217" s="199" t="s">
        <v>21</v>
      </c>
      <c r="I217" s="201"/>
      <c r="J217" s="198"/>
      <c r="K217" s="198"/>
      <c r="L217" s="202"/>
      <c r="M217" s="203"/>
      <c r="N217" s="204"/>
      <c r="O217" s="204"/>
      <c r="P217" s="204"/>
      <c r="Q217" s="204"/>
      <c r="R217" s="204"/>
      <c r="S217" s="204"/>
      <c r="T217" s="205"/>
      <c r="AT217" s="206" t="s">
        <v>155</v>
      </c>
      <c r="AU217" s="206" t="s">
        <v>83</v>
      </c>
      <c r="AV217" s="12" t="s">
        <v>83</v>
      </c>
      <c r="AW217" s="12" t="s">
        <v>36</v>
      </c>
      <c r="AX217" s="12" t="s">
        <v>75</v>
      </c>
      <c r="AY217" s="206" t="s">
        <v>146</v>
      </c>
    </row>
    <row r="218" spans="2:51" s="11" customFormat="1">
      <c r="B218" s="186"/>
      <c r="C218" s="187"/>
      <c r="D218" s="183" t="s">
        <v>155</v>
      </c>
      <c r="E218" s="188" t="s">
        <v>21</v>
      </c>
      <c r="F218" s="189" t="s">
        <v>324</v>
      </c>
      <c r="G218" s="187"/>
      <c r="H218" s="190">
        <v>9</v>
      </c>
      <c r="I218" s="191"/>
      <c r="J218" s="187"/>
      <c r="K218" s="187"/>
      <c r="L218" s="192"/>
      <c r="M218" s="193"/>
      <c r="N218" s="194"/>
      <c r="O218" s="194"/>
      <c r="P218" s="194"/>
      <c r="Q218" s="194"/>
      <c r="R218" s="194"/>
      <c r="S218" s="194"/>
      <c r="T218" s="195"/>
      <c r="AT218" s="196" t="s">
        <v>155</v>
      </c>
      <c r="AU218" s="196" t="s">
        <v>83</v>
      </c>
      <c r="AV218" s="11" t="s">
        <v>85</v>
      </c>
      <c r="AW218" s="11" t="s">
        <v>36</v>
      </c>
      <c r="AX218" s="11" t="s">
        <v>75</v>
      </c>
      <c r="AY218" s="196" t="s">
        <v>146</v>
      </c>
    </row>
    <row r="219" spans="2:51" s="12" customFormat="1">
      <c r="B219" s="197"/>
      <c r="C219" s="198"/>
      <c r="D219" s="183" t="s">
        <v>155</v>
      </c>
      <c r="E219" s="199" t="s">
        <v>21</v>
      </c>
      <c r="F219" s="200" t="s">
        <v>325</v>
      </c>
      <c r="G219" s="198"/>
      <c r="H219" s="199" t="s">
        <v>21</v>
      </c>
      <c r="I219" s="201"/>
      <c r="J219" s="198"/>
      <c r="K219" s="198"/>
      <c r="L219" s="202"/>
      <c r="M219" s="203"/>
      <c r="N219" s="204"/>
      <c r="O219" s="204"/>
      <c r="P219" s="204"/>
      <c r="Q219" s="204"/>
      <c r="R219" s="204"/>
      <c r="S219" s="204"/>
      <c r="T219" s="205"/>
      <c r="AT219" s="206" t="s">
        <v>155</v>
      </c>
      <c r="AU219" s="206" t="s">
        <v>83</v>
      </c>
      <c r="AV219" s="12" t="s">
        <v>83</v>
      </c>
      <c r="AW219" s="12" t="s">
        <v>36</v>
      </c>
      <c r="AX219" s="12" t="s">
        <v>75</v>
      </c>
      <c r="AY219" s="206" t="s">
        <v>146</v>
      </c>
    </row>
    <row r="220" spans="2:51" s="11" customFormat="1">
      <c r="B220" s="186"/>
      <c r="C220" s="187"/>
      <c r="D220" s="183" t="s">
        <v>155</v>
      </c>
      <c r="E220" s="188" t="s">
        <v>21</v>
      </c>
      <c r="F220" s="189" t="s">
        <v>326</v>
      </c>
      <c r="G220" s="187"/>
      <c r="H220" s="190">
        <v>8</v>
      </c>
      <c r="I220" s="191"/>
      <c r="J220" s="187"/>
      <c r="K220" s="187"/>
      <c r="L220" s="192"/>
      <c r="M220" s="193"/>
      <c r="N220" s="194"/>
      <c r="O220" s="194"/>
      <c r="P220" s="194"/>
      <c r="Q220" s="194"/>
      <c r="R220" s="194"/>
      <c r="S220" s="194"/>
      <c r="T220" s="195"/>
      <c r="AT220" s="196" t="s">
        <v>155</v>
      </c>
      <c r="AU220" s="196" t="s">
        <v>83</v>
      </c>
      <c r="AV220" s="11" t="s">
        <v>85</v>
      </c>
      <c r="AW220" s="11" t="s">
        <v>36</v>
      </c>
      <c r="AX220" s="11" t="s">
        <v>75</v>
      </c>
      <c r="AY220" s="196" t="s">
        <v>146</v>
      </c>
    </row>
    <row r="221" spans="2:51" s="12" customFormat="1">
      <c r="B221" s="197"/>
      <c r="C221" s="198"/>
      <c r="D221" s="183" t="s">
        <v>155</v>
      </c>
      <c r="E221" s="199" t="s">
        <v>21</v>
      </c>
      <c r="F221" s="200" t="s">
        <v>325</v>
      </c>
      <c r="G221" s="198"/>
      <c r="H221" s="199" t="s">
        <v>21</v>
      </c>
      <c r="I221" s="201"/>
      <c r="J221" s="198"/>
      <c r="K221" s="198"/>
      <c r="L221" s="202"/>
      <c r="M221" s="203"/>
      <c r="N221" s="204"/>
      <c r="O221" s="204"/>
      <c r="P221" s="204"/>
      <c r="Q221" s="204"/>
      <c r="R221" s="204"/>
      <c r="S221" s="204"/>
      <c r="T221" s="205"/>
      <c r="AT221" s="206" t="s">
        <v>155</v>
      </c>
      <c r="AU221" s="206" t="s">
        <v>83</v>
      </c>
      <c r="AV221" s="12" t="s">
        <v>83</v>
      </c>
      <c r="AW221" s="12" t="s">
        <v>36</v>
      </c>
      <c r="AX221" s="12" t="s">
        <v>75</v>
      </c>
      <c r="AY221" s="206" t="s">
        <v>146</v>
      </c>
    </row>
    <row r="222" spans="2:51" s="11" customFormat="1">
      <c r="B222" s="186"/>
      <c r="C222" s="187"/>
      <c r="D222" s="183" t="s">
        <v>155</v>
      </c>
      <c r="E222" s="188" t="s">
        <v>21</v>
      </c>
      <c r="F222" s="189" t="s">
        <v>327</v>
      </c>
      <c r="G222" s="187"/>
      <c r="H222" s="190">
        <v>2.6</v>
      </c>
      <c r="I222" s="191"/>
      <c r="J222" s="187"/>
      <c r="K222" s="187"/>
      <c r="L222" s="192"/>
      <c r="M222" s="193"/>
      <c r="N222" s="194"/>
      <c r="O222" s="194"/>
      <c r="P222" s="194"/>
      <c r="Q222" s="194"/>
      <c r="R222" s="194"/>
      <c r="S222" s="194"/>
      <c r="T222" s="195"/>
      <c r="AT222" s="196" t="s">
        <v>155</v>
      </c>
      <c r="AU222" s="196" t="s">
        <v>83</v>
      </c>
      <c r="AV222" s="11" t="s">
        <v>85</v>
      </c>
      <c r="AW222" s="11" t="s">
        <v>36</v>
      </c>
      <c r="AX222" s="11" t="s">
        <v>75</v>
      </c>
      <c r="AY222" s="196" t="s">
        <v>146</v>
      </c>
    </row>
    <row r="223" spans="2:51" s="12" customFormat="1">
      <c r="B223" s="197"/>
      <c r="C223" s="198"/>
      <c r="D223" s="183" t="s">
        <v>155</v>
      </c>
      <c r="E223" s="199" t="s">
        <v>21</v>
      </c>
      <c r="F223" s="200" t="s">
        <v>328</v>
      </c>
      <c r="G223" s="198"/>
      <c r="H223" s="199" t="s">
        <v>21</v>
      </c>
      <c r="I223" s="201"/>
      <c r="J223" s="198"/>
      <c r="K223" s="198"/>
      <c r="L223" s="202"/>
      <c r="M223" s="203"/>
      <c r="N223" s="204"/>
      <c r="O223" s="204"/>
      <c r="P223" s="204"/>
      <c r="Q223" s="204"/>
      <c r="R223" s="204"/>
      <c r="S223" s="204"/>
      <c r="T223" s="205"/>
      <c r="AT223" s="206" t="s">
        <v>155</v>
      </c>
      <c r="AU223" s="206" t="s">
        <v>83</v>
      </c>
      <c r="AV223" s="12" t="s">
        <v>83</v>
      </c>
      <c r="AW223" s="12" t="s">
        <v>36</v>
      </c>
      <c r="AX223" s="12" t="s">
        <v>75</v>
      </c>
      <c r="AY223" s="206" t="s">
        <v>146</v>
      </c>
    </row>
    <row r="224" spans="2:51" s="12" customFormat="1">
      <c r="B224" s="197"/>
      <c r="C224" s="198"/>
      <c r="D224" s="183" t="s">
        <v>155</v>
      </c>
      <c r="E224" s="199" t="s">
        <v>21</v>
      </c>
      <c r="F224" s="200" t="s">
        <v>329</v>
      </c>
      <c r="G224" s="198"/>
      <c r="H224" s="199" t="s">
        <v>21</v>
      </c>
      <c r="I224" s="201"/>
      <c r="J224" s="198"/>
      <c r="K224" s="198"/>
      <c r="L224" s="202"/>
      <c r="M224" s="203"/>
      <c r="N224" s="204"/>
      <c r="O224" s="204"/>
      <c r="P224" s="204"/>
      <c r="Q224" s="204"/>
      <c r="R224" s="204"/>
      <c r="S224" s="204"/>
      <c r="T224" s="205"/>
      <c r="AT224" s="206" t="s">
        <v>155</v>
      </c>
      <c r="AU224" s="206" t="s">
        <v>83</v>
      </c>
      <c r="AV224" s="12" t="s">
        <v>83</v>
      </c>
      <c r="AW224" s="12" t="s">
        <v>36</v>
      </c>
      <c r="AX224" s="12" t="s">
        <v>75</v>
      </c>
      <c r="AY224" s="206" t="s">
        <v>146</v>
      </c>
    </row>
    <row r="225" spans="2:65" s="11" customFormat="1">
      <c r="B225" s="186"/>
      <c r="C225" s="187"/>
      <c r="D225" s="183" t="s">
        <v>155</v>
      </c>
      <c r="E225" s="188" t="s">
        <v>21</v>
      </c>
      <c r="F225" s="189" t="s">
        <v>330</v>
      </c>
      <c r="G225" s="187"/>
      <c r="H225" s="190">
        <v>6</v>
      </c>
      <c r="I225" s="191"/>
      <c r="J225" s="187"/>
      <c r="K225" s="187"/>
      <c r="L225" s="192"/>
      <c r="M225" s="193"/>
      <c r="N225" s="194"/>
      <c r="O225" s="194"/>
      <c r="P225" s="194"/>
      <c r="Q225" s="194"/>
      <c r="R225" s="194"/>
      <c r="S225" s="194"/>
      <c r="T225" s="195"/>
      <c r="AT225" s="196" t="s">
        <v>155</v>
      </c>
      <c r="AU225" s="196" t="s">
        <v>83</v>
      </c>
      <c r="AV225" s="11" t="s">
        <v>85</v>
      </c>
      <c r="AW225" s="11" t="s">
        <v>36</v>
      </c>
      <c r="AX225" s="11" t="s">
        <v>75</v>
      </c>
      <c r="AY225" s="196" t="s">
        <v>146</v>
      </c>
    </row>
    <row r="226" spans="2:65" s="12" customFormat="1">
      <c r="B226" s="197"/>
      <c r="C226" s="198"/>
      <c r="D226" s="183" t="s">
        <v>155</v>
      </c>
      <c r="E226" s="199" t="s">
        <v>21</v>
      </c>
      <c r="F226" s="200" t="s">
        <v>331</v>
      </c>
      <c r="G226" s="198"/>
      <c r="H226" s="199" t="s">
        <v>21</v>
      </c>
      <c r="I226" s="201"/>
      <c r="J226" s="198"/>
      <c r="K226" s="198"/>
      <c r="L226" s="202"/>
      <c r="M226" s="203"/>
      <c r="N226" s="204"/>
      <c r="O226" s="204"/>
      <c r="P226" s="204"/>
      <c r="Q226" s="204"/>
      <c r="R226" s="204"/>
      <c r="S226" s="204"/>
      <c r="T226" s="205"/>
      <c r="AT226" s="206" t="s">
        <v>155</v>
      </c>
      <c r="AU226" s="206" t="s">
        <v>83</v>
      </c>
      <c r="AV226" s="12" t="s">
        <v>83</v>
      </c>
      <c r="AW226" s="12" t="s">
        <v>36</v>
      </c>
      <c r="AX226" s="12" t="s">
        <v>75</v>
      </c>
      <c r="AY226" s="206" t="s">
        <v>146</v>
      </c>
    </row>
    <row r="227" spans="2:65" s="11" customFormat="1">
      <c r="B227" s="186"/>
      <c r="C227" s="187"/>
      <c r="D227" s="183" t="s">
        <v>155</v>
      </c>
      <c r="E227" s="188" t="s">
        <v>21</v>
      </c>
      <c r="F227" s="189" t="s">
        <v>332</v>
      </c>
      <c r="G227" s="187"/>
      <c r="H227" s="190">
        <v>4</v>
      </c>
      <c r="I227" s="191"/>
      <c r="J227" s="187"/>
      <c r="K227" s="187"/>
      <c r="L227" s="192"/>
      <c r="M227" s="193"/>
      <c r="N227" s="194"/>
      <c r="O227" s="194"/>
      <c r="P227" s="194"/>
      <c r="Q227" s="194"/>
      <c r="R227" s="194"/>
      <c r="S227" s="194"/>
      <c r="T227" s="195"/>
      <c r="AT227" s="196" t="s">
        <v>155</v>
      </c>
      <c r="AU227" s="196" t="s">
        <v>83</v>
      </c>
      <c r="AV227" s="11" t="s">
        <v>85</v>
      </c>
      <c r="AW227" s="11" t="s">
        <v>36</v>
      </c>
      <c r="AX227" s="11" t="s">
        <v>75</v>
      </c>
      <c r="AY227" s="196" t="s">
        <v>146</v>
      </c>
    </row>
    <row r="228" spans="2:65" s="12" customFormat="1">
      <c r="B228" s="197"/>
      <c r="C228" s="198"/>
      <c r="D228" s="183" t="s">
        <v>155</v>
      </c>
      <c r="E228" s="199" t="s">
        <v>21</v>
      </c>
      <c r="F228" s="200" t="s">
        <v>331</v>
      </c>
      <c r="G228" s="198"/>
      <c r="H228" s="199" t="s">
        <v>21</v>
      </c>
      <c r="I228" s="201"/>
      <c r="J228" s="198"/>
      <c r="K228" s="198"/>
      <c r="L228" s="202"/>
      <c r="M228" s="203"/>
      <c r="N228" s="204"/>
      <c r="O228" s="204"/>
      <c r="P228" s="204"/>
      <c r="Q228" s="204"/>
      <c r="R228" s="204"/>
      <c r="S228" s="204"/>
      <c r="T228" s="205"/>
      <c r="AT228" s="206" t="s">
        <v>155</v>
      </c>
      <c r="AU228" s="206" t="s">
        <v>83</v>
      </c>
      <c r="AV228" s="12" t="s">
        <v>83</v>
      </c>
      <c r="AW228" s="12" t="s">
        <v>36</v>
      </c>
      <c r="AX228" s="12" t="s">
        <v>75</v>
      </c>
      <c r="AY228" s="206" t="s">
        <v>146</v>
      </c>
    </row>
    <row r="229" spans="2:65" s="11" customFormat="1">
      <c r="B229" s="186"/>
      <c r="C229" s="187"/>
      <c r="D229" s="183" t="s">
        <v>155</v>
      </c>
      <c r="E229" s="188" t="s">
        <v>21</v>
      </c>
      <c r="F229" s="189" t="s">
        <v>333</v>
      </c>
      <c r="G229" s="187"/>
      <c r="H229" s="190">
        <v>1.3</v>
      </c>
      <c r="I229" s="191"/>
      <c r="J229" s="187"/>
      <c r="K229" s="187"/>
      <c r="L229" s="192"/>
      <c r="M229" s="193"/>
      <c r="N229" s="194"/>
      <c r="O229" s="194"/>
      <c r="P229" s="194"/>
      <c r="Q229" s="194"/>
      <c r="R229" s="194"/>
      <c r="S229" s="194"/>
      <c r="T229" s="195"/>
      <c r="AT229" s="196" t="s">
        <v>155</v>
      </c>
      <c r="AU229" s="196" t="s">
        <v>83</v>
      </c>
      <c r="AV229" s="11" t="s">
        <v>85</v>
      </c>
      <c r="AW229" s="11" t="s">
        <v>36</v>
      </c>
      <c r="AX229" s="11" t="s">
        <v>75</v>
      </c>
      <c r="AY229" s="196" t="s">
        <v>146</v>
      </c>
    </row>
    <row r="230" spans="2:65" s="12" customFormat="1">
      <c r="B230" s="197"/>
      <c r="C230" s="198"/>
      <c r="D230" s="183" t="s">
        <v>155</v>
      </c>
      <c r="E230" s="199" t="s">
        <v>21</v>
      </c>
      <c r="F230" s="200" t="s">
        <v>334</v>
      </c>
      <c r="G230" s="198"/>
      <c r="H230" s="199" t="s">
        <v>21</v>
      </c>
      <c r="I230" s="201"/>
      <c r="J230" s="198"/>
      <c r="K230" s="198"/>
      <c r="L230" s="202"/>
      <c r="M230" s="203"/>
      <c r="N230" s="204"/>
      <c r="O230" s="204"/>
      <c r="P230" s="204"/>
      <c r="Q230" s="204"/>
      <c r="R230" s="204"/>
      <c r="S230" s="204"/>
      <c r="T230" s="205"/>
      <c r="AT230" s="206" t="s">
        <v>155</v>
      </c>
      <c r="AU230" s="206" t="s">
        <v>83</v>
      </c>
      <c r="AV230" s="12" t="s">
        <v>83</v>
      </c>
      <c r="AW230" s="12" t="s">
        <v>36</v>
      </c>
      <c r="AX230" s="12" t="s">
        <v>75</v>
      </c>
      <c r="AY230" s="206" t="s">
        <v>146</v>
      </c>
    </row>
    <row r="231" spans="2:65" s="12" customFormat="1">
      <c r="B231" s="197"/>
      <c r="C231" s="198"/>
      <c r="D231" s="183" t="s">
        <v>155</v>
      </c>
      <c r="E231" s="199" t="s">
        <v>21</v>
      </c>
      <c r="F231" s="200" t="s">
        <v>335</v>
      </c>
      <c r="G231" s="198"/>
      <c r="H231" s="199" t="s">
        <v>21</v>
      </c>
      <c r="I231" s="201"/>
      <c r="J231" s="198"/>
      <c r="K231" s="198"/>
      <c r="L231" s="202"/>
      <c r="M231" s="203"/>
      <c r="N231" s="204"/>
      <c r="O231" s="204"/>
      <c r="P231" s="204"/>
      <c r="Q231" s="204"/>
      <c r="R231" s="204"/>
      <c r="S231" s="204"/>
      <c r="T231" s="205"/>
      <c r="AT231" s="206" t="s">
        <v>155</v>
      </c>
      <c r="AU231" s="206" t="s">
        <v>83</v>
      </c>
      <c r="AV231" s="12" t="s">
        <v>83</v>
      </c>
      <c r="AW231" s="12" t="s">
        <v>36</v>
      </c>
      <c r="AX231" s="12" t="s">
        <v>75</v>
      </c>
      <c r="AY231" s="206" t="s">
        <v>146</v>
      </c>
    </row>
    <row r="232" spans="2:65" s="11" customFormat="1">
      <c r="B232" s="186"/>
      <c r="C232" s="187"/>
      <c r="D232" s="183" t="s">
        <v>155</v>
      </c>
      <c r="E232" s="188" t="s">
        <v>21</v>
      </c>
      <c r="F232" s="189" t="s">
        <v>330</v>
      </c>
      <c r="G232" s="187"/>
      <c r="H232" s="190">
        <v>6</v>
      </c>
      <c r="I232" s="191"/>
      <c r="J232" s="187"/>
      <c r="K232" s="187"/>
      <c r="L232" s="192"/>
      <c r="M232" s="193"/>
      <c r="N232" s="194"/>
      <c r="O232" s="194"/>
      <c r="P232" s="194"/>
      <c r="Q232" s="194"/>
      <c r="R232" s="194"/>
      <c r="S232" s="194"/>
      <c r="T232" s="195"/>
      <c r="AT232" s="196" t="s">
        <v>155</v>
      </c>
      <c r="AU232" s="196" t="s">
        <v>83</v>
      </c>
      <c r="AV232" s="11" t="s">
        <v>85</v>
      </c>
      <c r="AW232" s="11" t="s">
        <v>36</v>
      </c>
      <c r="AX232" s="11" t="s">
        <v>75</v>
      </c>
      <c r="AY232" s="196" t="s">
        <v>146</v>
      </c>
    </row>
    <row r="233" spans="2:65" s="12" customFormat="1">
      <c r="B233" s="197"/>
      <c r="C233" s="198"/>
      <c r="D233" s="183" t="s">
        <v>155</v>
      </c>
      <c r="E233" s="199" t="s">
        <v>21</v>
      </c>
      <c r="F233" s="200" t="s">
        <v>336</v>
      </c>
      <c r="G233" s="198"/>
      <c r="H233" s="199" t="s">
        <v>21</v>
      </c>
      <c r="I233" s="201"/>
      <c r="J233" s="198"/>
      <c r="K233" s="198"/>
      <c r="L233" s="202"/>
      <c r="M233" s="203"/>
      <c r="N233" s="204"/>
      <c r="O233" s="204"/>
      <c r="P233" s="204"/>
      <c r="Q233" s="204"/>
      <c r="R233" s="204"/>
      <c r="S233" s="204"/>
      <c r="T233" s="205"/>
      <c r="AT233" s="206" t="s">
        <v>155</v>
      </c>
      <c r="AU233" s="206" t="s">
        <v>83</v>
      </c>
      <c r="AV233" s="12" t="s">
        <v>83</v>
      </c>
      <c r="AW233" s="12" t="s">
        <v>36</v>
      </c>
      <c r="AX233" s="12" t="s">
        <v>75</v>
      </c>
      <c r="AY233" s="206" t="s">
        <v>146</v>
      </c>
    </row>
    <row r="234" spans="2:65" s="12" customFormat="1">
      <c r="B234" s="197"/>
      <c r="C234" s="198"/>
      <c r="D234" s="183" t="s">
        <v>155</v>
      </c>
      <c r="E234" s="199" t="s">
        <v>21</v>
      </c>
      <c r="F234" s="200" t="s">
        <v>337</v>
      </c>
      <c r="G234" s="198"/>
      <c r="H234" s="199" t="s">
        <v>21</v>
      </c>
      <c r="I234" s="201"/>
      <c r="J234" s="198"/>
      <c r="K234" s="198"/>
      <c r="L234" s="202"/>
      <c r="M234" s="203"/>
      <c r="N234" s="204"/>
      <c r="O234" s="204"/>
      <c r="P234" s="204"/>
      <c r="Q234" s="204"/>
      <c r="R234" s="204"/>
      <c r="S234" s="204"/>
      <c r="T234" s="205"/>
      <c r="AT234" s="206" t="s">
        <v>155</v>
      </c>
      <c r="AU234" s="206" t="s">
        <v>83</v>
      </c>
      <c r="AV234" s="12" t="s">
        <v>83</v>
      </c>
      <c r="AW234" s="12" t="s">
        <v>36</v>
      </c>
      <c r="AX234" s="12" t="s">
        <v>75</v>
      </c>
      <c r="AY234" s="206" t="s">
        <v>146</v>
      </c>
    </row>
    <row r="235" spans="2:65" s="11" customFormat="1">
      <c r="B235" s="186"/>
      <c r="C235" s="187"/>
      <c r="D235" s="183" t="s">
        <v>155</v>
      </c>
      <c r="E235" s="188" t="s">
        <v>21</v>
      </c>
      <c r="F235" s="189" t="s">
        <v>332</v>
      </c>
      <c r="G235" s="187"/>
      <c r="H235" s="190">
        <v>4</v>
      </c>
      <c r="I235" s="191"/>
      <c r="J235" s="187"/>
      <c r="K235" s="187"/>
      <c r="L235" s="192"/>
      <c r="M235" s="193"/>
      <c r="N235" s="194"/>
      <c r="O235" s="194"/>
      <c r="P235" s="194"/>
      <c r="Q235" s="194"/>
      <c r="R235" s="194"/>
      <c r="S235" s="194"/>
      <c r="T235" s="195"/>
      <c r="AT235" s="196" t="s">
        <v>155</v>
      </c>
      <c r="AU235" s="196" t="s">
        <v>83</v>
      </c>
      <c r="AV235" s="11" t="s">
        <v>85</v>
      </c>
      <c r="AW235" s="11" t="s">
        <v>36</v>
      </c>
      <c r="AX235" s="11" t="s">
        <v>75</v>
      </c>
      <c r="AY235" s="196" t="s">
        <v>146</v>
      </c>
    </row>
    <row r="236" spans="2:65" s="13" customFormat="1">
      <c r="B236" s="207"/>
      <c r="C236" s="208"/>
      <c r="D236" s="183" t="s">
        <v>155</v>
      </c>
      <c r="E236" s="209" t="s">
        <v>21</v>
      </c>
      <c r="F236" s="210" t="s">
        <v>252</v>
      </c>
      <c r="G236" s="208"/>
      <c r="H236" s="211">
        <v>98.499999999999986</v>
      </c>
      <c r="I236" s="212"/>
      <c r="J236" s="208"/>
      <c r="K236" s="208"/>
      <c r="L236" s="213"/>
      <c r="M236" s="214"/>
      <c r="N236" s="215"/>
      <c r="O236" s="215"/>
      <c r="P236" s="215"/>
      <c r="Q236" s="215"/>
      <c r="R236" s="215"/>
      <c r="S236" s="215"/>
      <c r="T236" s="216"/>
      <c r="AT236" s="217" t="s">
        <v>155</v>
      </c>
      <c r="AU236" s="217" t="s">
        <v>83</v>
      </c>
      <c r="AV236" s="13" t="s">
        <v>165</v>
      </c>
      <c r="AW236" s="13" t="s">
        <v>36</v>
      </c>
      <c r="AX236" s="13" t="s">
        <v>83</v>
      </c>
      <c r="AY236" s="217" t="s">
        <v>146</v>
      </c>
    </row>
    <row r="237" spans="2:65" s="1" customFormat="1" ht="16.5" customHeight="1">
      <c r="B237" s="33"/>
      <c r="C237" s="170" t="s">
        <v>338</v>
      </c>
      <c r="D237" s="170" t="s">
        <v>147</v>
      </c>
      <c r="E237" s="171" t="s">
        <v>339</v>
      </c>
      <c r="F237" s="172" t="s">
        <v>340</v>
      </c>
      <c r="G237" s="173" t="s">
        <v>222</v>
      </c>
      <c r="H237" s="174">
        <v>216.7</v>
      </c>
      <c r="I237" s="175"/>
      <c r="J237" s="176">
        <f>ROUND(I237*H237,2)</f>
        <v>0</v>
      </c>
      <c r="K237" s="172" t="s">
        <v>21</v>
      </c>
      <c r="L237" s="37"/>
      <c r="M237" s="177" t="s">
        <v>21</v>
      </c>
      <c r="N237" s="178" t="s">
        <v>46</v>
      </c>
      <c r="O237" s="62"/>
      <c r="P237" s="179">
        <f>O237*H237</f>
        <v>0</v>
      </c>
      <c r="Q237" s="179">
        <v>0</v>
      </c>
      <c r="R237" s="179">
        <f>Q237*H237</f>
        <v>0</v>
      </c>
      <c r="S237" s="179">
        <v>0.03</v>
      </c>
      <c r="T237" s="180">
        <f>S237*H237</f>
        <v>6.5009999999999994</v>
      </c>
      <c r="AR237" s="181" t="s">
        <v>151</v>
      </c>
      <c r="AT237" s="181" t="s">
        <v>147</v>
      </c>
      <c r="AU237" s="181" t="s">
        <v>83</v>
      </c>
      <c r="AY237" s="16" t="s">
        <v>146</v>
      </c>
      <c r="BE237" s="182">
        <f>IF(N237="základní",J237,0)</f>
        <v>0</v>
      </c>
      <c r="BF237" s="182">
        <f>IF(N237="snížená",J237,0)</f>
        <v>0</v>
      </c>
      <c r="BG237" s="182">
        <f>IF(N237="zákl. přenesená",J237,0)</f>
        <v>0</v>
      </c>
      <c r="BH237" s="182">
        <f>IF(N237="sníž. přenesená",J237,0)</f>
        <v>0</v>
      </c>
      <c r="BI237" s="182">
        <f>IF(N237="nulová",J237,0)</f>
        <v>0</v>
      </c>
      <c r="BJ237" s="16" t="s">
        <v>83</v>
      </c>
      <c r="BK237" s="182">
        <f>ROUND(I237*H237,2)</f>
        <v>0</v>
      </c>
      <c r="BL237" s="16" t="s">
        <v>151</v>
      </c>
      <c r="BM237" s="181" t="s">
        <v>341</v>
      </c>
    </row>
    <row r="238" spans="2:65" s="1" customFormat="1" ht="19.5">
      <c r="B238" s="33"/>
      <c r="C238" s="34"/>
      <c r="D238" s="183" t="s">
        <v>153</v>
      </c>
      <c r="E238" s="34"/>
      <c r="F238" s="184" t="s">
        <v>305</v>
      </c>
      <c r="G238" s="34"/>
      <c r="H238" s="34"/>
      <c r="I238" s="106"/>
      <c r="J238" s="34"/>
      <c r="K238" s="34"/>
      <c r="L238" s="37"/>
      <c r="M238" s="185"/>
      <c r="N238" s="62"/>
      <c r="O238" s="62"/>
      <c r="P238" s="62"/>
      <c r="Q238" s="62"/>
      <c r="R238" s="62"/>
      <c r="S238" s="62"/>
      <c r="T238" s="63"/>
      <c r="AT238" s="16" t="s">
        <v>153</v>
      </c>
      <c r="AU238" s="16" t="s">
        <v>83</v>
      </c>
    </row>
    <row r="239" spans="2:65" s="12" customFormat="1">
      <c r="B239" s="197"/>
      <c r="C239" s="198"/>
      <c r="D239" s="183" t="s">
        <v>155</v>
      </c>
      <c r="E239" s="199" t="s">
        <v>21</v>
      </c>
      <c r="F239" s="200" t="s">
        <v>316</v>
      </c>
      <c r="G239" s="198"/>
      <c r="H239" s="199" t="s">
        <v>21</v>
      </c>
      <c r="I239" s="201"/>
      <c r="J239" s="198"/>
      <c r="K239" s="198"/>
      <c r="L239" s="202"/>
      <c r="M239" s="203"/>
      <c r="N239" s="204"/>
      <c r="O239" s="204"/>
      <c r="P239" s="204"/>
      <c r="Q239" s="204"/>
      <c r="R239" s="204"/>
      <c r="S239" s="204"/>
      <c r="T239" s="205"/>
      <c r="AT239" s="206" t="s">
        <v>155</v>
      </c>
      <c r="AU239" s="206" t="s">
        <v>83</v>
      </c>
      <c r="AV239" s="12" t="s">
        <v>83</v>
      </c>
      <c r="AW239" s="12" t="s">
        <v>36</v>
      </c>
      <c r="AX239" s="12" t="s">
        <v>75</v>
      </c>
      <c r="AY239" s="206" t="s">
        <v>146</v>
      </c>
    </row>
    <row r="240" spans="2:65" s="12" customFormat="1">
      <c r="B240" s="197"/>
      <c r="C240" s="198"/>
      <c r="D240" s="183" t="s">
        <v>155</v>
      </c>
      <c r="E240" s="199" t="s">
        <v>21</v>
      </c>
      <c r="F240" s="200" t="s">
        <v>342</v>
      </c>
      <c r="G240" s="198"/>
      <c r="H240" s="199" t="s">
        <v>21</v>
      </c>
      <c r="I240" s="201"/>
      <c r="J240" s="198"/>
      <c r="K240" s="198"/>
      <c r="L240" s="202"/>
      <c r="M240" s="203"/>
      <c r="N240" s="204"/>
      <c r="O240" s="204"/>
      <c r="P240" s="204"/>
      <c r="Q240" s="204"/>
      <c r="R240" s="204"/>
      <c r="S240" s="204"/>
      <c r="T240" s="205"/>
      <c r="AT240" s="206" t="s">
        <v>155</v>
      </c>
      <c r="AU240" s="206" t="s">
        <v>83</v>
      </c>
      <c r="AV240" s="12" t="s">
        <v>83</v>
      </c>
      <c r="AW240" s="12" t="s">
        <v>36</v>
      </c>
      <c r="AX240" s="12" t="s">
        <v>75</v>
      </c>
      <c r="AY240" s="206" t="s">
        <v>146</v>
      </c>
    </row>
    <row r="241" spans="2:51" s="11" customFormat="1">
      <c r="B241" s="186"/>
      <c r="C241" s="187"/>
      <c r="D241" s="183" t="s">
        <v>155</v>
      </c>
      <c r="E241" s="188" t="s">
        <v>21</v>
      </c>
      <c r="F241" s="189" t="s">
        <v>343</v>
      </c>
      <c r="G241" s="187"/>
      <c r="H241" s="190">
        <v>9.1999999999999993</v>
      </c>
      <c r="I241" s="191"/>
      <c r="J241" s="187"/>
      <c r="K241" s="187"/>
      <c r="L241" s="192"/>
      <c r="M241" s="193"/>
      <c r="N241" s="194"/>
      <c r="O241" s="194"/>
      <c r="P241" s="194"/>
      <c r="Q241" s="194"/>
      <c r="R241" s="194"/>
      <c r="S241" s="194"/>
      <c r="T241" s="195"/>
      <c r="AT241" s="196" t="s">
        <v>155</v>
      </c>
      <c r="AU241" s="196" t="s">
        <v>83</v>
      </c>
      <c r="AV241" s="11" t="s">
        <v>85</v>
      </c>
      <c r="AW241" s="11" t="s">
        <v>36</v>
      </c>
      <c r="AX241" s="11" t="s">
        <v>75</v>
      </c>
      <c r="AY241" s="196" t="s">
        <v>146</v>
      </c>
    </row>
    <row r="242" spans="2:51" s="12" customFormat="1">
      <c r="B242" s="197"/>
      <c r="C242" s="198"/>
      <c r="D242" s="183" t="s">
        <v>155</v>
      </c>
      <c r="E242" s="199" t="s">
        <v>21</v>
      </c>
      <c r="F242" s="200" t="s">
        <v>344</v>
      </c>
      <c r="G242" s="198"/>
      <c r="H242" s="199" t="s">
        <v>21</v>
      </c>
      <c r="I242" s="201"/>
      <c r="J242" s="198"/>
      <c r="K242" s="198"/>
      <c r="L242" s="202"/>
      <c r="M242" s="203"/>
      <c r="N242" s="204"/>
      <c r="O242" s="204"/>
      <c r="P242" s="204"/>
      <c r="Q242" s="204"/>
      <c r="R242" s="204"/>
      <c r="S242" s="204"/>
      <c r="T242" s="205"/>
      <c r="AT242" s="206" t="s">
        <v>155</v>
      </c>
      <c r="AU242" s="206" t="s">
        <v>83</v>
      </c>
      <c r="AV242" s="12" t="s">
        <v>83</v>
      </c>
      <c r="AW242" s="12" t="s">
        <v>36</v>
      </c>
      <c r="AX242" s="12" t="s">
        <v>75</v>
      </c>
      <c r="AY242" s="206" t="s">
        <v>146</v>
      </c>
    </row>
    <row r="243" spans="2:51" s="11" customFormat="1">
      <c r="B243" s="186"/>
      <c r="C243" s="187"/>
      <c r="D243" s="183" t="s">
        <v>155</v>
      </c>
      <c r="E243" s="188" t="s">
        <v>21</v>
      </c>
      <c r="F243" s="189" t="s">
        <v>345</v>
      </c>
      <c r="G243" s="187"/>
      <c r="H243" s="190">
        <v>9.5</v>
      </c>
      <c r="I243" s="191"/>
      <c r="J243" s="187"/>
      <c r="K243" s="187"/>
      <c r="L243" s="192"/>
      <c r="M243" s="193"/>
      <c r="N243" s="194"/>
      <c r="O243" s="194"/>
      <c r="P243" s="194"/>
      <c r="Q243" s="194"/>
      <c r="R243" s="194"/>
      <c r="S243" s="194"/>
      <c r="T243" s="195"/>
      <c r="AT243" s="196" t="s">
        <v>155</v>
      </c>
      <c r="AU243" s="196" t="s">
        <v>83</v>
      </c>
      <c r="AV243" s="11" t="s">
        <v>85</v>
      </c>
      <c r="AW243" s="11" t="s">
        <v>36</v>
      </c>
      <c r="AX243" s="11" t="s">
        <v>75</v>
      </c>
      <c r="AY243" s="196" t="s">
        <v>146</v>
      </c>
    </row>
    <row r="244" spans="2:51" s="12" customFormat="1">
      <c r="B244" s="197"/>
      <c r="C244" s="198"/>
      <c r="D244" s="183" t="s">
        <v>155</v>
      </c>
      <c r="E244" s="199" t="s">
        <v>21</v>
      </c>
      <c r="F244" s="200" t="s">
        <v>346</v>
      </c>
      <c r="G244" s="198"/>
      <c r="H244" s="199" t="s">
        <v>21</v>
      </c>
      <c r="I244" s="201"/>
      <c r="J244" s="198"/>
      <c r="K244" s="198"/>
      <c r="L244" s="202"/>
      <c r="M244" s="203"/>
      <c r="N244" s="204"/>
      <c r="O244" s="204"/>
      <c r="P244" s="204"/>
      <c r="Q244" s="204"/>
      <c r="R244" s="204"/>
      <c r="S244" s="204"/>
      <c r="T244" s="205"/>
      <c r="AT244" s="206" t="s">
        <v>155</v>
      </c>
      <c r="AU244" s="206" t="s">
        <v>83</v>
      </c>
      <c r="AV244" s="12" t="s">
        <v>83</v>
      </c>
      <c r="AW244" s="12" t="s">
        <v>36</v>
      </c>
      <c r="AX244" s="12" t="s">
        <v>75</v>
      </c>
      <c r="AY244" s="206" t="s">
        <v>146</v>
      </c>
    </row>
    <row r="245" spans="2:51" s="11" customFormat="1">
      <c r="B245" s="186"/>
      <c r="C245" s="187"/>
      <c r="D245" s="183" t="s">
        <v>155</v>
      </c>
      <c r="E245" s="188" t="s">
        <v>21</v>
      </c>
      <c r="F245" s="189" t="s">
        <v>347</v>
      </c>
      <c r="G245" s="187"/>
      <c r="H245" s="190">
        <v>3.6</v>
      </c>
      <c r="I245" s="191"/>
      <c r="J245" s="187"/>
      <c r="K245" s="187"/>
      <c r="L245" s="192"/>
      <c r="M245" s="193"/>
      <c r="N245" s="194"/>
      <c r="O245" s="194"/>
      <c r="P245" s="194"/>
      <c r="Q245" s="194"/>
      <c r="R245" s="194"/>
      <c r="S245" s="194"/>
      <c r="T245" s="195"/>
      <c r="AT245" s="196" t="s">
        <v>155</v>
      </c>
      <c r="AU245" s="196" t="s">
        <v>83</v>
      </c>
      <c r="AV245" s="11" t="s">
        <v>85</v>
      </c>
      <c r="AW245" s="11" t="s">
        <v>36</v>
      </c>
      <c r="AX245" s="11" t="s">
        <v>75</v>
      </c>
      <c r="AY245" s="196" t="s">
        <v>146</v>
      </c>
    </row>
    <row r="246" spans="2:51" s="12" customFormat="1">
      <c r="B246" s="197"/>
      <c r="C246" s="198"/>
      <c r="D246" s="183" t="s">
        <v>155</v>
      </c>
      <c r="E246" s="199" t="s">
        <v>21</v>
      </c>
      <c r="F246" s="200" t="s">
        <v>348</v>
      </c>
      <c r="G246" s="198"/>
      <c r="H246" s="199" t="s">
        <v>21</v>
      </c>
      <c r="I246" s="201"/>
      <c r="J246" s="198"/>
      <c r="K246" s="198"/>
      <c r="L246" s="202"/>
      <c r="M246" s="203"/>
      <c r="N246" s="204"/>
      <c r="O246" s="204"/>
      <c r="P246" s="204"/>
      <c r="Q246" s="204"/>
      <c r="R246" s="204"/>
      <c r="S246" s="204"/>
      <c r="T246" s="205"/>
      <c r="AT246" s="206" t="s">
        <v>155</v>
      </c>
      <c r="AU246" s="206" t="s">
        <v>83</v>
      </c>
      <c r="AV246" s="12" t="s">
        <v>83</v>
      </c>
      <c r="AW246" s="12" t="s">
        <v>36</v>
      </c>
      <c r="AX246" s="12" t="s">
        <v>75</v>
      </c>
      <c r="AY246" s="206" t="s">
        <v>146</v>
      </c>
    </row>
    <row r="247" spans="2:51" s="12" customFormat="1">
      <c r="B247" s="197"/>
      <c r="C247" s="198"/>
      <c r="D247" s="183" t="s">
        <v>155</v>
      </c>
      <c r="E247" s="199" t="s">
        <v>21</v>
      </c>
      <c r="F247" s="200" t="s">
        <v>349</v>
      </c>
      <c r="G247" s="198"/>
      <c r="H247" s="199" t="s">
        <v>21</v>
      </c>
      <c r="I247" s="201"/>
      <c r="J247" s="198"/>
      <c r="K247" s="198"/>
      <c r="L247" s="202"/>
      <c r="M247" s="203"/>
      <c r="N247" s="204"/>
      <c r="O247" s="204"/>
      <c r="P247" s="204"/>
      <c r="Q247" s="204"/>
      <c r="R247" s="204"/>
      <c r="S247" s="204"/>
      <c r="T247" s="205"/>
      <c r="AT247" s="206" t="s">
        <v>155</v>
      </c>
      <c r="AU247" s="206" t="s">
        <v>83</v>
      </c>
      <c r="AV247" s="12" t="s">
        <v>83</v>
      </c>
      <c r="AW247" s="12" t="s">
        <v>36</v>
      </c>
      <c r="AX247" s="12" t="s">
        <v>75</v>
      </c>
      <c r="AY247" s="206" t="s">
        <v>146</v>
      </c>
    </row>
    <row r="248" spans="2:51" s="11" customFormat="1">
      <c r="B248" s="186"/>
      <c r="C248" s="187"/>
      <c r="D248" s="183" t="s">
        <v>155</v>
      </c>
      <c r="E248" s="188" t="s">
        <v>21</v>
      </c>
      <c r="F248" s="189" t="s">
        <v>350</v>
      </c>
      <c r="G248" s="187"/>
      <c r="H248" s="190">
        <v>12.2</v>
      </c>
      <c r="I248" s="191"/>
      <c r="J248" s="187"/>
      <c r="K248" s="187"/>
      <c r="L248" s="192"/>
      <c r="M248" s="193"/>
      <c r="N248" s="194"/>
      <c r="O248" s="194"/>
      <c r="P248" s="194"/>
      <c r="Q248" s="194"/>
      <c r="R248" s="194"/>
      <c r="S248" s="194"/>
      <c r="T248" s="195"/>
      <c r="AT248" s="196" t="s">
        <v>155</v>
      </c>
      <c r="AU248" s="196" t="s">
        <v>83</v>
      </c>
      <c r="AV248" s="11" t="s">
        <v>85</v>
      </c>
      <c r="AW248" s="11" t="s">
        <v>36</v>
      </c>
      <c r="AX248" s="11" t="s">
        <v>75</v>
      </c>
      <c r="AY248" s="196" t="s">
        <v>146</v>
      </c>
    </row>
    <row r="249" spans="2:51" s="12" customFormat="1">
      <c r="B249" s="197"/>
      <c r="C249" s="198"/>
      <c r="D249" s="183" t="s">
        <v>155</v>
      </c>
      <c r="E249" s="199" t="s">
        <v>21</v>
      </c>
      <c r="F249" s="200" t="s">
        <v>351</v>
      </c>
      <c r="G249" s="198"/>
      <c r="H249" s="199" t="s">
        <v>21</v>
      </c>
      <c r="I249" s="201"/>
      <c r="J249" s="198"/>
      <c r="K249" s="198"/>
      <c r="L249" s="202"/>
      <c r="M249" s="203"/>
      <c r="N249" s="204"/>
      <c r="O249" s="204"/>
      <c r="P249" s="204"/>
      <c r="Q249" s="204"/>
      <c r="R249" s="204"/>
      <c r="S249" s="204"/>
      <c r="T249" s="205"/>
      <c r="AT249" s="206" t="s">
        <v>155</v>
      </c>
      <c r="AU249" s="206" t="s">
        <v>83</v>
      </c>
      <c r="AV249" s="12" t="s">
        <v>83</v>
      </c>
      <c r="AW249" s="12" t="s">
        <v>36</v>
      </c>
      <c r="AX249" s="12" t="s">
        <v>75</v>
      </c>
      <c r="AY249" s="206" t="s">
        <v>146</v>
      </c>
    </row>
    <row r="250" spans="2:51" s="11" customFormat="1">
      <c r="B250" s="186"/>
      <c r="C250" s="187"/>
      <c r="D250" s="183" t="s">
        <v>155</v>
      </c>
      <c r="E250" s="188" t="s">
        <v>21</v>
      </c>
      <c r="F250" s="189" t="s">
        <v>352</v>
      </c>
      <c r="G250" s="187"/>
      <c r="H250" s="190">
        <v>15.6</v>
      </c>
      <c r="I250" s="191"/>
      <c r="J250" s="187"/>
      <c r="K250" s="187"/>
      <c r="L250" s="192"/>
      <c r="M250" s="193"/>
      <c r="N250" s="194"/>
      <c r="O250" s="194"/>
      <c r="P250" s="194"/>
      <c r="Q250" s="194"/>
      <c r="R250" s="194"/>
      <c r="S250" s="194"/>
      <c r="T250" s="195"/>
      <c r="AT250" s="196" t="s">
        <v>155</v>
      </c>
      <c r="AU250" s="196" t="s">
        <v>83</v>
      </c>
      <c r="AV250" s="11" t="s">
        <v>85</v>
      </c>
      <c r="AW250" s="11" t="s">
        <v>36</v>
      </c>
      <c r="AX250" s="11" t="s">
        <v>75</v>
      </c>
      <c r="AY250" s="196" t="s">
        <v>146</v>
      </c>
    </row>
    <row r="251" spans="2:51" s="12" customFormat="1">
      <c r="B251" s="197"/>
      <c r="C251" s="198"/>
      <c r="D251" s="183" t="s">
        <v>155</v>
      </c>
      <c r="E251" s="199" t="s">
        <v>21</v>
      </c>
      <c r="F251" s="200" t="s">
        <v>353</v>
      </c>
      <c r="G251" s="198"/>
      <c r="H251" s="199" t="s">
        <v>21</v>
      </c>
      <c r="I251" s="201"/>
      <c r="J251" s="198"/>
      <c r="K251" s="198"/>
      <c r="L251" s="202"/>
      <c r="M251" s="203"/>
      <c r="N251" s="204"/>
      <c r="O251" s="204"/>
      <c r="P251" s="204"/>
      <c r="Q251" s="204"/>
      <c r="R251" s="204"/>
      <c r="S251" s="204"/>
      <c r="T251" s="205"/>
      <c r="AT251" s="206" t="s">
        <v>155</v>
      </c>
      <c r="AU251" s="206" t="s">
        <v>83</v>
      </c>
      <c r="AV251" s="12" t="s">
        <v>83</v>
      </c>
      <c r="AW251" s="12" t="s">
        <v>36</v>
      </c>
      <c r="AX251" s="12" t="s">
        <v>75</v>
      </c>
      <c r="AY251" s="206" t="s">
        <v>146</v>
      </c>
    </row>
    <row r="252" spans="2:51" s="11" customFormat="1">
      <c r="B252" s="186"/>
      <c r="C252" s="187"/>
      <c r="D252" s="183" t="s">
        <v>155</v>
      </c>
      <c r="E252" s="188" t="s">
        <v>21</v>
      </c>
      <c r="F252" s="189" t="s">
        <v>352</v>
      </c>
      <c r="G252" s="187"/>
      <c r="H252" s="190">
        <v>15.6</v>
      </c>
      <c r="I252" s="191"/>
      <c r="J252" s="187"/>
      <c r="K252" s="187"/>
      <c r="L252" s="192"/>
      <c r="M252" s="193"/>
      <c r="N252" s="194"/>
      <c r="O252" s="194"/>
      <c r="P252" s="194"/>
      <c r="Q252" s="194"/>
      <c r="R252" s="194"/>
      <c r="S252" s="194"/>
      <c r="T252" s="195"/>
      <c r="AT252" s="196" t="s">
        <v>155</v>
      </c>
      <c r="AU252" s="196" t="s">
        <v>83</v>
      </c>
      <c r="AV252" s="11" t="s">
        <v>85</v>
      </c>
      <c r="AW252" s="11" t="s">
        <v>36</v>
      </c>
      <c r="AX252" s="11" t="s">
        <v>75</v>
      </c>
      <c r="AY252" s="196" t="s">
        <v>146</v>
      </c>
    </row>
    <row r="253" spans="2:51" s="12" customFormat="1">
      <c r="B253" s="197"/>
      <c r="C253" s="198"/>
      <c r="D253" s="183" t="s">
        <v>155</v>
      </c>
      <c r="E253" s="199" t="s">
        <v>21</v>
      </c>
      <c r="F253" s="200" t="s">
        <v>354</v>
      </c>
      <c r="G253" s="198"/>
      <c r="H253" s="199" t="s">
        <v>21</v>
      </c>
      <c r="I253" s="201"/>
      <c r="J253" s="198"/>
      <c r="K253" s="198"/>
      <c r="L253" s="202"/>
      <c r="M253" s="203"/>
      <c r="N253" s="204"/>
      <c r="O253" s="204"/>
      <c r="P253" s="204"/>
      <c r="Q253" s="204"/>
      <c r="R253" s="204"/>
      <c r="S253" s="204"/>
      <c r="T253" s="205"/>
      <c r="AT253" s="206" t="s">
        <v>155</v>
      </c>
      <c r="AU253" s="206" t="s">
        <v>83</v>
      </c>
      <c r="AV253" s="12" t="s">
        <v>83</v>
      </c>
      <c r="AW253" s="12" t="s">
        <v>36</v>
      </c>
      <c r="AX253" s="12" t="s">
        <v>75</v>
      </c>
      <c r="AY253" s="206" t="s">
        <v>146</v>
      </c>
    </row>
    <row r="254" spans="2:51" s="11" customFormat="1">
      <c r="B254" s="186"/>
      <c r="C254" s="187"/>
      <c r="D254" s="183" t="s">
        <v>155</v>
      </c>
      <c r="E254" s="188" t="s">
        <v>21</v>
      </c>
      <c r="F254" s="189" t="s">
        <v>355</v>
      </c>
      <c r="G254" s="187"/>
      <c r="H254" s="190">
        <v>6.3</v>
      </c>
      <c r="I254" s="191"/>
      <c r="J254" s="187"/>
      <c r="K254" s="187"/>
      <c r="L254" s="192"/>
      <c r="M254" s="193"/>
      <c r="N254" s="194"/>
      <c r="O254" s="194"/>
      <c r="P254" s="194"/>
      <c r="Q254" s="194"/>
      <c r="R254" s="194"/>
      <c r="S254" s="194"/>
      <c r="T254" s="195"/>
      <c r="AT254" s="196" t="s">
        <v>155</v>
      </c>
      <c r="AU254" s="196" t="s">
        <v>83</v>
      </c>
      <c r="AV254" s="11" t="s">
        <v>85</v>
      </c>
      <c r="AW254" s="11" t="s">
        <v>36</v>
      </c>
      <c r="AX254" s="11" t="s">
        <v>75</v>
      </c>
      <c r="AY254" s="196" t="s">
        <v>146</v>
      </c>
    </row>
    <row r="255" spans="2:51" s="12" customFormat="1">
      <c r="B255" s="197"/>
      <c r="C255" s="198"/>
      <c r="D255" s="183" t="s">
        <v>155</v>
      </c>
      <c r="E255" s="199" t="s">
        <v>21</v>
      </c>
      <c r="F255" s="200" t="s">
        <v>334</v>
      </c>
      <c r="G255" s="198"/>
      <c r="H255" s="199" t="s">
        <v>21</v>
      </c>
      <c r="I255" s="201"/>
      <c r="J255" s="198"/>
      <c r="K255" s="198"/>
      <c r="L255" s="202"/>
      <c r="M255" s="203"/>
      <c r="N255" s="204"/>
      <c r="O255" s="204"/>
      <c r="P255" s="204"/>
      <c r="Q255" s="204"/>
      <c r="R255" s="204"/>
      <c r="S255" s="204"/>
      <c r="T255" s="205"/>
      <c r="AT255" s="206" t="s">
        <v>155</v>
      </c>
      <c r="AU255" s="206" t="s">
        <v>83</v>
      </c>
      <c r="AV255" s="12" t="s">
        <v>83</v>
      </c>
      <c r="AW255" s="12" t="s">
        <v>36</v>
      </c>
      <c r="AX255" s="12" t="s">
        <v>75</v>
      </c>
      <c r="AY255" s="206" t="s">
        <v>146</v>
      </c>
    </row>
    <row r="256" spans="2:51" s="12" customFormat="1">
      <c r="B256" s="197"/>
      <c r="C256" s="198"/>
      <c r="D256" s="183" t="s">
        <v>155</v>
      </c>
      <c r="E256" s="199" t="s">
        <v>21</v>
      </c>
      <c r="F256" s="200" t="s">
        <v>356</v>
      </c>
      <c r="G256" s="198"/>
      <c r="H256" s="199" t="s">
        <v>21</v>
      </c>
      <c r="I256" s="201"/>
      <c r="J256" s="198"/>
      <c r="K256" s="198"/>
      <c r="L256" s="202"/>
      <c r="M256" s="203"/>
      <c r="N256" s="204"/>
      <c r="O256" s="204"/>
      <c r="P256" s="204"/>
      <c r="Q256" s="204"/>
      <c r="R256" s="204"/>
      <c r="S256" s="204"/>
      <c r="T256" s="205"/>
      <c r="AT256" s="206" t="s">
        <v>155</v>
      </c>
      <c r="AU256" s="206" t="s">
        <v>83</v>
      </c>
      <c r="AV256" s="12" t="s">
        <v>83</v>
      </c>
      <c r="AW256" s="12" t="s">
        <v>36</v>
      </c>
      <c r="AX256" s="12" t="s">
        <v>75</v>
      </c>
      <c r="AY256" s="206" t="s">
        <v>146</v>
      </c>
    </row>
    <row r="257" spans="2:51" s="11" customFormat="1">
      <c r="B257" s="186"/>
      <c r="C257" s="187"/>
      <c r="D257" s="183" t="s">
        <v>155</v>
      </c>
      <c r="E257" s="188" t="s">
        <v>21</v>
      </c>
      <c r="F257" s="189" t="s">
        <v>357</v>
      </c>
      <c r="G257" s="187"/>
      <c r="H257" s="190">
        <v>42.7</v>
      </c>
      <c r="I257" s="191"/>
      <c r="J257" s="187"/>
      <c r="K257" s="187"/>
      <c r="L257" s="192"/>
      <c r="M257" s="193"/>
      <c r="N257" s="194"/>
      <c r="O257" s="194"/>
      <c r="P257" s="194"/>
      <c r="Q257" s="194"/>
      <c r="R257" s="194"/>
      <c r="S257" s="194"/>
      <c r="T257" s="195"/>
      <c r="AT257" s="196" t="s">
        <v>155</v>
      </c>
      <c r="AU257" s="196" t="s">
        <v>83</v>
      </c>
      <c r="AV257" s="11" t="s">
        <v>85</v>
      </c>
      <c r="AW257" s="11" t="s">
        <v>36</v>
      </c>
      <c r="AX257" s="11" t="s">
        <v>75</v>
      </c>
      <c r="AY257" s="196" t="s">
        <v>146</v>
      </c>
    </row>
    <row r="258" spans="2:51" s="12" customFormat="1">
      <c r="B258" s="197"/>
      <c r="C258" s="198"/>
      <c r="D258" s="183" t="s">
        <v>155</v>
      </c>
      <c r="E258" s="199" t="s">
        <v>21</v>
      </c>
      <c r="F258" s="200" t="s">
        <v>358</v>
      </c>
      <c r="G258" s="198"/>
      <c r="H258" s="199" t="s">
        <v>21</v>
      </c>
      <c r="I258" s="201"/>
      <c r="J258" s="198"/>
      <c r="K258" s="198"/>
      <c r="L258" s="202"/>
      <c r="M258" s="203"/>
      <c r="N258" s="204"/>
      <c r="O258" s="204"/>
      <c r="P258" s="204"/>
      <c r="Q258" s="204"/>
      <c r="R258" s="204"/>
      <c r="S258" s="204"/>
      <c r="T258" s="205"/>
      <c r="AT258" s="206" t="s">
        <v>155</v>
      </c>
      <c r="AU258" s="206" t="s">
        <v>83</v>
      </c>
      <c r="AV258" s="12" t="s">
        <v>83</v>
      </c>
      <c r="AW258" s="12" t="s">
        <v>36</v>
      </c>
      <c r="AX258" s="12" t="s">
        <v>75</v>
      </c>
      <c r="AY258" s="206" t="s">
        <v>146</v>
      </c>
    </row>
    <row r="259" spans="2:51" s="11" customFormat="1">
      <c r="B259" s="186"/>
      <c r="C259" s="187"/>
      <c r="D259" s="183" t="s">
        <v>155</v>
      </c>
      <c r="E259" s="188" t="s">
        <v>21</v>
      </c>
      <c r="F259" s="189" t="s">
        <v>355</v>
      </c>
      <c r="G259" s="187"/>
      <c r="H259" s="190">
        <v>6.3</v>
      </c>
      <c r="I259" s="191"/>
      <c r="J259" s="187"/>
      <c r="K259" s="187"/>
      <c r="L259" s="192"/>
      <c r="M259" s="193"/>
      <c r="N259" s="194"/>
      <c r="O259" s="194"/>
      <c r="P259" s="194"/>
      <c r="Q259" s="194"/>
      <c r="R259" s="194"/>
      <c r="S259" s="194"/>
      <c r="T259" s="195"/>
      <c r="AT259" s="196" t="s">
        <v>155</v>
      </c>
      <c r="AU259" s="196" t="s">
        <v>83</v>
      </c>
      <c r="AV259" s="11" t="s">
        <v>85</v>
      </c>
      <c r="AW259" s="11" t="s">
        <v>36</v>
      </c>
      <c r="AX259" s="11" t="s">
        <v>75</v>
      </c>
      <c r="AY259" s="196" t="s">
        <v>146</v>
      </c>
    </row>
    <row r="260" spans="2:51" s="12" customFormat="1">
      <c r="B260" s="197"/>
      <c r="C260" s="198"/>
      <c r="D260" s="183" t="s">
        <v>155</v>
      </c>
      <c r="E260" s="199" t="s">
        <v>21</v>
      </c>
      <c r="F260" s="200" t="s">
        <v>359</v>
      </c>
      <c r="G260" s="198"/>
      <c r="H260" s="199" t="s">
        <v>21</v>
      </c>
      <c r="I260" s="201"/>
      <c r="J260" s="198"/>
      <c r="K260" s="198"/>
      <c r="L260" s="202"/>
      <c r="M260" s="203"/>
      <c r="N260" s="204"/>
      <c r="O260" s="204"/>
      <c r="P260" s="204"/>
      <c r="Q260" s="204"/>
      <c r="R260" s="204"/>
      <c r="S260" s="204"/>
      <c r="T260" s="205"/>
      <c r="AT260" s="206" t="s">
        <v>155</v>
      </c>
      <c r="AU260" s="206" t="s">
        <v>83</v>
      </c>
      <c r="AV260" s="12" t="s">
        <v>83</v>
      </c>
      <c r="AW260" s="12" t="s">
        <v>36</v>
      </c>
      <c r="AX260" s="12" t="s">
        <v>75</v>
      </c>
      <c r="AY260" s="206" t="s">
        <v>146</v>
      </c>
    </row>
    <row r="261" spans="2:51" s="12" customFormat="1">
      <c r="B261" s="197"/>
      <c r="C261" s="198"/>
      <c r="D261" s="183" t="s">
        <v>155</v>
      </c>
      <c r="E261" s="199" t="s">
        <v>21</v>
      </c>
      <c r="F261" s="200" t="s">
        <v>360</v>
      </c>
      <c r="G261" s="198"/>
      <c r="H261" s="199" t="s">
        <v>21</v>
      </c>
      <c r="I261" s="201"/>
      <c r="J261" s="198"/>
      <c r="K261" s="198"/>
      <c r="L261" s="202"/>
      <c r="M261" s="203"/>
      <c r="N261" s="204"/>
      <c r="O261" s="204"/>
      <c r="P261" s="204"/>
      <c r="Q261" s="204"/>
      <c r="R261" s="204"/>
      <c r="S261" s="204"/>
      <c r="T261" s="205"/>
      <c r="AT261" s="206" t="s">
        <v>155</v>
      </c>
      <c r="AU261" s="206" t="s">
        <v>83</v>
      </c>
      <c r="AV261" s="12" t="s">
        <v>83</v>
      </c>
      <c r="AW261" s="12" t="s">
        <v>36</v>
      </c>
      <c r="AX261" s="12" t="s">
        <v>75</v>
      </c>
      <c r="AY261" s="206" t="s">
        <v>146</v>
      </c>
    </row>
    <row r="262" spans="2:51" s="11" customFormat="1">
      <c r="B262" s="186"/>
      <c r="C262" s="187"/>
      <c r="D262" s="183" t="s">
        <v>155</v>
      </c>
      <c r="E262" s="188" t="s">
        <v>21</v>
      </c>
      <c r="F262" s="189" t="s">
        <v>361</v>
      </c>
      <c r="G262" s="187"/>
      <c r="H262" s="190">
        <v>30.8</v>
      </c>
      <c r="I262" s="191"/>
      <c r="J262" s="187"/>
      <c r="K262" s="187"/>
      <c r="L262" s="192"/>
      <c r="M262" s="193"/>
      <c r="N262" s="194"/>
      <c r="O262" s="194"/>
      <c r="P262" s="194"/>
      <c r="Q262" s="194"/>
      <c r="R262" s="194"/>
      <c r="S262" s="194"/>
      <c r="T262" s="195"/>
      <c r="AT262" s="196" t="s">
        <v>155</v>
      </c>
      <c r="AU262" s="196" t="s">
        <v>83</v>
      </c>
      <c r="AV262" s="11" t="s">
        <v>85</v>
      </c>
      <c r="AW262" s="11" t="s">
        <v>36</v>
      </c>
      <c r="AX262" s="11" t="s">
        <v>75</v>
      </c>
      <c r="AY262" s="196" t="s">
        <v>146</v>
      </c>
    </row>
    <row r="263" spans="2:51" s="12" customFormat="1">
      <c r="B263" s="197"/>
      <c r="C263" s="198"/>
      <c r="D263" s="183" t="s">
        <v>155</v>
      </c>
      <c r="E263" s="199" t="s">
        <v>21</v>
      </c>
      <c r="F263" s="200" t="s">
        <v>362</v>
      </c>
      <c r="G263" s="198"/>
      <c r="H263" s="199" t="s">
        <v>21</v>
      </c>
      <c r="I263" s="201"/>
      <c r="J263" s="198"/>
      <c r="K263" s="198"/>
      <c r="L263" s="202"/>
      <c r="M263" s="203"/>
      <c r="N263" s="204"/>
      <c r="O263" s="204"/>
      <c r="P263" s="204"/>
      <c r="Q263" s="204"/>
      <c r="R263" s="204"/>
      <c r="S263" s="204"/>
      <c r="T263" s="205"/>
      <c r="AT263" s="206" t="s">
        <v>155</v>
      </c>
      <c r="AU263" s="206" t="s">
        <v>83</v>
      </c>
      <c r="AV263" s="12" t="s">
        <v>83</v>
      </c>
      <c r="AW263" s="12" t="s">
        <v>36</v>
      </c>
      <c r="AX263" s="12" t="s">
        <v>75</v>
      </c>
      <c r="AY263" s="206" t="s">
        <v>146</v>
      </c>
    </row>
    <row r="264" spans="2:51" s="12" customFormat="1">
      <c r="B264" s="197"/>
      <c r="C264" s="198"/>
      <c r="D264" s="183" t="s">
        <v>155</v>
      </c>
      <c r="E264" s="199" t="s">
        <v>21</v>
      </c>
      <c r="F264" s="200" t="s">
        <v>363</v>
      </c>
      <c r="G264" s="198"/>
      <c r="H264" s="199" t="s">
        <v>21</v>
      </c>
      <c r="I264" s="201"/>
      <c r="J264" s="198"/>
      <c r="K264" s="198"/>
      <c r="L264" s="202"/>
      <c r="M264" s="203"/>
      <c r="N264" s="204"/>
      <c r="O264" s="204"/>
      <c r="P264" s="204"/>
      <c r="Q264" s="204"/>
      <c r="R264" s="204"/>
      <c r="S264" s="204"/>
      <c r="T264" s="205"/>
      <c r="AT264" s="206" t="s">
        <v>155</v>
      </c>
      <c r="AU264" s="206" t="s">
        <v>83</v>
      </c>
      <c r="AV264" s="12" t="s">
        <v>83</v>
      </c>
      <c r="AW264" s="12" t="s">
        <v>36</v>
      </c>
      <c r="AX264" s="12" t="s">
        <v>75</v>
      </c>
      <c r="AY264" s="206" t="s">
        <v>146</v>
      </c>
    </row>
    <row r="265" spans="2:51" s="11" customFormat="1">
      <c r="B265" s="186"/>
      <c r="C265" s="187"/>
      <c r="D265" s="183" t="s">
        <v>155</v>
      </c>
      <c r="E265" s="188" t="s">
        <v>21</v>
      </c>
      <c r="F265" s="189" t="s">
        <v>364</v>
      </c>
      <c r="G265" s="187"/>
      <c r="H265" s="190">
        <v>33.6</v>
      </c>
      <c r="I265" s="191"/>
      <c r="J265" s="187"/>
      <c r="K265" s="187"/>
      <c r="L265" s="192"/>
      <c r="M265" s="193"/>
      <c r="N265" s="194"/>
      <c r="O265" s="194"/>
      <c r="P265" s="194"/>
      <c r="Q265" s="194"/>
      <c r="R265" s="194"/>
      <c r="S265" s="194"/>
      <c r="T265" s="195"/>
      <c r="AT265" s="196" t="s">
        <v>155</v>
      </c>
      <c r="AU265" s="196" t="s">
        <v>83</v>
      </c>
      <c r="AV265" s="11" t="s">
        <v>85</v>
      </c>
      <c r="AW265" s="11" t="s">
        <v>36</v>
      </c>
      <c r="AX265" s="11" t="s">
        <v>75</v>
      </c>
      <c r="AY265" s="196" t="s">
        <v>146</v>
      </c>
    </row>
    <row r="266" spans="2:51" s="12" customFormat="1">
      <c r="B266" s="197"/>
      <c r="C266" s="198"/>
      <c r="D266" s="183" t="s">
        <v>155</v>
      </c>
      <c r="E266" s="199" t="s">
        <v>21</v>
      </c>
      <c r="F266" s="200" t="s">
        <v>365</v>
      </c>
      <c r="G266" s="198"/>
      <c r="H266" s="199" t="s">
        <v>21</v>
      </c>
      <c r="I266" s="201"/>
      <c r="J266" s="198"/>
      <c r="K266" s="198"/>
      <c r="L266" s="202"/>
      <c r="M266" s="203"/>
      <c r="N266" s="204"/>
      <c r="O266" s="204"/>
      <c r="P266" s="204"/>
      <c r="Q266" s="204"/>
      <c r="R266" s="204"/>
      <c r="S266" s="204"/>
      <c r="T266" s="205"/>
      <c r="AT266" s="206" t="s">
        <v>155</v>
      </c>
      <c r="AU266" s="206" t="s">
        <v>83</v>
      </c>
      <c r="AV266" s="12" t="s">
        <v>83</v>
      </c>
      <c r="AW266" s="12" t="s">
        <v>36</v>
      </c>
      <c r="AX266" s="12" t="s">
        <v>75</v>
      </c>
      <c r="AY266" s="206" t="s">
        <v>146</v>
      </c>
    </row>
    <row r="267" spans="2:51" s="11" customFormat="1">
      <c r="B267" s="186"/>
      <c r="C267" s="187"/>
      <c r="D267" s="183" t="s">
        <v>155</v>
      </c>
      <c r="E267" s="188" t="s">
        <v>21</v>
      </c>
      <c r="F267" s="189" t="s">
        <v>366</v>
      </c>
      <c r="G267" s="187"/>
      <c r="H267" s="190">
        <v>2</v>
      </c>
      <c r="I267" s="191"/>
      <c r="J267" s="187"/>
      <c r="K267" s="187"/>
      <c r="L267" s="192"/>
      <c r="M267" s="193"/>
      <c r="N267" s="194"/>
      <c r="O267" s="194"/>
      <c r="P267" s="194"/>
      <c r="Q267" s="194"/>
      <c r="R267" s="194"/>
      <c r="S267" s="194"/>
      <c r="T267" s="195"/>
      <c r="AT267" s="196" t="s">
        <v>155</v>
      </c>
      <c r="AU267" s="196" t="s">
        <v>83</v>
      </c>
      <c r="AV267" s="11" t="s">
        <v>85</v>
      </c>
      <c r="AW267" s="11" t="s">
        <v>36</v>
      </c>
      <c r="AX267" s="11" t="s">
        <v>75</v>
      </c>
      <c r="AY267" s="196" t="s">
        <v>146</v>
      </c>
    </row>
    <row r="268" spans="2:51" s="12" customFormat="1">
      <c r="B268" s="197"/>
      <c r="C268" s="198"/>
      <c r="D268" s="183" t="s">
        <v>155</v>
      </c>
      <c r="E268" s="199" t="s">
        <v>21</v>
      </c>
      <c r="F268" s="200" t="s">
        <v>336</v>
      </c>
      <c r="G268" s="198"/>
      <c r="H268" s="199" t="s">
        <v>21</v>
      </c>
      <c r="I268" s="201"/>
      <c r="J268" s="198"/>
      <c r="K268" s="198"/>
      <c r="L268" s="202"/>
      <c r="M268" s="203"/>
      <c r="N268" s="204"/>
      <c r="O268" s="204"/>
      <c r="P268" s="204"/>
      <c r="Q268" s="204"/>
      <c r="R268" s="204"/>
      <c r="S268" s="204"/>
      <c r="T268" s="205"/>
      <c r="AT268" s="206" t="s">
        <v>155</v>
      </c>
      <c r="AU268" s="206" t="s">
        <v>83</v>
      </c>
      <c r="AV268" s="12" t="s">
        <v>83</v>
      </c>
      <c r="AW268" s="12" t="s">
        <v>36</v>
      </c>
      <c r="AX268" s="12" t="s">
        <v>75</v>
      </c>
      <c r="AY268" s="206" t="s">
        <v>146</v>
      </c>
    </row>
    <row r="269" spans="2:51" s="12" customFormat="1">
      <c r="B269" s="197"/>
      <c r="C269" s="198"/>
      <c r="D269" s="183" t="s">
        <v>155</v>
      </c>
      <c r="E269" s="199" t="s">
        <v>21</v>
      </c>
      <c r="F269" s="200" t="s">
        <v>367</v>
      </c>
      <c r="G269" s="198"/>
      <c r="H269" s="199" t="s">
        <v>21</v>
      </c>
      <c r="I269" s="201"/>
      <c r="J269" s="198"/>
      <c r="K269" s="198"/>
      <c r="L269" s="202"/>
      <c r="M269" s="203"/>
      <c r="N269" s="204"/>
      <c r="O269" s="204"/>
      <c r="P269" s="204"/>
      <c r="Q269" s="204"/>
      <c r="R269" s="204"/>
      <c r="S269" s="204"/>
      <c r="T269" s="205"/>
      <c r="AT269" s="206" t="s">
        <v>155</v>
      </c>
      <c r="AU269" s="206" t="s">
        <v>83</v>
      </c>
      <c r="AV269" s="12" t="s">
        <v>83</v>
      </c>
      <c r="AW269" s="12" t="s">
        <v>36</v>
      </c>
      <c r="AX269" s="12" t="s">
        <v>75</v>
      </c>
      <c r="AY269" s="206" t="s">
        <v>146</v>
      </c>
    </row>
    <row r="270" spans="2:51" s="11" customFormat="1">
      <c r="B270" s="186"/>
      <c r="C270" s="187"/>
      <c r="D270" s="183" t="s">
        <v>155</v>
      </c>
      <c r="E270" s="188" t="s">
        <v>21</v>
      </c>
      <c r="F270" s="189" t="s">
        <v>368</v>
      </c>
      <c r="G270" s="187"/>
      <c r="H270" s="190">
        <v>8.8000000000000007</v>
      </c>
      <c r="I270" s="191"/>
      <c r="J270" s="187"/>
      <c r="K270" s="187"/>
      <c r="L270" s="192"/>
      <c r="M270" s="193"/>
      <c r="N270" s="194"/>
      <c r="O270" s="194"/>
      <c r="P270" s="194"/>
      <c r="Q270" s="194"/>
      <c r="R270" s="194"/>
      <c r="S270" s="194"/>
      <c r="T270" s="195"/>
      <c r="AT270" s="196" t="s">
        <v>155</v>
      </c>
      <c r="AU270" s="196" t="s">
        <v>83</v>
      </c>
      <c r="AV270" s="11" t="s">
        <v>85</v>
      </c>
      <c r="AW270" s="11" t="s">
        <v>36</v>
      </c>
      <c r="AX270" s="11" t="s">
        <v>75</v>
      </c>
      <c r="AY270" s="196" t="s">
        <v>146</v>
      </c>
    </row>
    <row r="271" spans="2:51" s="12" customFormat="1">
      <c r="B271" s="197"/>
      <c r="C271" s="198"/>
      <c r="D271" s="183" t="s">
        <v>155</v>
      </c>
      <c r="E271" s="199" t="s">
        <v>21</v>
      </c>
      <c r="F271" s="200" t="s">
        <v>369</v>
      </c>
      <c r="G271" s="198"/>
      <c r="H271" s="199" t="s">
        <v>21</v>
      </c>
      <c r="I271" s="201"/>
      <c r="J271" s="198"/>
      <c r="K271" s="198"/>
      <c r="L271" s="202"/>
      <c r="M271" s="203"/>
      <c r="N271" s="204"/>
      <c r="O271" s="204"/>
      <c r="P271" s="204"/>
      <c r="Q271" s="204"/>
      <c r="R271" s="204"/>
      <c r="S271" s="204"/>
      <c r="T271" s="205"/>
      <c r="AT271" s="206" t="s">
        <v>155</v>
      </c>
      <c r="AU271" s="206" t="s">
        <v>83</v>
      </c>
      <c r="AV271" s="12" t="s">
        <v>83</v>
      </c>
      <c r="AW271" s="12" t="s">
        <v>36</v>
      </c>
      <c r="AX271" s="12" t="s">
        <v>75</v>
      </c>
      <c r="AY271" s="206" t="s">
        <v>146</v>
      </c>
    </row>
    <row r="272" spans="2:51" s="11" customFormat="1">
      <c r="B272" s="186"/>
      <c r="C272" s="187"/>
      <c r="D272" s="183" t="s">
        <v>155</v>
      </c>
      <c r="E272" s="188" t="s">
        <v>21</v>
      </c>
      <c r="F272" s="189" t="s">
        <v>370</v>
      </c>
      <c r="G272" s="187"/>
      <c r="H272" s="190">
        <v>7.5</v>
      </c>
      <c r="I272" s="191"/>
      <c r="J272" s="187"/>
      <c r="K272" s="187"/>
      <c r="L272" s="192"/>
      <c r="M272" s="193"/>
      <c r="N272" s="194"/>
      <c r="O272" s="194"/>
      <c r="P272" s="194"/>
      <c r="Q272" s="194"/>
      <c r="R272" s="194"/>
      <c r="S272" s="194"/>
      <c r="T272" s="195"/>
      <c r="AT272" s="196" t="s">
        <v>155</v>
      </c>
      <c r="AU272" s="196" t="s">
        <v>83</v>
      </c>
      <c r="AV272" s="11" t="s">
        <v>85</v>
      </c>
      <c r="AW272" s="11" t="s">
        <v>36</v>
      </c>
      <c r="AX272" s="11" t="s">
        <v>75</v>
      </c>
      <c r="AY272" s="196" t="s">
        <v>146</v>
      </c>
    </row>
    <row r="273" spans="2:65" s="12" customFormat="1">
      <c r="B273" s="197"/>
      <c r="C273" s="198"/>
      <c r="D273" s="183" t="s">
        <v>155</v>
      </c>
      <c r="E273" s="199" t="s">
        <v>21</v>
      </c>
      <c r="F273" s="200" t="s">
        <v>371</v>
      </c>
      <c r="G273" s="198"/>
      <c r="H273" s="199" t="s">
        <v>21</v>
      </c>
      <c r="I273" s="201"/>
      <c r="J273" s="198"/>
      <c r="K273" s="198"/>
      <c r="L273" s="202"/>
      <c r="M273" s="203"/>
      <c r="N273" s="204"/>
      <c r="O273" s="204"/>
      <c r="P273" s="204"/>
      <c r="Q273" s="204"/>
      <c r="R273" s="204"/>
      <c r="S273" s="204"/>
      <c r="T273" s="205"/>
      <c r="AT273" s="206" t="s">
        <v>155</v>
      </c>
      <c r="AU273" s="206" t="s">
        <v>83</v>
      </c>
      <c r="AV273" s="12" t="s">
        <v>83</v>
      </c>
      <c r="AW273" s="12" t="s">
        <v>36</v>
      </c>
      <c r="AX273" s="12" t="s">
        <v>75</v>
      </c>
      <c r="AY273" s="206" t="s">
        <v>146</v>
      </c>
    </row>
    <row r="274" spans="2:65" s="11" customFormat="1">
      <c r="B274" s="186"/>
      <c r="C274" s="187"/>
      <c r="D274" s="183" t="s">
        <v>155</v>
      </c>
      <c r="E274" s="188" t="s">
        <v>21</v>
      </c>
      <c r="F274" s="189" t="s">
        <v>372</v>
      </c>
      <c r="G274" s="187"/>
      <c r="H274" s="190">
        <v>5.5</v>
      </c>
      <c r="I274" s="191"/>
      <c r="J274" s="187"/>
      <c r="K274" s="187"/>
      <c r="L274" s="192"/>
      <c r="M274" s="193"/>
      <c r="N274" s="194"/>
      <c r="O274" s="194"/>
      <c r="P274" s="194"/>
      <c r="Q274" s="194"/>
      <c r="R274" s="194"/>
      <c r="S274" s="194"/>
      <c r="T274" s="195"/>
      <c r="AT274" s="196" t="s">
        <v>155</v>
      </c>
      <c r="AU274" s="196" t="s">
        <v>83</v>
      </c>
      <c r="AV274" s="11" t="s">
        <v>85</v>
      </c>
      <c r="AW274" s="11" t="s">
        <v>36</v>
      </c>
      <c r="AX274" s="11" t="s">
        <v>75</v>
      </c>
      <c r="AY274" s="196" t="s">
        <v>146</v>
      </c>
    </row>
    <row r="275" spans="2:65" s="12" customFormat="1">
      <c r="B275" s="197"/>
      <c r="C275" s="198"/>
      <c r="D275" s="183" t="s">
        <v>155</v>
      </c>
      <c r="E275" s="199" t="s">
        <v>21</v>
      </c>
      <c r="F275" s="200" t="s">
        <v>373</v>
      </c>
      <c r="G275" s="198"/>
      <c r="H275" s="199" t="s">
        <v>21</v>
      </c>
      <c r="I275" s="201"/>
      <c r="J275" s="198"/>
      <c r="K275" s="198"/>
      <c r="L275" s="202"/>
      <c r="M275" s="203"/>
      <c r="N275" s="204"/>
      <c r="O275" s="204"/>
      <c r="P275" s="204"/>
      <c r="Q275" s="204"/>
      <c r="R275" s="204"/>
      <c r="S275" s="204"/>
      <c r="T275" s="205"/>
      <c r="AT275" s="206" t="s">
        <v>155</v>
      </c>
      <c r="AU275" s="206" t="s">
        <v>83</v>
      </c>
      <c r="AV275" s="12" t="s">
        <v>83</v>
      </c>
      <c r="AW275" s="12" t="s">
        <v>36</v>
      </c>
      <c r="AX275" s="12" t="s">
        <v>75</v>
      </c>
      <c r="AY275" s="206" t="s">
        <v>146</v>
      </c>
    </row>
    <row r="276" spans="2:65" s="11" customFormat="1">
      <c r="B276" s="186"/>
      <c r="C276" s="187"/>
      <c r="D276" s="183" t="s">
        <v>155</v>
      </c>
      <c r="E276" s="188" t="s">
        <v>21</v>
      </c>
      <c r="F276" s="189" t="s">
        <v>370</v>
      </c>
      <c r="G276" s="187"/>
      <c r="H276" s="190">
        <v>7.5</v>
      </c>
      <c r="I276" s="191"/>
      <c r="J276" s="187"/>
      <c r="K276" s="187"/>
      <c r="L276" s="192"/>
      <c r="M276" s="193"/>
      <c r="N276" s="194"/>
      <c r="O276" s="194"/>
      <c r="P276" s="194"/>
      <c r="Q276" s="194"/>
      <c r="R276" s="194"/>
      <c r="S276" s="194"/>
      <c r="T276" s="195"/>
      <c r="AT276" s="196" t="s">
        <v>155</v>
      </c>
      <c r="AU276" s="196" t="s">
        <v>83</v>
      </c>
      <c r="AV276" s="11" t="s">
        <v>85</v>
      </c>
      <c r="AW276" s="11" t="s">
        <v>36</v>
      </c>
      <c r="AX276" s="11" t="s">
        <v>75</v>
      </c>
      <c r="AY276" s="196" t="s">
        <v>146</v>
      </c>
    </row>
    <row r="277" spans="2:65" s="13" customFormat="1">
      <c r="B277" s="207"/>
      <c r="C277" s="208"/>
      <c r="D277" s="183" t="s">
        <v>155</v>
      </c>
      <c r="E277" s="209" t="s">
        <v>21</v>
      </c>
      <c r="F277" s="210" t="s">
        <v>252</v>
      </c>
      <c r="G277" s="208"/>
      <c r="H277" s="211">
        <v>216.70000000000002</v>
      </c>
      <c r="I277" s="212"/>
      <c r="J277" s="208"/>
      <c r="K277" s="208"/>
      <c r="L277" s="213"/>
      <c r="M277" s="214"/>
      <c r="N277" s="215"/>
      <c r="O277" s="215"/>
      <c r="P277" s="215"/>
      <c r="Q277" s="215"/>
      <c r="R277" s="215"/>
      <c r="S277" s="215"/>
      <c r="T277" s="216"/>
      <c r="AT277" s="217" t="s">
        <v>155</v>
      </c>
      <c r="AU277" s="217" t="s">
        <v>83</v>
      </c>
      <c r="AV277" s="13" t="s">
        <v>165</v>
      </c>
      <c r="AW277" s="13" t="s">
        <v>36</v>
      </c>
      <c r="AX277" s="13" t="s">
        <v>83</v>
      </c>
      <c r="AY277" s="217" t="s">
        <v>146</v>
      </c>
    </row>
    <row r="278" spans="2:65" s="1" customFormat="1" ht="24" customHeight="1">
      <c r="B278" s="33"/>
      <c r="C278" s="170" t="s">
        <v>374</v>
      </c>
      <c r="D278" s="170" t="s">
        <v>147</v>
      </c>
      <c r="E278" s="171" t="s">
        <v>375</v>
      </c>
      <c r="F278" s="172" t="s">
        <v>376</v>
      </c>
      <c r="G278" s="173" t="s">
        <v>227</v>
      </c>
      <c r="H278" s="174">
        <v>42.17</v>
      </c>
      <c r="I278" s="175"/>
      <c r="J278" s="176">
        <f>ROUND(I278*H278,2)</f>
        <v>0</v>
      </c>
      <c r="K278" s="172" t="s">
        <v>21</v>
      </c>
      <c r="L278" s="37"/>
      <c r="M278" s="177" t="s">
        <v>21</v>
      </c>
      <c r="N278" s="178" t="s">
        <v>46</v>
      </c>
      <c r="O278" s="62"/>
      <c r="P278" s="179">
        <f>O278*H278</f>
        <v>0</v>
      </c>
      <c r="Q278" s="179">
        <v>0</v>
      </c>
      <c r="R278" s="179">
        <f>Q278*H278</f>
        <v>0</v>
      </c>
      <c r="S278" s="179">
        <v>7.0000000000000001E-3</v>
      </c>
      <c r="T278" s="180">
        <f>S278*H278</f>
        <v>0.29519000000000001</v>
      </c>
      <c r="AR278" s="181" t="s">
        <v>151</v>
      </c>
      <c r="AT278" s="181" t="s">
        <v>147</v>
      </c>
      <c r="AU278" s="181" t="s">
        <v>83</v>
      </c>
      <c r="AY278" s="16" t="s">
        <v>146</v>
      </c>
      <c r="BE278" s="182">
        <f>IF(N278="základní",J278,0)</f>
        <v>0</v>
      </c>
      <c r="BF278" s="182">
        <f>IF(N278="snížená",J278,0)</f>
        <v>0</v>
      </c>
      <c r="BG278" s="182">
        <f>IF(N278="zákl. přenesená",J278,0)</f>
        <v>0</v>
      </c>
      <c r="BH278" s="182">
        <f>IF(N278="sníž. přenesená",J278,0)</f>
        <v>0</v>
      </c>
      <c r="BI278" s="182">
        <f>IF(N278="nulová",J278,0)</f>
        <v>0</v>
      </c>
      <c r="BJ278" s="16" t="s">
        <v>83</v>
      </c>
      <c r="BK278" s="182">
        <f>ROUND(I278*H278,2)</f>
        <v>0</v>
      </c>
      <c r="BL278" s="16" t="s">
        <v>151</v>
      </c>
      <c r="BM278" s="181" t="s">
        <v>377</v>
      </c>
    </row>
    <row r="279" spans="2:65" s="1" customFormat="1" ht="39">
      <c r="B279" s="33"/>
      <c r="C279" s="34"/>
      <c r="D279" s="183" t="s">
        <v>153</v>
      </c>
      <c r="E279" s="34"/>
      <c r="F279" s="184" t="s">
        <v>378</v>
      </c>
      <c r="G279" s="34"/>
      <c r="H279" s="34"/>
      <c r="I279" s="106"/>
      <c r="J279" s="34"/>
      <c r="K279" s="34"/>
      <c r="L279" s="37"/>
      <c r="M279" s="185"/>
      <c r="N279" s="62"/>
      <c r="O279" s="62"/>
      <c r="P279" s="62"/>
      <c r="Q279" s="62"/>
      <c r="R279" s="62"/>
      <c r="S279" s="62"/>
      <c r="T279" s="63"/>
      <c r="AT279" s="16" t="s">
        <v>153</v>
      </c>
      <c r="AU279" s="16" t="s">
        <v>83</v>
      </c>
    </row>
    <row r="280" spans="2:65" s="12" customFormat="1">
      <c r="B280" s="197"/>
      <c r="C280" s="198"/>
      <c r="D280" s="183" t="s">
        <v>155</v>
      </c>
      <c r="E280" s="199" t="s">
        <v>21</v>
      </c>
      <c r="F280" s="200" t="s">
        <v>379</v>
      </c>
      <c r="G280" s="198"/>
      <c r="H280" s="199" t="s">
        <v>21</v>
      </c>
      <c r="I280" s="201"/>
      <c r="J280" s="198"/>
      <c r="K280" s="198"/>
      <c r="L280" s="202"/>
      <c r="M280" s="203"/>
      <c r="N280" s="204"/>
      <c r="O280" s="204"/>
      <c r="P280" s="204"/>
      <c r="Q280" s="204"/>
      <c r="R280" s="204"/>
      <c r="S280" s="204"/>
      <c r="T280" s="205"/>
      <c r="AT280" s="206" t="s">
        <v>155</v>
      </c>
      <c r="AU280" s="206" t="s">
        <v>83</v>
      </c>
      <c r="AV280" s="12" t="s">
        <v>83</v>
      </c>
      <c r="AW280" s="12" t="s">
        <v>36</v>
      </c>
      <c r="AX280" s="12" t="s">
        <v>75</v>
      </c>
      <c r="AY280" s="206" t="s">
        <v>146</v>
      </c>
    </row>
    <row r="281" spans="2:65" s="11" customFormat="1">
      <c r="B281" s="186"/>
      <c r="C281" s="187"/>
      <c r="D281" s="183" t="s">
        <v>155</v>
      </c>
      <c r="E281" s="188" t="s">
        <v>21</v>
      </c>
      <c r="F281" s="189" t="s">
        <v>380</v>
      </c>
      <c r="G281" s="187"/>
      <c r="H281" s="190">
        <v>43.7</v>
      </c>
      <c r="I281" s="191"/>
      <c r="J281" s="187"/>
      <c r="K281" s="187"/>
      <c r="L281" s="192"/>
      <c r="M281" s="193"/>
      <c r="N281" s="194"/>
      <c r="O281" s="194"/>
      <c r="P281" s="194"/>
      <c r="Q281" s="194"/>
      <c r="R281" s="194"/>
      <c r="S281" s="194"/>
      <c r="T281" s="195"/>
      <c r="AT281" s="196" t="s">
        <v>155</v>
      </c>
      <c r="AU281" s="196" t="s">
        <v>83</v>
      </c>
      <c r="AV281" s="11" t="s">
        <v>85</v>
      </c>
      <c r="AW281" s="11" t="s">
        <v>36</v>
      </c>
      <c r="AX281" s="11" t="s">
        <v>75</v>
      </c>
      <c r="AY281" s="196" t="s">
        <v>146</v>
      </c>
    </row>
    <row r="282" spans="2:65" s="11" customFormat="1">
      <c r="B282" s="186"/>
      <c r="C282" s="187"/>
      <c r="D282" s="183" t="s">
        <v>155</v>
      </c>
      <c r="E282" s="188" t="s">
        <v>21</v>
      </c>
      <c r="F282" s="189" t="s">
        <v>381</v>
      </c>
      <c r="G282" s="187"/>
      <c r="H282" s="190">
        <v>-1.53</v>
      </c>
      <c r="I282" s="191"/>
      <c r="J282" s="187"/>
      <c r="K282" s="187"/>
      <c r="L282" s="192"/>
      <c r="M282" s="193"/>
      <c r="N282" s="194"/>
      <c r="O282" s="194"/>
      <c r="P282" s="194"/>
      <c r="Q282" s="194"/>
      <c r="R282" s="194"/>
      <c r="S282" s="194"/>
      <c r="T282" s="195"/>
      <c r="AT282" s="196" t="s">
        <v>155</v>
      </c>
      <c r="AU282" s="196" t="s">
        <v>83</v>
      </c>
      <c r="AV282" s="11" t="s">
        <v>85</v>
      </c>
      <c r="AW282" s="11" t="s">
        <v>36</v>
      </c>
      <c r="AX282" s="11" t="s">
        <v>75</v>
      </c>
      <c r="AY282" s="196" t="s">
        <v>146</v>
      </c>
    </row>
    <row r="283" spans="2:65" s="13" customFormat="1">
      <c r="B283" s="207"/>
      <c r="C283" s="208"/>
      <c r="D283" s="183" t="s">
        <v>155</v>
      </c>
      <c r="E283" s="209" t="s">
        <v>21</v>
      </c>
      <c r="F283" s="210" t="s">
        <v>252</v>
      </c>
      <c r="G283" s="208"/>
      <c r="H283" s="211">
        <v>42.17</v>
      </c>
      <c r="I283" s="212"/>
      <c r="J283" s="208"/>
      <c r="K283" s="208"/>
      <c r="L283" s="213"/>
      <c r="M283" s="214"/>
      <c r="N283" s="215"/>
      <c r="O283" s="215"/>
      <c r="P283" s="215"/>
      <c r="Q283" s="215"/>
      <c r="R283" s="215"/>
      <c r="S283" s="215"/>
      <c r="T283" s="216"/>
      <c r="AT283" s="217" t="s">
        <v>155</v>
      </c>
      <c r="AU283" s="217" t="s">
        <v>83</v>
      </c>
      <c r="AV283" s="13" t="s">
        <v>165</v>
      </c>
      <c r="AW283" s="13" t="s">
        <v>36</v>
      </c>
      <c r="AX283" s="13" t="s">
        <v>83</v>
      </c>
      <c r="AY283" s="217" t="s">
        <v>146</v>
      </c>
    </row>
    <row r="284" spans="2:65" s="1" customFormat="1" ht="16.5" customHeight="1">
      <c r="B284" s="33"/>
      <c r="C284" s="170" t="s">
        <v>382</v>
      </c>
      <c r="D284" s="170" t="s">
        <v>147</v>
      </c>
      <c r="E284" s="171" t="s">
        <v>383</v>
      </c>
      <c r="F284" s="172" t="s">
        <v>384</v>
      </c>
      <c r="G284" s="173" t="s">
        <v>227</v>
      </c>
      <c r="H284" s="174">
        <v>8.3000000000000007</v>
      </c>
      <c r="I284" s="175"/>
      <c r="J284" s="176">
        <f>ROUND(I284*H284,2)</f>
        <v>0</v>
      </c>
      <c r="K284" s="172" t="s">
        <v>21</v>
      </c>
      <c r="L284" s="37"/>
      <c r="M284" s="177" t="s">
        <v>21</v>
      </c>
      <c r="N284" s="178" t="s">
        <v>46</v>
      </c>
      <c r="O284" s="62"/>
      <c r="P284" s="179">
        <f>O284*H284</f>
        <v>0</v>
      </c>
      <c r="Q284" s="179">
        <v>0</v>
      </c>
      <c r="R284" s="179">
        <f>Q284*H284</f>
        <v>0</v>
      </c>
      <c r="S284" s="179">
        <v>1.7999999999999999E-2</v>
      </c>
      <c r="T284" s="180">
        <f>S284*H284</f>
        <v>0.14940000000000001</v>
      </c>
      <c r="AR284" s="181" t="s">
        <v>151</v>
      </c>
      <c r="AT284" s="181" t="s">
        <v>147</v>
      </c>
      <c r="AU284" s="181" t="s">
        <v>83</v>
      </c>
      <c r="AY284" s="16" t="s">
        <v>146</v>
      </c>
      <c r="BE284" s="182">
        <f>IF(N284="základní",J284,0)</f>
        <v>0</v>
      </c>
      <c r="BF284" s="182">
        <f>IF(N284="snížená",J284,0)</f>
        <v>0</v>
      </c>
      <c r="BG284" s="182">
        <f>IF(N284="zákl. přenesená",J284,0)</f>
        <v>0</v>
      </c>
      <c r="BH284" s="182">
        <f>IF(N284="sníž. přenesená",J284,0)</f>
        <v>0</v>
      </c>
      <c r="BI284" s="182">
        <f>IF(N284="nulová",J284,0)</f>
        <v>0</v>
      </c>
      <c r="BJ284" s="16" t="s">
        <v>83</v>
      </c>
      <c r="BK284" s="182">
        <f>ROUND(I284*H284,2)</f>
        <v>0</v>
      </c>
      <c r="BL284" s="16" t="s">
        <v>151</v>
      </c>
      <c r="BM284" s="181" t="s">
        <v>385</v>
      </c>
    </row>
    <row r="285" spans="2:65" s="1" customFormat="1" ht="19.5">
      <c r="B285" s="33"/>
      <c r="C285" s="34"/>
      <c r="D285" s="183" t="s">
        <v>153</v>
      </c>
      <c r="E285" s="34"/>
      <c r="F285" s="184" t="s">
        <v>386</v>
      </c>
      <c r="G285" s="34"/>
      <c r="H285" s="34"/>
      <c r="I285" s="106"/>
      <c r="J285" s="34"/>
      <c r="K285" s="34"/>
      <c r="L285" s="37"/>
      <c r="M285" s="185"/>
      <c r="N285" s="62"/>
      <c r="O285" s="62"/>
      <c r="P285" s="62"/>
      <c r="Q285" s="62"/>
      <c r="R285" s="62"/>
      <c r="S285" s="62"/>
      <c r="T285" s="63"/>
      <c r="AT285" s="16" t="s">
        <v>153</v>
      </c>
      <c r="AU285" s="16" t="s">
        <v>83</v>
      </c>
    </row>
    <row r="286" spans="2:65" s="12" customFormat="1">
      <c r="B286" s="197"/>
      <c r="C286" s="198"/>
      <c r="D286" s="183" t="s">
        <v>155</v>
      </c>
      <c r="E286" s="199" t="s">
        <v>21</v>
      </c>
      <c r="F286" s="200" t="s">
        <v>387</v>
      </c>
      <c r="G286" s="198"/>
      <c r="H286" s="199" t="s">
        <v>21</v>
      </c>
      <c r="I286" s="201"/>
      <c r="J286" s="198"/>
      <c r="K286" s="198"/>
      <c r="L286" s="202"/>
      <c r="M286" s="203"/>
      <c r="N286" s="204"/>
      <c r="O286" s="204"/>
      <c r="P286" s="204"/>
      <c r="Q286" s="204"/>
      <c r="R286" s="204"/>
      <c r="S286" s="204"/>
      <c r="T286" s="205"/>
      <c r="AT286" s="206" t="s">
        <v>155</v>
      </c>
      <c r="AU286" s="206" t="s">
        <v>83</v>
      </c>
      <c r="AV286" s="12" t="s">
        <v>83</v>
      </c>
      <c r="AW286" s="12" t="s">
        <v>36</v>
      </c>
      <c r="AX286" s="12" t="s">
        <v>75</v>
      </c>
      <c r="AY286" s="206" t="s">
        <v>146</v>
      </c>
    </row>
    <row r="287" spans="2:65" s="11" customFormat="1">
      <c r="B287" s="186"/>
      <c r="C287" s="187"/>
      <c r="D287" s="183" t="s">
        <v>155</v>
      </c>
      <c r="E287" s="188" t="s">
        <v>21</v>
      </c>
      <c r="F287" s="189" t="s">
        <v>388</v>
      </c>
      <c r="G287" s="187"/>
      <c r="H287" s="190">
        <v>8.3000000000000007</v>
      </c>
      <c r="I287" s="191"/>
      <c r="J287" s="187"/>
      <c r="K287" s="187"/>
      <c r="L287" s="192"/>
      <c r="M287" s="193"/>
      <c r="N287" s="194"/>
      <c r="O287" s="194"/>
      <c r="P287" s="194"/>
      <c r="Q287" s="194"/>
      <c r="R287" s="194"/>
      <c r="S287" s="194"/>
      <c r="T287" s="195"/>
      <c r="AT287" s="196" t="s">
        <v>155</v>
      </c>
      <c r="AU287" s="196" t="s">
        <v>83</v>
      </c>
      <c r="AV287" s="11" t="s">
        <v>85</v>
      </c>
      <c r="AW287" s="11" t="s">
        <v>36</v>
      </c>
      <c r="AX287" s="11" t="s">
        <v>83</v>
      </c>
      <c r="AY287" s="196" t="s">
        <v>146</v>
      </c>
    </row>
    <row r="288" spans="2:65" s="10" customFormat="1" ht="25.9" customHeight="1">
      <c r="B288" s="156"/>
      <c r="C288" s="157"/>
      <c r="D288" s="158" t="s">
        <v>74</v>
      </c>
      <c r="E288" s="159" t="s">
        <v>389</v>
      </c>
      <c r="F288" s="159" t="s">
        <v>390</v>
      </c>
      <c r="G288" s="157"/>
      <c r="H288" s="157"/>
      <c r="I288" s="160"/>
      <c r="J288" s="161">
        <f>BK288</f>
        <v>0</v>
      </c>
      <c r="K288" s="157"/>
      <c r="L288" s="162"/>
      <c r="M288" s="163"/>
      <c r="N288" s="164"/>
      <c r="O288" s="164"/>
      <c r="P288" s="165">
        <f>SUM(P289:P294)</f>
        <v>0</v>
      </c>
      <c r="Q288" s="164"/>
      <c r="R288" s="165">
        <f>SUM(R289:R294)</f>
        <v>0</v>
      </c>
      <c r="S288" s="164"/>
      <c r="T288" s="166">
        <f>SUM(T289:T294)</f>
        <v>5.3419999999999995E-2</v>
      </c>
      <c r="AR288" s="167" t="s">
        <v>85</v>
      </c>
      <c r="AT288" s="168" t="s">
        <v>74</v>
      </c>
      <c r="AU288" s="168" t="s">
        <v>75</v>
      </c>
      <c r="AY288" s="167" t="s">
        <v>146</v>
      </c>
      <c r="BK288" s="169">
        <f>SUM(BK289:BK294)</f>
        <v>0</v>
      </c>
    </row>
    <row r="289" spans="2:65" s="1" customFormat="1" ht="16.5" customHeight="1">
      <c r="B289" s="33"/>
      <c r="C289" s="170" t="s">
        <v>391</v>
      </c>
      <c r="D289" s="170" t="s">
        <v>147</v>
      </c>
      <c r="E289" s="171" t="s">
        <v>392</v>
      </c>
      <c r="F289" s="172" t="s">
        <v>393</v>
      </c>
      <c r="G289" s="173" t="s">
        <v>222</v>
      </c>
      <c r="H289" s="174">
        <v>16</v>
      </c>
      <c r="I289" s="175"/>
      <c r="J289" s="176">
        <f>ROUND(I289*H289,2)</f>
        <v>0</v>
      </c>
      <c r="K289" s="172" t="s">
        <v>394</v>
      </c>
      <c r="L289" s="37"/>
      <c r="M289" s="177" t="s">
        <v>21</v>
      </c>
      <c r="N289" s="178" t="s">
        <v>46</v>
      </c>
      <c r="O289" s="62"/>
      <c r="P289" s="179">
        <f>O289*H289</f>
        <v>0</v>
      </c>
      <c r="Q289" s="179">
        <v>0</v>
      </c>
      <c r="R289" s="179">
        <f>Q289*H289</f>
        <v>0</v>
      </c>
      <c r="S289" s="179">
        <v>2.5999999999999999E-3</v>
      </c>
      <c r="T289" s="180">
        <f>S289*H289</f>
        <v>4.1599999999999998E-2</v>
      </c>
      <c r="AR289" s="181" t="s">
        <v>151</v>
      </c>
      <c r="AT289" s="181" t="s">
        <v>147</v>
      </c>
      <c r="AU289" s="181" t="s">
        <v>83</v>
      </c>
      <c r="AY289" s="16" t="s">
        <v>146</v>
      </c>
      <c r="BE289" s="182">
        <f>IF(N289="základní",J289,0)</f>
        <v>0</v>
      </c>
      <c r="BF289" s="182">
        <f>IF(N289="snížená",J289,0)</f>
        <v>0</v>
      </c>
      <c r="BG289" s="182">
        <f>IF(N289="zákl. přenesená",J289,0)</f>
        <v>0</v>
      </c>
      <c r="BH289" s="182">
        <f>IF(N289="sníž. přenesená",J289,0)</f>
        <v>0</v>
      </c>
      <c r="BI289" s="182">
        <f>IF(N289="nulová",J289,0)</f>
        <v>0</v>
      </c>
      <c r="BJ289" s="16" t="s">
        <v>83</v>
      </c>
      <c r="BK289" s="182">
        <f>ROUND(I289*H289,2)</f>
        <v>0</v>
      </c>
      <c r="BL289" s="16" t="s">
        <v>151</v>
      </c>
      <c r="BM289" s="181" t="s">
        <v>395</v>
      </c>
    </row>
    <row r="290" spans="2:65" s="12" customFormat="1">
      <c r="B290" s="197"/>
      <c r="C290" s="198"/>
      <c r="D290" s="183" t="s">
        <v>155</v>
      </c>
      <c r="E290" s="199" t="s">
        <v>21</v>
      </c>
      <c r="F290" s="200" t="s">
        <v>396</v>
      </c>
      <c r="G290" s="198"/>
      <c r="H290" s="199" t="s">
        <v>21</v>
      </c>
      <c r="I290" s="201"/>
      <c r="J290" s="198"/>
      <c r="K290" s="198"/>
      <c r="L290" s="202"/>
      <c r="M290" s="203"/>
      <c r="N290" s="204"/>
      <c r="O290" s="204"/>
      <c r="P290" s="204"/>
      <c r="Q290" s="204"/>
      <c r="R290" s="204"/>
      <c r="S290" s="204"/>
      <c r="T290" s="205"/>
      <c r="AT290" s="206" t="s">
        <v>155</v>
      </c>
      <c r="AU290" s="206" t="s">
        <v>83</v>
      </c>
      <c r="AV290" s="12" t="s">
        <v>83</v>
      </c>
      <c r="AW290" s="12" t="s">
        <v>36</v>
      </c>
      <c r="AX290" s="12" t="s">
        <v>75</v>
      </c>
      <c r="AY290" s="206" t="s">
        <v>146</v>
      </c>
    </row>
    <row r="291" spans="2:65" s="11" customFormat="1">
      <c r="B291" s="186"/>
      <c r="C291" s="187"/>
      <c r="D291" s="183" t="s">
        <v>155</v>
      </c>
      <c r="E291" s="188" t="s">
        <v>21</v>
      </c>
      <c r="F291" s="189" t="s">
        <v>397</v>
      </c>
      <c r="G291" s="187"/>
      <c r="H291" s="190">
        <v>16</v>
      </c>
      <c r="I291" s="191"/>
      <c r="J291" s="187"/>
      <c r="K291" s="187"/>
      <c r="L291" s="192"/>
      <c r="M291" s="193"/>
      <c r="N291" s="194"/>
      <c r="O291" s="194"/>
      <c r="P291" s="194"/>
      <c r="Q291" s="194"/>
      <c r="R291" s="194"/>
      <c r="S291" s="194"/>
      <c r="T291" s="195"/>
      <c r="AT291" s="196" t="s">
        <v>155</v>
      </c>
      <c r="AU291" s="196" t="s">
        <v>83</v>
      </c>
      <c r="AV291" s="11" t="s">
        <v>85</v>
      </c>
      <c r="AW291" s="11" t="s">
        <v>36</v>
      </c>
      <c r="AX291" s="11" t="s">
        <v>83</v>
      </c>
      <c r="AY291" s="196" t="s">
        <v>146</v>
      </c>
    </row>
    <row r="292" spans="2:65" s="1" customFormat="1" ht="16.5" customHeight="1">
      <c r="B292" s="33"/>
      <c r="C292" s="170" t="s">
        <v>398</v>
      </c>
      <c r="D292" s="170" t="s">
        <v>147</v>
      </c>
      <c r="E292" s="171" t="s">
        <v>399</v>
      </c>
      <c r="F292" s="172" t="s">
        <v>400</v>
      </c>
      <c r="G292" s="173" t="s">
        <v>222</v>
      </c>
      <c r="H292" s="174">
        <v>3</v>
      </c>
      <c r="I292" s="175"/>
      <c r="J292" s="176">
        <f>ROUND(I292*H292,2)</f>
        <v>0</v>
      </c>
      <c r="K292" s="172" t="s">
        <v>394</v>
      </c>
      <c r="L292" s="37"/>
      <c r="M292" s="177" t="s">
        <v>21</v>
      </c>
      <c r="N292" s="178" t="s">
        <v>46</v>
      </c>
      <c r="O292" s="62"/>
      <c r="P292" s="179">
        <f>O292*H292</f>
        <v>0</v>
      </c>
      <c r="Q292" s="179">
        <v>0</v>
      </c>
      <c r="R292" s="179">
        <f>Q292*H292</f>
        <v>0</v>
      </c>
      <c r="S292" s="179">
        <v>3.9399999999999999E-3</v>
      </c>
      <c r="T292" s="180">
        <f>S292*H292</f>
        <v>1.1820000000000001E-2</v>
      </c>
      <c r="AR292" s="181" t="s">
        <v>151</v>
      </c>
      <c r="AT292" s="181" t="s">
        <v>147</v>
      </c>
      <c r="AU292" s="181" t="s">
        <v>83</v>
      </c>
      <c r="AY292" s="16" t="s">
        <v>146</v>
      </c>
      <c r="BE292" s="182">
        <f>IF(N292="základní",J292,0)</f>
        <v>0</v>
      </c>
      <c r="BF292" s="182">
        <f>IF(N292="snížená",J292,0)</f>
        <v>0</v>
      </c>
      <c r="BG292" s="182">
        <f>IF(N292="zákl. přenesená",J292,0)</f>
        <v>0</v>
      </c>
      <c r="BH292" s="182">
        <f>IF(N292="sníž. přenesená",J292,0)</f>
        <v>0</v>
      </c>
      <c r="BI292" s="182">
        <f>IF(N292="nulová",J292,0)</f>
        <v>0</v>
      </c>
      <c r="BJ292" s="16" t="s">
        <v>83</v>
      </c>
      <c r="BK292" s="182">
        <f>ROUND(I292*H292,2)</f>
        <v>0</v>
      </c>
      <c r="BL292" s="16" t="s">
        <v>151</v>
      </c>
      <c r="BM292" s="181" t="s">
        <v>401</v>
      </c>
    </row>
    <row r="293" spans="2:65" s="12" customFormat="1">
      <c r="B293" s="197"/>
      <c r="C293" s="198"/>
      <c r="D293" s="183" t="s">
        <v>155</v>
      </c>
      <c r="E293" s="199" t="s">
        <v>21</v>
      </c>
      <c r="F293" s="200" t="s">
        <v>402</v>
      </c>
      <c r="G293" s="198"/>
      <c r="H293" s="199" t="s">
        <v>21</v>
      </c>
      <c r="I293" s="201"/>
      <c r="J293" s="198"/>
      <c r="K293" s="198"/>
      <c r="L293" s="202"/>
      <c r="M293" s="203"/>
      <c r="N293" s="204"/>
      <c r="O293" s="204"/>
      <c r="P293" s="204"/>
      <c r="Q293" s="204"/>
      <c r="R293" s="204"/>
      <c r="S293" s="204"/>
      <c r="T293" s="205"/>
      <c r="AT293" s="206" t="s">
        <v>155</v>
      </c>
      <c r="AU293" s="206" t="s">
        <v>83</v>
      </c>
      <c r="AV293" s="12" t="s">
        <v>83</v>
      </c>
      <c r="AW293" s="12" t="s">
        <v>36</v>
      </c>
      <c r="AX293" s="12" t="s">
        <v>75</v>
      </c>
      <c r="AY293" s="206" t="s">
        <v>146</v>
      </c>
    </row>
    <row r="294" spans="2:65" s="11" customFormat="1">
      <c r="B294" s="186"/>
      <c r="C294" s="187"/>
      <c r="D294" s="183" t="s">
        <v>155</v>
      </c>
      <c r="E294" s="188" t="s">
        <v>21</v>
      </c>
      <c r="F294" s="189" t="s">
        <v>170</v>
      </c>
      <c r="G294" s="187"/>
      <c r="H294" s="190">
        <v>3</v>
      </c>
      <c r="I294" s="191"/>
      <c r="J294" s="187"/>
      <c r="K294" s="187"/>
      <c r="L294" s="192"/>
      <c r="M294" s="193"/>
      <c r="N294" s="194"/>
      <c r="O294" s="194"/>
      <c r="P294" s="194"/>
      <c r="Q294" s="194"/>
      <c r="R294" s="194"/>
      <c r="S294" s="194"/>
      <c r="T294" s="195"/>
      <c r="AT294" s="196" t="s">
        <v>155</v>
      </c>
      <c r="AU294" s="196" t="s">
        <v>83</v>
      </c>
      <c r="AV294" s="11" t="s">
        <v>85</v>
      </c>
      <c r="AW294" s="11" t="s">
        <v>36</v>
      </c>
      <c r="AX294" s="11" t="s">
        <v>83</v>
      </c>
      <c r="AY294" s="196" t="s">
        <v>146</v>
      </c>
    </row>
    <row r="295" spans="2:65" s="10" customFormat="1" ht="25.9" customHeight="1">
      <c r="B295" s="156"/>
      <c r="C295" s="157"/>
      <c r="D295" s="158" t="s">
        <v>74</v>
      </c>
      <c r="E295" s="159" t="s">
        <v>403</v>
      </c>
      <c r="F295" s="159" t="s">
        <v>404</v>
      </c>
      <c r="G295" s="157"/>
      <c r="H295" s="157"/>
      <c r="I295" s="160"/>
      <c r="J295" s="161">
        <f>BK295</f>
        <v>0</v>
      </c>
      <c r="K295" s="157"/>
      <c r="L295" s="162"/>
      <c r="M295" s="163"/>
      <c r="N295" s="164"/>
      <c r="O295" s="164"/>
      <c r="P295" s="165">
        <f>SUM(P296:P307)</f>
        <v>0</v>
      </c>
      <c r="Q295" s="164"/>
      <c r="R295" s="165">
        <f>SUM(R296:R307)</f>
        <v>0</v>
      </c>
      <c r="S295" s="164"/>
      <c r="T295" s="166">
        <f>SUM(T296:T307)</f>
        <v>10.726991999999999</v>
      </c>
      <c r="AR295" s="167" t="s">
        <v>85</v>
      </c>
      <c r="AT295" s="168" t="s">
        <v>74</v>
      </c>
      <c r="AU295" s="168" t="s">
        <v>75</v>
      </c>
      <c r="AY295" s="167" t="s">
        <v>146</v>
      </c>
      <c r="BK295" s="169">
        <f>SUM(BK296:BK307)</f>
        <v>0</v>
      </c>
    </row>
    <row r="296" spans="2:65" s="1" customFormat="1" ht="16.5" customHeight="1">
      <c r="B296" s="33"/>
      <c r="C296" s="170" t="s">
        <v>405</v>
      </c>
      <c r="D296" s="170" t="s">
        <v>147</v>
      </c>
      <c r="E296" s="171" t="s">
        <v>406</v>
      </c>
      <c r="F296" s="172" t="s">
        <v>407</v>
      </c>
      <c r="G296" s="173" t="s">
        <v>227</v>
      </c>
      <c r="H296" s="174">
        <v>157.13999999999999</v>
      </c>
      <c r="I296" s="175"/>
      <c r="J296" s="176">
        <f>ROUND(I296*H296,2)</f>
        <v>0</v>
      </c>
      <c r="K296" s="172" t="s">
        <v>394</v>
      </c>
      <c r="L296" s="37"/>
      <c r="M296" s="177" t="s">
        <v>21</v>
      </c>
      <c r="N296" s="178" t="s">
        <v>46</v>
      </c>
      <c r="O296" s="62"/>
      <c r="P296" s="179">
        <f>O296*H296</f>
        <v>0</v>
      </c>
      <c r="Q296" s="179">
        <v>0</v>
      </c>
      <c r="R296" s="179">
        <f>Q296*H296</f>
        <v>0</v>
      </c>
      <c r="S296" s="179">
        <v>6.6400000000000001E-2</v>
      </c>
      <c r="T296" s="180">
        <f>S296*H296</f>
        <v>10.434095999999998</v>
      </c>
      <c r="AR296" s="181" t="s">
        <v>151</v>
      </c>
      <c r="AT296" s="181" t="s">
        <v>147</v>
      </c>
      <c r="AU296" s="181" t="s">
        <v>83</v>
      </c>
      <c r="AY296" s="16" t="s">
        <v>146</v>
      </c>
      <c r="BE296" s="182">
        <f>IF(N296="základní",J296,0)</f>
        <v>0</v>
      </c>
      <c r="BF296" s="182">
        <f>IF(N296="snížená",J296,0)</f>
        <v>0</v>
      </c>
      <c r="BG296" s="182">
        <f>IF(N296="zákl. přenesená",J296,0)</f>
        <v>0</v>
      </c>
      <c r="BH296" s="182">
        <f>IF(N296="sníž. přenesená",J296,0)</f>
        <v>0</v>
      </c>
      <c r="BI296" s="182">
        <f>IF(N296="nulová",J296,0)</f>
        <v>0</v>
      </c>
      <c r="BJ296" s="16" t="s">
        <v>83</v>
      </c>
      <c r="BK296" s="182">
        <f>ROUND(I296*H296,2)</f>
        <v>0</v>
      </c>
      <c r="BL296" s="16" t="s">
        <v>151</v>
      </c>
      <c r="BM296" s="181" t="s">
        <v>408</v>
      </c>
    </row>
    <row r="297" spans="2:65" s="11" customFormat="1">
      <c r="B297" s="186"/>
      <c r="C297" s="187"/>
      <c r="D297" s="183" t="s">
        <v>155</v>
      </c>
      <c r="E297" s="188" t="s">
        <v>21</v>
      </c>
      <c r="F297" s="189" t="s">
        <v>230</v>
      </c>
      <c r="G297" s="187"/>
      <c r="H297" s="190">
        <v>157.13999999999999</v>
      </c>
      <c r="I297" s="191"/>
      <c r="J297" s="187"/>
      <c r="K297" s="187"/>
      <c r="L297" s="192"/>
      <c r="M297" s="193"/>
      <c r="N297" s="194"/>
      <c r="O297" s="194"/>
      <c r="P297" s="194"/>
      <c r="Q297" s="194"/>
      <c r="R297" s="194"/>
      <c r="S297" s="194"/>
      <c r="T297" s="195"/>
      <c r="AT297" s="196" t="s">
        <v>155</v>
      </c>
      <c r="AU297" s="196" t="s">
        <v>83</v>
      </c>
      <c r="AV297" s="11" t="s">
        <v>85</v>
      </c>
      <c r="AW297" s="11" t="s">
        <v>36</v>
      </c>
      <c r="AX297" s="11" t="s">
        <v>83</v>
      </c>
      <c r="AY297" s="196" t="s">
        <v>146</v>
      </c>
    </row>
    <row r="298" spans="2:65" s="1" customFormat="1" ht="16.5" customHeight="1">
      <c r="B298" s="33"/>
      <c r="C298" s="170" t="s">
        <v>409</v>
      </c>
      <c r="D298" s="170" t="s">
        <v>147</v>
      </c>
      <c r="E298" s="171" t="s">
        <v>410</v>
      </c>
      <c r="F298" s="172" t="s">
        <v>411</v>
      </c>
      <c r="G298" s="173" t="s">
        <v>227</v>
      </c>
      <c r="H298" s="174">
        <v>157.13999999999999</v>
      </c>
      <c r="I298" s="175"/>
      <c r="J298" s="176">
        <f>ROUND(I298*H298,2)</f>
        <v>0</v>
      </c>
      <c r="K298" s="172" t="s">
        <v>394</v>
      </c>
      <c r="L298" s="37"/>
      <c r="M298" s="177" t="s">
        <v>21</v>
      </c>
      <c r="N298" s="178" t="s">
        <v>46</v>
      </c>
      <c r="O298" s="62"/>
      <c r="P298" s="179">
        <f>O298*H298</f>
        <v>0</v>
      </c>
      <c r="Q298" s="179">
        <v>0</v>
      </c>
      <c r="R298" s="179">
        <f>Q298*H298</f>
        <v>0</v>
      </c>
      <c r="S298" s="179">
        <v>0</v>
      </c>
      <c r="T298" s="180">
        <f>S298*H298</f>
        <v>0</v>
      </c>
      <c r="AR298" s="181" t="s">
        <v>151</v>
      </c>
      <c r="AT298" s="181" t="s">
        <v>147</v>
      </c>
      <c r="AU298" s="181" t="s">
        <v>83</v>
      </c>
      <c r="AY298" s="16" t="s">
        <v>146</v>
      </c>
      <c r="BE298" s="182">
        <f>IF(N298="základní",J298,0)</f>
        <v>0</v>
      </c>
      <c r="BF298" s="182">
        <f>IF(N298="snížená",J298,0)</f>
        <v>0</v>
      </c>
      <c r="BG298" s="182">
        <f>IF(N298="zákl. přenesená",J298,0)</f>
        <v>0</v>
      </c>
      <c r="BH298" s="182">
        <f>IF(N298="sníž. přenesená",J298,0)</f>
        <v>0</v>
      </c>
      <c r="BI298" s="182">
        <f>IF(N298="nulová",J298,0)</f>
        <v>0</v>
      </c>
      <c r="BJ298" s="16" t="s">
        <v>83</v>
      </c>
      <c r="BK298" s="182">
        <f>ROUND(I298*H298,2)</f>
        <v>0</v>
      </c>
      <c r="BL298" s="16" t="s">
        <v>151</v>
      </c>
      <c r="BM298" s="181" t="s">
        <v>412</v>
      </c>
    </row>
    <row r="299" spans="2:65" s="11" customFormat="1">
      <c r="B299" s="186"/>
      <c r="C299" s="187"/>
      <c r="D299" s="183" t="s">
        <v>155</v>
      </c>
      <c r="E299" s="188" t="s">
        <v>21</v>
      </c>
      <c r="F299" s="189" t="s">
        <v>413</v>
      </c>
      <c r="G299" s="187"/>
      <c r="H299" s="190">
        <v>157.13999999999999</v>
      </c>
      <c r="I299" s="191"/>
      <c r="J299" s="187"/>
      <c r="K299" s="187"/>
      <c r="L299" s="192"/>
      <c r="M299" s="193"/>
      <c r="N299" s="194"/>
      <c r="O299" s="194"/>
      <c r="P299" s="194"/>
      <c r="Q299" s="194"/>
      <c r="R299" s="194"/>
      <c r="S299" s="194"/>
      <c r="T299" s="195"/>
      <c r="AT299" s="196" t="s">
        <v>155</v>
      </c>
      <c r="AU299" s="196" t="s">
        <v>83</v>
      </c>
      <c r="AV299" s="11" t="s">
        <v>85</v>
      </c>
      <c r="AW299" s="11" t="s">
        <v>36</v>
      </c>
      <c r="AX299" s="11" t="s">
        <v>83</v>
      </c>
      <c r="AY299" s="196" t="s">
        <v>146</v>
      </c>
    </row>
    <row r="300" spans="2:65" s="1" customFormat="1" ht="16.5" customHeight="1">
      <c r="B300" s="33"/>
      <c r="C300" s="170" t="s">
        <v>414</v>
      </c>
      <c r="D300" s="170" t="s">
        <v>147</v>
      </c>
      <c r="E300" s="171" t="s">
        <v>415</v>
      </c>
      <c r="F300" s="172" t="s">
        <v>416</v>
      </c>
      <c r="G300" s="173" t="s">
        <v>227</v>
      </c>
      <c r="H300" s="174">
        <v>157.13999999999999</v>
      </c>
      <c r="I300" s="175"/>
      <c r="J300" s="176">
        <f>ROUND(I300*H300,2)</f>
        <v>0</v>
      </c>
      <c r="K300" s="172" t="s">
        <v>394</v>
      </c>
      <c r="L300" s="37"/>
      <c r="M300" s="177" t="s">
        <v>21</v>
      </c>
      <c r="N300" s="178" t="s">
        <v>46</v>
      </c>
      <c r="O300" s="62"/>
      <c r="P300" s="179">
        <f>O300*H300</f>
        <v>0</v>
      </c>
      <c r="Q300" s="179">
        <v>0</v>
      </c>
      <c r="R300" s="179">
        <f>Q300*H300</f>
        <v>0</v>
      </c>
      <c r="S300" s="179">
        <v>0</v>
      </c>
      <c r="T300" s="180">
        <f>S300*H300</f>
        <v>0</v>
      </c>
      <c r="AR300" s="181" t="s">
        <v>151</v>
      </c>
      <c r="AT300" s="181" t="s">
        <v>147</v>
      </c>
      <c r="AU300" s="181" t="s">
        <v>83</v>
      </c>
      <c r="AY300" s="16" t="s">
        <v>146</v>
      </c>
      <c r="BE300" s="182">
        <f>IF(N300="základní",J300,0)</f>
        <v>0</v>
      </c>
      <c r="BF300" s="182">
        <f>IF(N300="snížená",J300,0)</f>
        <v>0</v>
      </c>
      <c r="BG300" s="182">
        <f>IF(N300="zákl. přenesená",J300,0)</f>
        <v>0</v>
      </c>
      <c r="BH300" s="182">
        <f>IF(N300="sníž. přenesená",J300,0)</f>
        <v>0</v>
      </c>
      <c r="BI300" s="182">
        <f>IF(N300="nulová",J300,0)</f>
        <v>0</v>
      </c>
      <c r="BJ300" s="16" t="s">
        <v>83</v>
      </c>
      <c r="BK300" s="182">
        <f>ROUND(I300*H300,2)</f>
        <v>0</v>
      </c>
      <c r="BL300" s="16" t="s">
        <v>151</v>
      </c>
      <c r="BM300" s="181" t="s">
        <v>417</v>
      </c>
    </row>
    <row r="301" spans="2:65" s="11" customFormat="1">
      <c r="B301" s="186"/>
      <c r="C301" s="187"/>
      <c r="D301" s="183" t="s">
        <v>155</v>
      </c>
      <c r="E301" s="188" t="s">
        <v>21</v>
      </c>
      <c r="F301" s="189" t="s">
        <v>413</v>
      </c>
      <c r="G301" s="187"/>
      <c r="H301" s="190">
        <v>157.13999999999999</v>
      </c>
      <c r="I301" s="191"/>
      <c r="J301" s="187"/>
      <c r="K301" s="187"/>
      <c r="L301" s="192"/>
      <c r="M301" s="193"/>
      <c r="N301" s="194"/>
      <c r="O301" s="194"/>
      <c r="P301" s="194"/>
      <c r="Q301" s="194"/>
      <c r="R301" s="194"/>
      <c r="S301" s="194"/>
      <c r="T301" s="195"/>
      <c r="AT301" s="196" t="s">
        <v>155</v>
      </c>
      <c r="AU301" s="196" t="s">
        <v>83</v>
      </c>
      <c r="AV301" s="11" t="s">
        <v>85</v>
      </c>
      <c r="AW301" s="11" t="s">
        <v>36</v>
      </c>
      <c r="AX301" s="11" t="s">
        <v>83</v>
      </c>
      <c r="AY301" s="196" t="s">
        <v>146</v>
      </c>
    </row>
    <row r="302" spans="2:65" s="1" customFormat="1" ht="16.5" customHeight="1">
      <c r="B302" s="33"/>
      <c r="C302" s="170" t="s">
        <v>418</v>
      </c>
      <c r="D302" s="170" t="s">
        <v>147</v>
      </c>
      <c r="E302" s="171" t="s">
        <v>419</v>
      </c>
      <c r="F302" s="172" t="s">
        <v>420</v>
      </c>
      <c r="G302" s="173" t="s">
        <v>222</v>
      </c>
      <c r="H302" s="174">
        <v>16.2</v>
      </c>
      <c r="I302" s="175"/>
      <c r="J302" s="176">
        <f>ROUND(I302*H302,2)</f>
        <v>0</v>
      </c>
      <c r="K302" s="172" t="s">
        <v>394</v>
      </c>
      <c r="L302" s="37"/>
      <c r="M302" s="177" t="s">
        <v>21</v>
      </c>
      <c r="N302" s="178" t="s">
        <v>46</v>
      </c>
      <c r="O302" s="62"/>
      <c r="P302" s="179">
        <f>O302*H302</f>
        <v>0</v>
      </c>
      <c r="Q302" s="179">
        <v>0</v>
      </c>
      <c r="R302" s="179">
        <f>Q302*H302</f>
        <v>0</v>
      </c>
      <c r="S302" s="179">
        <v>1.8079999999999999E-2</v>
      </c>
      <c r="T302" s="180">
        <f>S302*H302</f>
        <v>0.29289599999999999</v>
      </c>
      <c r="AR302" s="181" t="s">
        <v>151</v>
      </c>
      <c r="AT302" s="181" t="s">
        <v>147</v>
      </c>
      <c r="AU302" s="181" t="s">
        <v>83</v>
      </c>
      <c r="AY302" s="16" t="s">
        <v>146</v>
      </c>
      <c r="BE302" s="182">
        <f>IF(N302="základní",J302,0)</f>
        <v>0</v>
      </c>
      <c r="BF302" s="182">
        <f>IF(N302="snížená",J302,0)</f>
        <v>0</v>
      </c>
      <c r="BG302" s="182">
        <f>IF(N302="zákl. přenesená",J302,0)</f>
        <v>0</v>
      </c>
      <c r="BH302" s="182">
        <f>IF(N302="sníž. přenesená",J302,0)</f>
        <v>0</v>
      </c>
      <c r="BI302" s="182">
        <f>IF(N302="nulová",J302,0)</f>
        <v>0</v>
      </c>
      <c r="BJ302" s="16" t="s">
        <v>83</v>
      </c>
      <c r="BK302" s="182">
        <f>ROUND(I302*H302,2)</f>
        <v>0</v>
      </c>
      <c r="BL302" s="16" t="s">
        <v>151</v>
      </c>
      <c r="BM302" s="181" t="s">
        <v>421</v>
      </c>
    </row>
    <row r="303" spans="2:65" s="11" customFormat="1">
      <c r="B303" s="186"/>
      <c r="C303" s="187"/>
      <c r="D303" s="183" t="s">
        <v>155</v>
      </c>
      <c r="E303" s="188" t="s">
        <v>21</v>
      </c>
      <c r="F303" s="189" t="s">
        <v>422</v>
      </c>
      <c r="G303" s="187"/>
      <c r="H303" s="190">
        <v>16.2</v>
      </c>
      <c r="I303" s="191"/>
      <c r="J303" s="187"/>
      <c r="K303" s="187"/>
      <c r="L303" s="192"/>
      <c r="M303" s="193"/>
      <c r="N303" s="194"/>
      <c r="O303" s="194"/>
      <c r="P303" s="194"/>
      <c r="Q303" s="194"/>
      <c r="R303" s="194"/>
      <c r="S303" s="194"/>
      <c r="T303" s="195"/>
      <c r="AT303" s="196" t="s">
        <v>155</v>
      </c>
      <c r="AU303" s="196" t="s">
        <v>83</v>
      </c>
      <c r="AV303" s="11" t="s">
        <v>85</v>
      </c>
      <c r="AW303" s="11" t="s">
        <v>36</v>
      </c>
      <c r="AX303" s="11" t="s">
        <v>83</v>
      </c>
      <c r="AY303" s="196" t="s">
        <v>146</v>
      </c>
    </row>
    <row r="304" spans="2:65" s="1" customFormat="1" ht="16.5" customHeight="1">
      <c r="B304" s="33"/>
      <c r="C304" s="170" t="s">
        <v>423</v>
      </c>
      <c r="D304" s="170" t="s">
        <v>147</v>
      </c>
      <c r="E304" s="171" t="s">
        <v>424</v>
      </c>
      <c r="F304" s="172" t="s">
        <v>425</v>
      </c>
      <c r="G304" s="173" t="s">
        <v>222</v>
      </c>
      <c r="H304" s="174">
        <v>16.2</v>
      </c>
      <c r="I304" s="175"/>
      <c r="J304" s="176">
        <f>ROUND(I304*H304,2)</f>
        <v>0</v>
      </c>
      <c r="K304" s="172" t="s">
        <v>394</v>
      </c>
      <c r="L304" s="37"/>
      <c r="M304" s="177" t="s">
        <v>21</v>
      </c>
      <c r="N304" s="178" t="s">
        <v>46</v>
      </c>
      <c r="O304" s="62"/>
      <c r="P304" s="179">
        <f>O304*H304</f>
        <v>0</v>
      </c>
      <c r="Q304" s="179">
        <v>0</v>
      </c>
      <c r="R304" s="179">
        <f>Q304*H304</f>
        <v>0</v>
      </c>
      <c r="S304" s="179">
        <v>0</v>
      </c>
      <c r="T304" s="180">
        <f>S304*H304</f>
        <v>0</v>
      </c>
      <c r="AR304" s="181" t="s">
        <v>151</v>
      </c>
      <c r="AT304" s="181" t="s">
        <v>147</v>
      </c>
      <c r="AU304" s="181" t="s">
        <v>83</v>
      </c>
      <c r="AY304" s="16" t="s">
        <v>146</v>
      </c>
      <c r="BE304" s="182">
        <f>IF(N304="základní",J304,0)</f>
        <v>0</v>
      </c>
      <c r="BF304" s="182">
        <f>IF(N304="snížená",J304,0)</f>
        <v>0</v>
      </c>
      <c r="BG304" s="182">
        <f>IF(N304="zákl. přenesená",J304,0)</f>
        <v>0</v>
      </c>
      <c r="BH304" s="182">
        <f>IF(N304="sníž. přenesená",J304,0)</f>
        <v>0</v>
      </c>
      <c r="BI304" s="182">
        <f>IF(N304="nulová",J304,0)</f>
        <v>0</v>
      </c>
      <c r="BJ304" s="16" t="s">
        <v>83</v>
      </c>
      <c r="BK304" s="182">
        <f>ROUND(I304*H304,2)</f>
        <v>0</v>
      </c>
      <c r="BL304" s="16" t="s">
        <v>151</v>
      </c>
      <c r="BM304" s="181" t="s">
        <v>426</v>
      </c>
    </row>
    <row r="305" spans="2:65" s="11" customFormat="1">
      <c r="B305" s="186"/>
      <c r="C305" s="187"/>
      <c r="D305" s="183" t="s">
        <v>155</v>
      </c>
      <c r="E305" s="188" t="s">
        <v>21</v>
      </c>
      <c r="F305" s="189" t="s">
        <v>422</v>
      </c>
      <c r="G305" s="187"/>
      <c r="H305" s="190">
        <v>16.2</v>
      </c>
      <c r="I305" s="191"/>
      <c r="J305" s="187"/>
      <c r="K305" s="187"/>
      <c r="L305" s="192"/>
      <c r="M305" s="193"/>
      <c r="N305" s="194"/>
      <c r="O305" s="194"/>
      <c r="P305" s="194"/>
      <c r="Q305" s="194"/>
      <c r="R305" s="194"/>
      <c r="S305" s="194"/>
      <c r="T305" s="195"/>
      <c r="AT305" s="196" t="s">
        <v>155</v>
      </c>
      <c r="AU305" s="196" t="s">
        <v>83</v>
      </c>
      <c r="AV305" s="11" t="s">
        <v>85</v>
      </c>
      <c r="AW305" s="11" t="s">
        <v>36</v>
      </c>
      <c r="AX305" s="11" t="s">
        <v>83</v>
      </c>
      <c r="AY305" s="196" t="s">
        <v>146</v>
      </c>
    </row>
    <row r="306" spans="2:65" s="1" customFormat="1" ht="16.5" customHeight="1">
      <c r="B306" s="33"/>
      <c r="C306" s="170" t="s">
        <v>427</v>
      </c>
      <c r="D306" s="170" t="s">
        <v>147</v>
      </c>
      <c r="E306" s="171" t="s">
        <v>428</v>
      </c>
      <c r="F306" s="172" t="s">
        <v>429</v>
      </c>
      <c r="G306" s="173" t="s">
        <v>222</v>
      </c>
      <c r="H306" s="174">
        <v>16.2</v>
      </c>
      <c r="I306" s="175"/>
      <c r="J306" s="176">
        <f>ROUND(I306*H306,2)</f>
        <v>0</v>
      </c>
      <c r="K306" s="172" t="s">
        <v>394</v>
      </c>
      <c r="L306" s="37"/>
      <c r="M306" s="177" t="s">
        <v>21</v>
      </c>
      <c r="N306" s="178" t="s">
        <v>46</v>
      </c>
      <c r="O306" s="62"/>
      <c r="P306" s="179">
        <f>O306*H306</f>
        <v>0</v>
      </c>
      <c r="Q306" s="179">
        <v>0</v>
      </c>
      <c r="R306" s="179">
        <f>Q306*H306</f>
        <v>0</v>
      </c>
      <c r="S306" s="179">
        <v>0</v>
      </c>
      <c r="T306" s="180">
        <f>S306*H306</f>
        <v>0</v>
      </c>
      <c r="AR306" s="181" t="s">
        <v>151</v>
      </c>
      <c r="AT306" s="181" t="s">
        <v>147</v>
      </c>
      <c r="AU306" s="181" t="s">
        <v>83</v>
      </c>
      <c r="AY306" s="16" t="s">
        <v>146</v>
      </c>
      <c r="BE306" s="182">
        <f>IF(N306="základní",J306,0)</f>
        <v>0</v>
      </c>
      <c r="BF306" s="182">
        <f>IF(N306="snížená",J306,0)</f>
        <v>0</v>
      </c>
      <c r="BG306" s="182">
        <f>IF(N306="zákl. přenesená",J306,0)</f>
        <v>0</v>
      </c>
      <c r="BH306" s="182">
        <f>IF(N306="sníž. přenesená",J306,0)</f>
        <v>0</v>
      </c>
      <c r="BI306" s="182">
        <f>IF(N306="nulová",J306,0)</f>
        <v>0</v>
      </c>
      <c r="BJ306" s="16" t="s">
        <v>83</v>
      </c>
      <c r="BK306" s="182">
        <f>ROUND(I306*H306,2)</f>
        <v>0</v>
      </c>
      <c r="BL306" s="16" t="s">
        <v>151</v>
      </c>
      <c r="BM306" s="181" t="s">
        <v>430</v>
      </c>
    </row>
    <row r="307" spans="2:65" s="11" customFormat="1">
      <c r="B307" s="186"/>
      <c r="C307" s="187"/>
      <c r="D307" s="183" t="s">
        <v>155</v>
      </c>
      <c r="E307" s="188" t="s">
        <v>21</v>
      </c>
      <c r="F307" s="189" t="s">
        <v>422</v>
      </c>
      <c r="G307" s="187"/>
      <c r="H307" s="190">
        <v>16.2</v>
      </c>
      <c r="I307" s="191"/>
      <c r="J307" s="187"/>
      <c r="K307" s="187"/>
      <c r="L307" s="192"/>
      <c r="M307" s="193"/>
      <c r="N307" s="194"/>
      <c r="O307" s="194"/>
      <c r="P307" s="194"/>
      <c r="Q307" s="194"/>
      <c r="R307" s="194"/>
      <c r="S307" s="194"/>
      <c r="T307" s="195"/>
      <c r="AT307" s="196" t="s">
        <v>155</v>
      </c>
      <c r="AU307" s="196" t="s">
        <v>83</v>
      </c>
      <c r="AV307" s="11" t="s">
        <v>85</v>
      </c>
      <c r="AW307" s="11" t="s">
        <v>36</v>
      </c>
      <c r="AX307" s="11" t="s">
        <v>83</v>
      </c>
      <c r="AY307" s="196" t="s">
        <v>146</v>
      </c>
    </row>
    <row r="308" spans="2:65" s="10" customFormat="1" ht="25.9" customHeight="1">
      <c r="B308" s="156"/>
      <c r="C308" s="157"/>
      <c r="D308" s="158" t="s">
        <v>74</v>
      </c>
      <c r="E308" s="159" t="s">
        <v>431</v>
      </c>
      <c r="F308" s="159" t="s">
        <v>432</v>
      </c>
      <c r="G308" s="157"/>
      <c r="H308" s="157"/>
      <c r="I308" s="160"/>
      <c r="J308" s="161">
        <f>BK308</f>
        <v>0</v>
      </c>
      <c r="K308" s="157"/>
      <c r="L308" s="162"/>
      <c r="M308" s="163"/>
      <c r="N308" s="164"/>
      <c r="O308" s="164"/>
      <c r="P308" s="165">
        <f>SUM(P309:P319)</f>
        <v>0</v>
      </c>
      <c r="Q308" s="164"/>
      <c r="R308" s="165">
        <f>SUM(R309:R319)</f>
        <v>0</v>
      </c>
      <c r="S308" s="164"/>
      <c r="T308" s="166">
        <f>SUM(T309:T319)</f>
        <v>0.47000000000000003</v>
      </c>
      <c r="AR308" s="167" t="s">
        <v>85</v>
      </c>
      <c r="AT308" s="168" t="s">
        <v>74</v>
      </c>
      <c r="AU308" s="168" t="s">
        <v>75</v>
      </c>
      <c r="AY308" s="167" t="s">
        <v>146</v>
      </c>
      <c r="BK308" s="169">
        <f>SUM(BK309:BK319)</f>
        <v>0</v>
      </c>
    </row>
    <row r="309" spans="2:65" s="1" customFormat="1" ht="24" customHeight="1">
      <c r="B309" s="33"/>
      <c r="C309" s="170" t="s">
        <v>433</v>
      </c>
      <c r="D309" s="170" t="s">
        <v>147</v>
      </c>
      <c r="E309" s="171" t="s">
        <v>434</v>
      </c>
      <c r="F309" s="172" t="s">
        <v>435</v>
      </c>
      <c r="G309" s="173" t="s">
        <v>222</v>
      </c>
      <c r="H309" s="174">
        <v>2.7</v>
      </c>
      <c r="I309" s="175"/>
      <c r="J309" s="176">
        <f>ROUND(I309*H309,2)</f>
        <v>0</v>
      </c>
      <c r="K309" s="172" t="s">
        <v>21</v>
      </c>
      <c r="L309" s="37"/>
      <c r="M309" s="177" t="s">
        <v>21</v>
      </c>
      <c r="N309" s="178" t="s">
        <v>46</v>
      </c>
      <c r="O309" s="62"/>
      <c r="P309" s="179">
        <f>O309*H309</f>
        <v>0</v>
      </c>
      <c r="Q309" s="179">
        <v>0</v>
      </c>
      <c r="R309" s="179">
        <f>Q309*H309</f>
        <v>0</v>
      </c>
      <c r="S309" s="179">
        <v>0.1</v>
      </c>
      <c r="T309" s="180">
        <f>S309*H309</f>
        <v>0.27</v>
      </c>
      <c r="AR309" s="181" t="s">
        <v>151</v>
      </c>
      <c r="AT309" s="181" t="s">
        <v>147</v>
      </c>
      <c r="AU309" s="181" t="s">
        <v>83</v>
      </c>
      <c r="AY309" s="16" t="s">
        <v>146</v>
      </c>
      <c r="BE309" s="182">
        <f>IF(N309="základní",J309,0)</f>
        <v>0</v>
      </c>
      <c r="BF309" s="182">
        <f>IF(N309="snížená",J309,0)</f>
        <v>0</v>
      </c>
      <c r="BG309" s="182">
        <f>IF(N309="zákl. přenesená",J309,0)</f>
        <v>0</v>
      </c>
      <c r="BH309" s="182">
        <f>IF(N309="sníž. přenesená",J309,0)</f>
        <v>0</v>
      </c>
      <c r="BI309" s="182">
        <f>IF(N309="nulová",J309,0)</f>
        <v>0</v>
      </c>
      <c r="BJ309" s="16" t="s">
        <v>83</v>
      </c>
      <c r="BK309" s="182">
        <f>ROUND(I309*H309,2)</f>
        <v>0</v>
      </c>
      <c r="BL309" s="16" t="s">
        <v>151</v>
      </c>
      <c r="BM309" s="181" t="s">
        <v>436</v>
      </c>
    </row>
    <row r="310" spans="2:65" s="1" customFormat="1" ht="39">
      <c r="B310" s="33"/>
      <c r="C310" s="34"/>
      <c r="D310" s="183" t="s">
        <v>153</v>
      </c>
      <c r="E310" s="34"/>
      <c r="F310" s="184" t="s">
        <v>437</v>
      </c>
      <c r="G310" s="34"/>
      <c r="H310" s="34"/>
      <c r="I310" s="106"/>
      <c r="J310" s="34"/>
      <c r="K310" s="34"/>
      <c r="L310" s="37"/>
      <c r="M310" s="185"/>
      <c r="N310" s="62"/>
      <c r="O310" s="62"/>
      <c r="P310" s="62"/>
      <c r="Q310" s="62"/>
      <c r="R310" s="62"/>
      <c r="S310" s="62"/>
      <c r="T310" s="63"/>
      <c r="AT310" s="16" t="s">
        <v>153</v>
      </c>
      <c r="AU310" s="16" t="s">
        <v>83</v>
      </c>
    </row>
    <row r="311" spans="2:65" s="11" customFormat="1">
      <c r="B311" s="186"/>
      <c r="C311" s="187"/>
      <c r="D311" s="183" t="s">
        <v>155</v>
      </c>
      <c r="E311" s="188" t="s">
        <v>21</v>
      </c>
      <c r="F311" s="189" t="s">
        <v>438</v>
      </c>
      <c r="G311" s="187"/>
      <c r="H311" s="190">
        <v>2.7</v>
      </c>
      <c r="I311" s="191"/>
      <c r="J311" s="187"/>
      <c r="K311" s="187"/>
      <c r="L311" s="192"/>
      <c r="M311" s="193"/>
      <c r="N311" s="194"/>
      <c r="O311" s="194"/>
      <c r="P311" s="194"/>
      <c r="Q311" s="194"/>
      <c r="R311" s="194"/>
      <c r="S311" s="194"/>
      <c r="T311" s="195"/>
      <c r="AT311" s="196" t="s">
        <v>155</v>
      </c>
      <c r="AU311" s="196" t="s">
        <v>83</v>
      </c>
      <c r="AV311" s="11" t="s">
        <v>85</v>
      </c>
      <c r="AW311" s="11" t="s">
        <v>36</v>
      </c>
      <c r="AX311" s="11" t="s">
        <v>83</v>
      </c>
      <c r="AY311" s="196" t="s">
        <v>146</v>
      </c>
    </row>
    <row r="312" spans="2:65" s="1" customFormat="1" ht="16.5" customHeight="1">
      <c r="B312" s="33"/>
      <c r="C312" s="170" t="s">
        <v>439</v>
      </c>
      <c r="D312" s="170" t="s">
        <v>147</v>
      </c>
      <c r="E312" s="171" t="s">
        <v>440</v>
      </c>
      <c r="F312" s="172" t="s">
        <v>441</v>
      </c>
      <c r="G312" s="173" t="s">
        <v>222</v>
      </c>
      <c r="H312" s="174">
        <v>1</v>
      </c>
      <c r="I312" s="175"/>
      <c r="J312" s="176">
        <f>ROUND(I312*H312,2)</f>
        <v>0</v>
      </c>
      <c r="K312" s="172" t="s">
        <v>21</v>
      </c>
      <c r="L312" s="37"/>
      <c r="M312" s="177" t="s">
        <v>21</v>
      </c>
      <c r="N312" s="178" t="s">
        <v>46</v>
      </c>
      <c r="O312" s="62"/>
      <c r="P312" s="179">
        <f>O312*H312</f>
        <v>0</v>
      </c>
      <c r="Q312" s="179">
        <v>0</v>
      </c>
      <c r="R312" s="179">
        <f>Q312*H312</f>
        <v>0</v>
      </c>
      <c r="S312" s="179">
        <v>0.02</v>
      </c>
      <c r="T312" s="180">
        <f>S312*H312</f>
        <v>0.02</v>
      </c>
      <c r="AR312" s="181" t="s">
        <v>151</v>
      </c>
      <c r="AT312" s="181" t="s">
        <v>147</v>
      </c>
      <c r="AU312" s="181" t="s">
        <v>83</v>
      </c>
      <c r="AY312" s="16" t="s">
        <v>146</v>
      </c>
      <c r="BE312" s="182">
        <f>IF(N312="základní",J312,0)</f>
        <v>0</v>
      </c>
      <c r="BF312" s="182">
        <f>IF(N312="snížená",J312,0)</f>
        <v>0</v>
      </c>
      <c r="BG312" s="182">
        <f>IF(N312="zákl. přenesená",J312,0)</f>
        <v>0</v>
      </c>
      <c r="BH312" s="182">
        <f>IF(N312="sníž. přenesená",J312,0)</f>
        <v>0</v>
      </c>
      <c r="BI312" s="182">
        <f>IF(N312="nulová",J312,0)</f>
        <v>0</v>
      </c>
      <c r="BJ312" s="16" t="s">
        <v>83</v>
      </c>
      <c r="BK312" s="182">
        <f>ROUND(I312*H312,2)</f>
        <v>0</v>
      </c>
      <c r="BL312" s="16" t="s">
        <v>151</v>
      </c>
      <c r="BM312" s="181" t="s">
        <v>442</v>
      </c>
    </row>
    <row r="313" spans="2:65" s="11" customFormat="1">
      <c r="B313" s="186"/>
      <c r="C313" s="187"/>
      <c r="D313" s="183" t="s">
        <v>155</v>
      </c>
      <c r="E313" s="188" t="s">
        <v>21</v>
      </c>
      <c r="F313" s="189" t="s">
        <v>164</v>
      </c>
      <c r="G313" s="187"/>
      <c r="H313" s="190">
        <v>1</v>
      </c>
      <c r="I313" s="191"/>
      <c r="J313" s="187"/>
      <c r="K313" s="187"/>
      <c r="L313" s="192"/>
      <c r="M313" s="193"/>
      <c r="N313" s="194"/>
      <c r="O313" s="194"/>
      <c r="P313" s="194"/>
      <c r="Q313" s="194"/>
      <c r="R313" s="194"/>
      <c r="S313" s="194"/>
      <c r="T313" s="195"/>
      <c r="AT313" s="196" t="s">
        <v>155</v>
      </c>
      <c r="AU313" s="196" t="s">
        <v>83</v>
      </c>
      <c r="AV313" s="11" t="s">
        <v>85</v>
      </c>
      <c r="AW313" s="11" t="s">
        <v>36</v>
      </c>
      <c r="AX313" s="11" t="s">
        <v>83</v>
      </c>
      <c r="AY313" s="196" t="s">
        <v>146</v>
      </c>
    </row>
    <row r="314" spans="2:65" s="1" customFormat="1" ht="24" customHeight="1">
      <c r="B314" s="33"/>
      <c r="C314" s="170" t="s">
        <v>443</v>
      </c>
      <c r="D314" s="170" t="s">
        <v>147</v>
      </c>
      <c r="E314" s="171" t="s">
        <v>444</v>
      </c>
      <c r="F314" s="172" t="s">
        <v>445</v>
      </c>
      <c r="G314" s="173" t="s">
        <v>150</v>
      </c>
      <c r="H314" s="174">
        <v>54</v>
      </c>
      <c r="I314" s="175"/>
      <c r="J314" s="176">
        <f>ROUND(I314*H314,2)</f>
        <v>0</v>
      </c>
      <c r="K314" s="172" t="s">
        <v>21</v>
      </c>
      <c r="L314" s="37"/>
      <c r="M314" s="177" t="s">
        <v>21</v>
      </c>
      <c r="N314" s="178" t="s">
        <v>46</v>
      </c>
      <c r="O314" s="62"/>
      <c r="P314" s="179">
        <f>O314*H314</f>
        <v>0</v>
      </c>
      <c r="Q314" s="179">
        <v>0</v>
      </c>
      <c r="R314" s="179">
        <f>Q314*H314</f>
        <v>0</v>
      </c>
      <c r="S314" s="179">
        <v>2.5000000000000001E-3</v>
      </c>
      <c r="T314" s="180">
        <f>S314*H314</f>
        <v>0.13500000000000001</v>
      </c>
      <c r="AR314" s="181" t="s">
        <v>151</v>
      </c>
      <c r="AT314" s="181" t="s">
        <v>147</v>
      </c>
      <c r="AU314" s="181" t="s">
        <v>83</v>
      </c>
      <c r="AY314" s="16" t="s">
        <v>146</v>
      </c>
      <c r="BE314" s="182">
        <f>IF(N314="základní",J314,0)</f>
        <v>0</v>
      </c>
      <c r="BF314" s="182">
        <f>IF(N314="snížená",J314,0)</f>
        <v>0</v>
      </c>
      <c r="BG314" s="182">
        <f>IF(N314="zákl. přenesená",J314,0)</f>
        <v>0</v>
      </c>
      <c r="BH314" s="182">
        <f>IF(N314="sníž. přenesená",J314,0)</f>
        <v>0</v>
      </c>
      <c r="BI314" s="182">
        <f>IF(N314="nulová",J314,0)</f>
        <v>0</v>
      </c>
      <c r="BJ314" s="16" t="s">
        <v>83</v>
      </c>
      <c r="BK314" s="182">
        <f>ROUND(I314*H314,2)</f>
        <v>0</v>
      </c>
      <c r="BL314" s="16" t="s">
        <v>151</v>
      </c>
      <c r="BM314" s="181" t="s">
        <v>446</v>
      </c>
    </row>
    <row r="315" spans="2:65" s="1" customFormat="1" ht="48.75">
      <c r="B315" s="33"/>
      <c r="C315" s="34"/>
      <c r="D315" s="183" t="s">
        <v>153</v>
      </c>
      <c r="E315" s="34"/>
      <c r="F315" s="184" t="s">
        <v>447</v>
      </c>
      <c r="G315" s="34"/>
      <c r="H315" s="34"/>
      <c r="I315" s="106"/>
      <c r="J315" s="34"/>
      <c r="K315" s="34"/>
      <c r="L315" s="37"/>
      <c r="M315" s="185"/>
      <c r="N315" s="62"/>
      <c r="O315" s="62"/>
      <c r="P315" s="62"/>
      <c r="Q315" s="62"/>
      <c r="R315" s="62"/>
      <c r="S315" s="62"/>
      <c r="T315" s="63"/>
      <c r="AT315" s="16" t="s">
        <v>153</v>
      </c>
      <c r="AU315" s="16" t="s">
        <v>83</v>
      </c>
    </row>
    <row r="316" spans="2:65" s="11" customFormat="1">
      <c r="B316" s="186"/>
      <c r="C316" s="187"/>
      <c r="D316" s="183" t="s">
        <v>155</v>
      </c>
      <c r="E316" s="188" t="s">
        <v>21</v>
      </c>
      <c r="F316" s="189" t="s">
        <v>448</v>
      </c>
      <c r="G316" s="187"/>
      <c r="H316" s="190">
        <v>54</v>
      </c>
      <c r="I316" s="191"/>
      <c r="J316" s="187"/>
      <c r="K316" s="187"/>
      <c r="L316" s="192"/>
      <c r="M316" s="193"/>
      <c r="N316" s="194"/>
      <c r="O316" s="194"/>
      <c r="P316" s="194"/>
      <c r="Q316" s="194"/>
      <c r="R316" s="194"/>
      <c r="S316" s="194"/>
      <c r="T316" s="195"/>
      <c r="AT316" s="196" t="s">
        <v>155</v>
      </c>
      <c r="AU316" s="196" t="s">
        <v>83</v>
      </c>
      <c r="AV316" s="11" t="s">
        <v>85</v>
      </c>
      <c r="AW316" s="11" t="s">
        <v>36</v>
      </c>
      <c r="AX316" s="11" t="s">
        <v>83</v>
      </c>
      <c r="AY316" s="196" t="s">
        <v>146</v>
      </c>
    </row>
    <row r="317" spans="2:65" s="1" customFormat="1" ht="16.5" customHeight="1">
      <c r="B317" s="33"/>
      <c r="C317" s="170" t="s">
        <v>449</v>
      </c>
      <c r="D317" s="170" t="s">
        <v>147</v>
      </c>
      <c r="E317" s="171" t="s">
        <v>450</v>
      </c>
      <c r="F317" s="172" t="s">
        <v>451</v>
      </c>
      <c r="G317" s="173" t="s">
        <v>150</v>
      </c>
      <c r="H317" s="174">
        <v>18</v>
      </c>
      <c r="I317" s="175"/>
      <c r="J317" s="176">
        <f>ROUND(I317*H317,2)</f>
        <v>0</v>
      </c>
      <c r="K317" s="172" t="s">
        <v>21</v>
      </c>
      <c r="L317" s="37"/>
      <c r="M317" s="177" t="s">
        <v>21</v>
      </c>
      <c r="N317" s="178" t="s">
        <v>46</v>
      </c>
      <c r="O317" s="62"/>
      <c r="P317" s="179">
        <f>O317*H317</f>
        <v>0</v>
      </c>
      <c r="Q317" s="179">
        <v>0</v>
      </c>
      <c r="R317" s="179">
        <f>Q317*H317</f>
        <v>0</v>
      </c>
      <c r="S317" s="179">
        <v>2.5000000000000001E-3</v>
      </c>
      <c r="T317" s="180">
        <f>S317*H317</f>
        <v>4.4999999999999998E-2</v>
      </c>
      <c r="AR317" s="181" t="s">
        <v>151</v>
      </c>
      <c r="AT317" s="181" t="s">
        <v>147</v>
      </c>
      <c r="AU317" s="181" t="s">
        <v>83</v>
      </c>
      <c r="AY317" s="16" t="s">
        <v>146</v>
      </c>
      <c r="BE317" s="182">
        <f>IF(N317="základní",J317,0)</f>
        <v>0</v>
      </c>
      <c r="BF317" s="182">
        <f>IF(N317="snížená",J317,0)</f>
        <v>0</v>
      </c>
      <c r="BG317" s="182">
        <f>IF(N317="zákl. přenesená",J317,0)</f>
        <v>0</v>
      </c>
      <c r="BH317" s="182">
        <f>IF(N317="sníž. přenesená",J317,0)</f>
        <v>0</v>
      </c>
      <c r="BI317" s="182">
        <f>IF(N317="nulová",J317,0)</f>
        <v>0</v>
      </c>
      <c r="BJ317" s="16" t="s">
        <v>83</v>
      </c>
      <c r="BK317" s="182">
        <f>ROUND(I317*H317,2)</f>
        <v>0</v>
      </c>
      <c r="BL317" s="16" t="s">
        <v>151</v>
      </c>
      <c r="BM317" s="181" t="s">
        <v>452</v>
      </c>
    </row>
    <row r="318" spans="2:65" s="1" customFormat="1" ht="48.75">
      <c r="B318" s="33"/>
      <c r="C318" s="34"/>
      <c r="D318" s="183" t="s">
        <v>153</v>
      </c>
      <c r="E318" s="34"/>
      <c r="F318" s="184" t="s">
        <v>453</v>
      </c>
      <c r="G318" s="34"/>
      <c r="H318" s="34"/>
      <c r="I318" s="106"/>
      <c r="J318" s="34"/>
      <c r="K318" s="34"/>
      <c r="L318" s="37"/>
      <c r="M318" s="185"/>
      <c r="N318" s="62"/>
      <c r="O318" s="62"/>
      <c r="P318" s="62"/>
      <c r="Q318" s="62"/>
      <c r="R318" s="62"/>
      <c r="S318" s="62"/>
      <c r="T318" s="63"/>
      <c r="AT318" s="16" t="s">
        <v>153</v>
      </c>
      <c r="AU318" s="16" t="s">
        <v>83</v>
      </c>
    </row>
    <row r="319" spans="2:65" s="11" customFormat="1">
      <c r="B319" s="186"/>
      <c r="C319" s="187"/>
      <c r="D319" s="183" t="s">
        <v>155</v>
      </c>
      <c r="E319" s="188" t="s">
        <v>21</v>
      </c>
      <c r="F319" s="189" t="s">
        <v>454</v>
      </c>
      <c r="G319" s="187"/>
      <c r="H319" s="190">
        <v>18</v>
      </c>
      <c r="I319" s="191"/>
      <c r="J319" s="187"/>
      <c r="K319" s="187"/>
      <c r="L319" s="192"/>
      <c r="M319" s="193"/>
      <c r="N319" s="194"/>
      <c r="O319" s="194"/>
      <c r="P319" s="194"/>
      <c r="Q319" s="194"/>
      <c r="R319" s="194"/>
      <c r="S319" s="194"/>
      <c r="T319" s="195"/>
      <c r="AT319" s="196" t="s">
        <v>155</v>
      </c>
      <c r="AU319" s="196" t="s">
        <v>83</v>
      </c>
      <c r="AV319" s="11" t="s">
        <v>85</v>
      </c>
      <c r="AW319" s="11" t="s">
        <v>36</v>
      </c>
      <c r="AX319" s="11" t="s">
        <v>83</v>
      </c>
      <c r="AY319" s="196" t="s">
        <v>146</v>
      </c>
    </row>
    <row r="320" spans="2:65" s="10" customFormat="1" ht="25.9" customHeight="1">
      <c r="B320" s="156"/>
      <c r="C320" s="157"/>
      <c r="D320" s="158" t="s">
        <v>74</v>
      </c>
      <c r="E320" s="159" t="s">
        <v>455</v>
      </c>
      <c r="F320" s="159" t="s">
        <v>456</v>
      </c>
      <c r="G320" s="157"/>
      <c r="H320" s="157"/>
      <c r="I320" s="160"/>
      <c r="J320" s="161">
        <f>BK320</f>
        <v>0</v>
      </c>
      <c r="K320" s="157"/>
      <c r="L320" s="162"/>
      <c r="M320" s="163"/>
      <c r="N320" s="164"/>
      <c r="O320" s="164"/>
      <c r="P320" s="165">
        <f>SUM(P321:P326)</f>
        <v>0</v>
      </c>
      <c r="Q320" s="164"/>
      <c r="R320" s="165">
        <f>SUM(R321:R326)</f>
        <v>0</v>
      </c>
      <c r="S320" s="164"/>
      <c r="T320" s="166">
        <f>SUM(T321:T326)</f>
        <v>1.3000000000000001E-2</v>
      </c>
      <c r="AR320" s="167" t="s">
        <v>85</v>
      </c>
      <c r="AT320" s="168" t="s">
        <v>74</v>
      </c>
      <c r="AU320" s="168" t="s">
        <v>75</v>
      </c>
      <c r="AY320" s="167" t="s">
        <v>146</v>
      </c>
      <c r="BK320" s="169">
        <f>SUM(BK321:BK326)</f>
        <v>0</v>
      </c>
    </row>
    <row r="321" spans="2:65" s="1" customFormat="1" ht="16.5" customHeight="1">
      <c r="B321" s="33"/>
      <c r="C321" s="170" t="s">
        <v>457</v>
      </c>
      <c r="D321" s="170" t="s">
        <v>147</v>
      </c>
      <c r="E321" s="171" t="s">
        <v>458</v>
      </c>
      <c r="F321" s="172" t="s">
        <v>459</v>
      </c>
      <c r="G321" s="173" t="s">
        <v>150</v>
      </c>
      <c r="H321" s="174">
        <v>1</v>
      </c>
      <c r="I321" s="175"/>
      <c r="J321" s="176">
        <f>ROUND(I321*H321,2)</f>
        <v>0</v>
      </c>
      <c r="K321" s="172" t="s">
        <v>21</v>
      </c>
      <c r="L321" s="37"/>
      <c r="M321" s="177" t="s">
        <v>21</v>
      </c>
      <c r="N321" s="178" t="s">
        <v>46</v>
      </c>
      <c r="O321" s="62"/>
      <c r="P321" s="179">
        <f>O321*H321</f>
        <v>0</v>
      </c>
      <c r="Q321" s="179">
        <v>0</v>
      </c>
      <c r="R321" s="179">
        <f>Q321*H321</f>
        <v>0</v>
      </c>
      <c r="S321" s="179">
        <v>1E-3</v>
      </c>
      <c r="T321" s="180">
        <f>S321*H321</f>
        <v>1E-3</v>
      </c>
      <c r="AR321" s="181" t="s">
        <v>151</v>
      </c>
      <c r="AT321" s="181" t="s">
        <v>147</v>
      </c>
      <c r="AU321" s="181" t="s">
        <v>83</v>
      </c>
      <c r="AY321" s="16" t="s">
        <v>146</v>
      </c>
      <c r="BE321" s="182">
        <f>IF(N321="základní",J321,0)</f>
        <v>0</v>
      </c>
      <c r="BF321" s="182">
        <f>IF(N321="snížená",J321,0)</f>
        <v>0</v>
      </c>
      <c r="BG321" s="182">
        <f>IF(N321="zákl. přenesená",J321,0)</f>
        <v>0</v>
      </c>
      <c r="BH321" s="182">
        <f>IF(N321="sníž. přenesená",J321,0)</f>
        <v>0</v>
      </c>
      <c r="BI321" s="182">
        <f>IF(N321="nulová",J321,0)</f>
        <v>0</v>
      </c>
      <c r="BJ321" s="16" t="s">
        <v>83</v>
      </c>
      <c r="BK321" s="182">
        <f>ROUND(I321*H321,2)</f>
        <v>0</v>
      </c>
      <c r="BL321" s="16" t="s">
        <v>151</v>
      </c>
      <c r="BM321" s="181" t="s">
        <v>460</v>
      </c>
    </row>
    <row r="322" spans="2:65" s="1" customFormat="1" ht="48.75">
      <c r="B322" s="33"/>
      <c r="C322" s="34"/>
      <c r="D322" s="183" t="s">
        <v>153</v>
      </c>
      <c r="E322" s="34"/>
      <c r="F322" s="184" t="s">
        <v>461</v>
      </c>
      <c r="G322" s="34"/>
      <c r="H322" s="34"/>
      <c r="I322" s="106"/>
      <c r="J322" s="34"/>
      <c r="K322" s="34"/>
      <c r="L322" s="37"/>
      <c r="M322" s="185"/>
      <c r="N322" s="62"/>
      <c r="O322" s="62"/>
      <c r="P322" s="62"/>
      <c r="Q322" s="62"/>
      <c r="R322" s="62"/>
      <c r="S322" s="62"/>
      <c r="T322" s="63"/>
      <c r="AT322" s="16" t="s">
        <v>153</v>
      </c>
      <c r="AU322" s="16" t="s">
        <v>83</v>
      </c>
    </row>
    <row r="323" spans="2:65" s="11" customFormat="1">
      <c r="B323" s="186"/>
      <c r="C323" s="187"/>
      <c r="D323" s="183" t="s">
        <v>155</v>
      </c>
      <c r="E323" s="188" t="s">
        <v>21</v>
      </c>
      <c r="F323" s="189" t="s">
        <v>164</v>
      </c>
      <c r="G323" s="187"/>
      <c r="H323" s="190">
        <v>1</v>
      </c>
      <c r="I323" s="191"/>
      <c r="J323" s="187"/>
      <c r="K323" s="187"/>
      <c r="L323" s="192"/>
      <c r="M323" s="193"/>
      <c r="N323" s="194"/>
      <c r="O323" s="194"/>
      <c r="P323" s="194"/>
      <c r="Q323" s="194"/>
      <c r="R323" s="194"/>
      <c r="S323" s="194"/>
      <c r="T323" s="195"/>
      <c r="AT323" s="196" t="s">
        <v>155</v>
      </c>
      <c r="AU323" s="196" t="s">
        <v>83</v>
      </c>
      <c r="AV323" s="11" t="s">
        <v>85</v>
      </c>
      <c r="AW323" s="11" t="s">
        <v>36</v>
      </c>
      <c r="AX323" s="11" t="s">
        <v>83</v>
      </c>
      <c r="AY323" s="196" t="s">
        <v>146</v>
      </c>
    </row>
    <row r="324" spans="2:65" s="1" customFormat="1" ht="16.5" customHeight="1">
      <c r="B324" s="33"/>
      <c r="C324" s="170" t="s">
        <v>462</v>
      </c>
      <c r="D324" s="170" t="s">
        <v>147</v>
      </c>
      <c r="E324" s="171" t="s">
        <v>463</v>
      </c>
      <c r="F324" s="172" t="s">
        <v>464</v>
      </c>
      <c r="G324" s="173" t="s">
        <v>150</v>
      </c>
      <c r="H324" s="174">
        <v>4</v>
      </c>
      <c r="I324" s="175"/>
      <c r="J324" s="176">
        <f>ROUND(I324*H324,2)</f>
        <v>0</v>
      </c>
      <c r="K324" s="172" t="s">
        <v>21</v>
      </c>
      <c r="L324" s="37"/>
      <c r="M324" s="177" t="s">
        <v>21</v>
      </c>
      <c r="N324" s="178" t="s">
        <v>46</v>
      </c>
      <c r="O324" s="62"/>
      <c r="P324" s="179">
        <f>O324*H324</f>
        <v>0</v>
      </c>
      <c r="Q324" s="179">
        <v>0</v>
      </c>
      <c r="R324" s="179">
        <f>Q324*H324</f>
        <v>0</v>
      </c>
      <c r="S324" s="179">
        <v>3.0000000000000001E-3</v>
      </c>
      <c r="T324" s="180">
        <f>S324*H324</f>
        <v>1.2E-2</v>
      </c>
      <c r="AR324" s="181" t="s">
        <v>151</v>
      </c>
      <c r="AT324" s="181" t="s">
        <v>147</v>
      </c>
      <c r="AU324" s="181" t="s">
        <v>83</v>
      </c>
      <c r="AY324" s="16" t="s">
        <v>146</v>
      </c>
      <c r="BE324" s="182">
        <f>IF(N324="základní",J324,0)</f>
        <v>0</v>
      </c>
      <c r="BF324" s="182">
        <f>IF(N324="snížená",J324,0)</f>
        <v>0</v>
      </c>
      <c r="BG324" s="182">
        <f>IF(N324="zákl. přenesená",J324,0)</f>
        <v>0</v>
      </c>
      <c r="BH324" s="182">
        <f>IF(N324="sníž. přenesená",J324,0)</f>
        <v>0</v>
      </c>
      <c r="BI324" s="182">
        <f>IF(N324="nulová",J324,0)</f>
        <v>0</v>
      </c>
      <c r="BJ324" s="16" t="s">
        <v>83</v>
      </c>
      <c r="BK324" s="182">
        <f>ROUND(I324*H324,2)</f>
        <v>0</v>
      </c>
      <c r="BL324" s="16" t="s">
        <v>151</v>
      </c>
      <c r="BM324" s="181" t="s">
        <v>465</v>
      </c>
    </row>
    <row r="325" spans="2:65" s="1" customFormat="1" ht="39">
      <c r="B325" s="33"/>
      <c r="C325" s="34"/>
      <c r="D325" s="183" t="s">
        <v>153</v>
      </c>
      <c r="E325" s="34"/>
      <c r="F325" s="184" t="s">
        <v>466</v>
      </c>
      <c r="G325" s="34"/>
      <c r="H325" s="34"/>
      <c r="I325" s="106"/>
      <c r="J325" s="34"/>
      <c r="K325" s="34"/>
      <c r="L325" s="37"/>
      <c r="M325" s="185"/>
      <c r="N325" s="62"/>
      <c r="O325" s="62"/>
      <c r="P325" s="62"/>
      <c r="Q325" s="62"/>
      <c r="R325" s="62"/>
      <c r="S325" s="62"/>
      <c r="T325" s="63"/>
      <c r="AT325" s="16" t="s">
        <v>153</v>
      </c>
      <c r="AU325" s="16" t="s">
        <v>83</v>
      </c>
    </row>
    <row r="326" spans="2:65" s="11" customFormat="1">
      <c r="B326" s="186"/>
      <c r="C326" s="187"/>
      <c r="D326" s="183" t="s">
        <v>155</v>
      </c>
      <c r="E326" s="188" t="s">
        <v>21</v>
      </c>
      <c r="F326" s="189" t="s">
        <v>467</v>
      </c>
      <c r="G326" s="187"/>
      <c r="H326" s="190">
        <v>4</v>
      </c>
      <c r="I326" s="191"/>
      <c r="J326" s="187"/>
      <c r="K326" s="187"/>
      <c r="L326" s="192"/>
      <c r="M326" s="193"/>
      <c r="N326" s="194"/>
      <c r="O326" s="194"/>
      <c r="P326" s="194"/>
      <c r="Q326" s="194"/>
      <c r="R326" s="194"/>
      <c r="S326" s="194"/>
      <c r="T326" s="195"/>
      <c r="AT326" s="196" t="s">
        <v>155</v>
      </c>
      <c r="AU326" s="196" t="s">
        <v>83</v>
      </c>
      <c r="AV326" s="11" t="s">
        <v>85</v>
      </c>
      <c r="AW326" s="11" t="s">
        <v>36</v>
      </c>
      <c r="AX326" s="11" t="s">
        <v>83</v>
      </c>
      <c r="AY326" s="196" t="s">
        <v>146</v>
      </c>
    </row>
    <row r="327" spans="2:65" s="10" customFormat="1" ht="25.9" customHeight="1">
      <c r="B327" s="156"/>
      <c r="C327" s="157"/>
      <c r="D327" s="158" t="s">
        <v>74</v>
      </c>
      <c r="E327" s="159" t="s">
        <v>468</v>
      </c>
      <c r="F327" s="159" t="s">
        <v>469</v>
      </c>
      <c r="G327" s="157"/>
      <c r="H327" s="157"/>
      <c r="I327" s="160"/>
      <c r="J327" s="161">
        <f>BK327</f>
        <v>0</v>
      </c>
      <c r="K327" s="157"/>
      <c r="L327" s="162"/>
      <c r="M327" s="163"/>
      <c r="N327" s="164"/>
      <c r="O327" s="164"/>
      <c r="P327" s="165">
        <f>SUM(P328:P348)</f>
        <v>0</v>
      </c>
      <c r="Q327" s="164"/>
      <c r="R327" s="165">
        <f>SUM(R328:R348)</f>
        <v>0</v>
      </c>
      <c r="S327" s="164"/>
      <c r="T327" s="166">
        <f>SUM(T328:T348)</f>
        <v>4.62</v>
      </c>
      <c r="AR327" s="167" t="s">
        <v>85</v>
      </c>
      <c r="AT327" s="168" t="s">
        <v>74</v>
      </c>
      <c r="AU327" s="168" t="s">
        <v>75</v>
      </c>
      <c r="AY327" s="167" t="s">
        <v>146</v>
      </c>
      <c r="BK327" s="169">
        <f>SUM(BK328:BK348)</f>
        <v>0</v>
      </c>
    </row>
    <row r="328" spans="2:65" s="1" customFormat="1" ht="16.5" customHeight="1">
      <c r="B328" s="33"/>
      <c r="C328" s="170" t="s">
        <v>470</v>
      </c>
      <c r="D328" s="170" t="s">
        <v>147</v>
      </c>
      <c r="E328" s="171" t="s">
        <v>471</v>
      </c>
      <c r="F328" s="172" t="s">
        <v>472</v>
      </c>
      <c r="G328" s="173" t="s">
        <v>150</v>
      </c>
      <c r="H328" s="174">
        <v>1</v>
      </c>
      <c r="I328" s="175"/>
      <c r="J328" s="176">
        <f>ROUND(I328*H328,2)</f>
        <v>0</v>
      </c>
      <c r="K328" s="172" t="s">
        <v>21</v>
      </c>
      <c r="L328" s="37"/>
      <c r="M328" s="177" t="s">
        <v>21</v>
      </c>
      <c r="N328" s="178" t="s">
        <v>46</v>
      </c>
      <c r="O328" s="62"/>
      <c r="P328" s="179">
        <f>O328*H328</f>
        <v>0</v>
      </c>
      <c r="Q328" s="179">
        <v>0</v>
      </c>
      <c r="R328" s="179">
        <f>Q328*H328</f>
        <v>0</v>
      </c>
      <c r="S328" s="179">
        <v>0.4</v>
      </c>
      <c r="T328" s="180">
        <f>S328*H328</f>
        <v>0.4</v>
      </c>
      <c r="AR328" s="181" t="s">
        <v>151</v>
      </c>
      <c r="AT328" s="181" t="s">
        <v>147</v>
      </c>
      <c r="AU328" s="181" t="s">
        <v>83</v>
      </c>
      <c r="AY328" s="16" t="s">
        <v>146</v>
      </c>
      <c r="BE328" s="182">
        <f>IF(N328="základní",J328,0)</f>
        <v>0</v>
      </c>
      <c r="BF328" s="182">
        <f>IF(N328="snížená",J328,0)</f>
        <v>0</v>
      </c>
      <c r="BG328" s="182">
        <f>IF(N328="zákl. přenesená",J328,0)</f>
        <v>0</v>
      </c>
      <c r="BH328" s="182">
        <f>IF(N328="sníž. přenesená",J328,0)</f>
        <v>0</v>
      </c>
      <c r="BI328" s="182">
        <f>IF(N328="nulová",J328,0)</f>
        <v>0</v>
      </c>
      <c r="BJ328" s="16" t="s">
        <v>83</v>
      </c>
      <c r="BK328" s="182">
        <f>ROUND(I328*H328,2)</f>
        <v>0</v>
      </c>
      <c r="BL328" s="16" t="s">
        <v>151</v>
      </c>
      <c r="BM328" s="181" t="s">
        <v>473</v>
      </c>
    </row>
    <row r="329" spans="2:65" s="1" customFormat="1" ht="39">
      <c r="B329" s="33"/>
      <c r="C329" s="34"/>
      <c r="D329" s="183" t="s">
        <v>153</v>
      </c>
      <c r="E329" s="34"/>
      <c r="F329" s="184" t="s">
        <v>474</v>
      </c>
      <c r="G329" s="34"/>
      <c r="H329" s="34"/>
      <c r="I329" s="106"/>
      <c r="J329" s="34"/>
      <c r="K329" s="34"/>
      <c r="L329" s="37"/>
      <c r="M329" s="185"/>
      <c r="N329" s="62"/>
      <c r="O329" s="62"/>
      <c r="P329" s="62"/>
      <c r="Q329" s="62"/>
      <c r="R329" s="62"/>
      <c r="S329" s="62"/>
      <c r="T329" s="63"/>
      <c r="AT329" s="16" t="s">
        <v>153</v>
      </c>
      <c r="AU329" s="16" t="s">
        <v>83</v>
      </c>
    </row>
    <row r="330" spans="2:65" s="11" customFormat="1">
      <c r="B330" s="186"/>
      <c r="C330" s="187"/>
      <c r="D330" s="183" t="s">
        <v>155</v>
      </c>
      <c r="E330" s="188" t="s">
        <v>21</v>
      </c>
      <c r="F330" s="189" t="s">
        <v>164</v>
      </c>
      <c r="G330" s="187"/>
      <c r="H330" s="190">
        <v>1</v>
      </c>
      <c r="I330" s="191"/>
      <c r="J330" s="187"/>
      <c r="K330" s="187"/>
      <c r="L330" s="192"/>
      <c r="M330" s="193"/>
      <c r="N330" s="194"/>
      <c r="O330" s="194"/>
      <c r="P330" s="194"/>
      <c r="Q330" s="194"/>
      <c r="R330" s="194"/>
      <c r="S330" s="194"/>
      <c r="T330" s="195"/>
      <c r="AT330" s="196" t="s">
        <v>155</v>
      </c>
      <c r="AU330" s="196" t="s">
        <v>83</v>
      </c>
      <c r="AV330" s="11" t="s">
        <v>85</v>
      </c>
      <c r="AW330" s="11" t="s">
        <v>36</v>
      </c>
      <c r="AX330" s="11" t="s">
        <v>83</v>
      </c>
      <c r="AY330" s="196" t="s">
        <v>146</v>
      </c>
    </row>
    <row r="331" spans="2:65" s="1" customFormat="1" ht="16.5" customHeight="1">
      <c r="B331" s="33"/>
      <c r="C331" s="170" t="s">
        <v>475</v>
      </c>
      <c r="D331" s="170" t="s">
        <v>147</v>
      </c>
      <c r="E331" s="171" t="s">
        <v>476</v>
      </c>
      <c r="F331" s="172" t="s">
        <v>477</v>
      </c>
      <c r="G331" s="173" t="s">
        <v>150</v>
      </c>
      <c r="H331" s="174">
        <v>1</v>
      </c>
      <c r="I331" s="175"/>
      <c r="J331" s="176">
        <f>ROUND(I331*H331,2)</f>
        <v>0</v>
      </c>
      <c r="K331" s="172" t="s">
        <v>21</v>
      </c>
      <c r="L331" s="37"/>
      <c r="M331" s="177" t="s">
        <v>21</v>
      </c>
      <c r="N331" s="178" t="s">
        <v>46</v>
      </c>
      <c r="O331" s="62"/>
      <c r="P331" s="179">
        <f>O331*H331</f>
        <v>0</v>
      </c>
      <c r="Q331" s="179">
        <v>0</v>
      </c>
      <c r="R331" s="179">
        <f>Q331*H331</f>
        <v>0</v>
      </c>
      <c r="S331" s="179">
        <v>0.4</v>
      </c>
      <c r="T331" s="180">
        <f>S331*H331</f>
        <v>0.4</v>
      </c>
      <c r="AR331" s="181" t="s">
        <v>151</v>
      </c>
      <c r="AT331" s="181" t="s">
        <v>147</v>
      </c>
      <c r="AU331" s="181" t="s">
        <v>83</v>
      </c>
      <c r="AY331" s="16" t="s">
        <v>146</v>
      </c>
      <c r="BE331" s="182">
        <f>IF(N331="základní",J331,0)</f>
        <v>0</v>
      </c>
      <c r="BF331" s="182">
        <f>IF(N331="snížená",J331,0)</f>
        <v>0</v>
      </c>
      <c r="BG331" s="182">
        <f>IF(N331="zákl. přenesená",J331,0)</f>
        <v>0</v>
      </c>
      <c r="BH331" s="182">
        <f>IF(N331="sníž. přenesená",J331,0)</f>
        <v>0</v>
      </c>
      <c r="BI331" s="182">
        <f>IF(N331="nulová",J331,0)</f>
        <v>0</v>
      </c>
      <c r="BJ331" s="16" t="s">
        <v>83</v>
      </c>
      <c r="BK331" s="182">
        <f>ROUND(I331*H331,2)</f>
        <v>0</v>
      </c>
      <c r="BL331" s="16" t="s">
        <v>151</v>
      </c>
      <c r="BM331" s="181" t="s">
        <v>478</v>
      </c>
    </row>
    <row r="332" spans="2:65" s="1" customFormat="1" ht="39">
      <c r="B332" s="33"/>
      <c r="C332" s="34"/>
      <c r="D332" s="183" t="s">
        <v>153</v>
      </c>
      <c r="E332" s="34"/>
      <c r="F332" s="184" t="s">
        <v>474</v>
      </c>
      <c r="G332" s="34"/>
      <c r="H332" s="34"/>
      <c r="I332" s="106"/>
      <c r="J332" s="34"/>
      <c r="K332" s="34"/>
      <c r="L332" s="37"/>
      <c r="M332" s="185"/>
      <c r="N332" s="62"/>
      <c r="O332" s="62"/>
      <c r="P332" s="62"/>
      <c r="Q332" s="62"/>
      <c r="R332" s="62"/>
      <c r="S332" s="62"/>
      <c r="T332" s="63"/>
      <c r="AT332" s="16" t="s">
        <v>153</v>
      </c>
      <c r="AU332" s="16" t="s">
        <v>83</v>
      </c>
    </row>
    <row r="333" spans="2:65" s="11" customFormat="1">
      <c r="B333" s="186"/>
      <c r="C333" s="187"/>
      <c r="D333" s="183" t="s">
        <v>155</v>
      </c>
      <c r="E333" s="188" t="s">
        <v>21</v>
      </c>
      <c r="F333" s="189" t="s">
        <v>164</v>
      </c>
      <c r="G333" s="187"/>
      <c r="H333" s="190">
        <v>1</v>
      </c>
      <c r="I333" s="191"/>
      <c r="J333" s="187"/>
      <c r="K333" s="187"/>
      <c r="L333" s="192"/>
      <c r="M333" s="193"/>
      <c r="N333" s="194"/>
      <c r="O333" s="194"/>
      <c r="P333" s="194"/>
      <c r="Q333" s="194"/>
      <c r="R333" s="194"/>
      <c r="S333" s="194"/>
      <c r="T333" s="195"/>
      <c r="AT333" s="196" t="s">
        <v>155</v>
      </c>
      <c r="AU333" s="196" t="s">
        <v>83</v>
      </c>
      <c r="AV333" s="11" t="s">
        <v>85</v>
      </c>
      <c r="AW333" s="11" t="s">
        <v>36</v>
      </c>
      <c r="AX333" s="11" t="s">
        <v>83</v>
      </c>
      <c r="AY333" s="196" t="s">
        <v>146</v>
      </c>
    </row>
    <row r="334" spans="2:65" s="1" customFormat="1" ht="16.5" customHeight="1">
      <c r="B334" s="33"/>
      <c r="C334" s="170" t="s">
        <v>479</v>
      </c>
      <c r="D334" s="170" t="s">
        <v>147</v>
      </c>
      <c r="E334" s="171" t="s">
        <v>480</v>
      </c>
      <c r="F334" s="172" t="s">
        <v>481</v>
      </c>
      <c r="G334" s="173" t="s">
        <v>150</v>
      </c>
      <c r="H334" s="174">
        <v>1</v>
      </c>
      <c r="I334" s="175"/>
      <c r="J334" s="176">
        <f>ROUND(I334*H334,2)</f>
        <v>0</v>
      </c>
      <c r="K334" s="172" t="s">
        <v>21</v>
      </c>
      <c r="L334" s="37"/>
      <c r="M334" s="177" t="s">
        <v>21</v>
      </c>
      <c r="N334" s="178" t="s">
        <v>46</v>
      </c>
      <c r="O334" s="62"/>
      <c r="P334" s="179">
        <f>O334*H334</f>
        <v>0</v>
      </c>
      <c r="Q334" s="179">
        <v>0</v>
      </c>
      <c r="R334" s="179">
        <f>Q334*H334</f>
        <v>0</v>
      </c>
      <c r="S334" s="179">
        <v>0.4</v>
      </c>
      <c r="T334" s="180">
        <f>S334*H334</f>
        <v>0.4</v>
      </c>
      <c r="AR334" s="181" t="s">
        <v>151</v>
      </c>
      <c r="AT334" s="181" t="s">
        <v>147</v>
      </c>
      <c r="AU334" s="181" t="s">
        <v>83</v>
      </c>
      <c r="AY334" s="16" t="s">
        <v>146</v>
      </c>
      <c r="BE334" s="182">
        <f>IF(N334="základní",J334,0)</f>
        <v>0</v>
      </c>
      <c r="BF334" s="182">
        <f>IF(N334="snížená",J334,0)</f>
        <v>0</v>
      </c>
      <c r="BG334" s="182">
        <f>IF(N334="zákl. přenesená",J334,0)</f>
        <v>0</v>
      </c>
      <c r="BH334" s="182">
        <f>IF(N334="sníž. přenesená",J334,0)</f>
        <v>0</v>
      </c>
      <c r="BI334" s="182">
        <f>IF(N334="nulová",J334,0)</f>
        <v>0</v>
      </c>
      <c r="BJ334" s="16" t="s">
        <v>83</v>
      </c>
      <c r="BK334" s="182">
        <f>ROUND(I334*H334,2)</f>
        <v>0</v>
      </c>
      <c r="BL334" s="16" t="s">
        <v>151</v>
      </c>
      <c r="BM334" s="181" t="s">
        <v>482</v>
      </c>
    </row>
    <row r="335" spans="2:65" s="1" customFormat="1" ht="39">
      <c r="B335" s="33"/>
      <c r="C335" s="34"/>
      <c r="D335" s="183" t="s">
        <v>153</v>
      </c>
      <c r="E335" s="34"/>
      <c r="F335" s="184" t="s">
        <v>474</v>
      </c>
      <c r="G335" s="34"/>
      <c r="H335" s="34"/>
      <c r="I335" s="106"/>
      <c r="J335" s="34"/>
      <c r="K335" s="34"/>
      <c r="L335" s="37"/>
      <c r="M335" s="185"/>
      <c r="N335" s="62"/>
      <c r="O335" s="62"/>
      <c r="P335" s="62"/>
      <c r="Q335" s="62"/>
      <c r="R335" s="62"/>
      <c r="S335" s="62"/>
      <c r="T335" s="63"/>
      <c r="AT335" s="16" t="s">
        <v>153</v>
      </c>
      <c r="AU335" s="16" t="s">
        <v>83</v>
      </c>
    </row>
    <row r="336" spans="2:65" s="11" customFormat="1">
      <c r="B336" s="186"/>
      <c r="C336" s="187"/>
      <c r="D336" s="183" t="s">
        <v>155</v>
      </c>
      <c r="E336" s="188" t="s">
        <v>21</v>
      </c>
      <c r="F336" s="189" t="s">
        <v>164</v>
      </c>
      <c r="G336" s="187"/>
      <c r="H336" s="190">
        <v>1</v>
      </c>
      <c r="I336" s="191"/>
      <c r="J336" s="187"/>
      <c r="K336" s="187"/>
      <c r="L336" s="192"/>
      <c r="M336" s="193"/>
      <c r="N336" s="194"/>
      <c r="O336" s="194"/>
      <c r="P336" s="194"/>
      <c r="Q336" s="194"/>
      <c r="R336" s="194"/>
      <c r="S336" s="194"/>
      <c r="T336" s="195"/>
      <c r="AT336" s="196" t="s">
        <v>155</v>
      </c>
      <c r="AU336" s="196" t="s">
        <v>83</v>
      </c>
      <c r="AV336" s="11" t="s">
        <v>85</v>
      </c>
      <c r="AW336" s="11" t="s">
        <v>36</v>
      </c>
      <c r="AX336" s="11" t="s">
        <v>83</v>
      </c>
      <c r="AY336" s="196" t="s">
        <v>146</v>
      </c>
    </row>
    <row r="337" spans="2:65" s="1" customFormat="1" ht="16.5" customHeight="1">
      <c r="B337" s="33"/>
      <c r="C337" s="170" t="s">
        <v>483</v>
      </c>
      <c r="D337" s="170" t="s">
        <v>147</v>
      </c>
      <c r="E337" s="171" t="s">
        <v>484</v>
      </c>
      <c r="F337" s="172" t="s">
        <v>481</v>
      </c>
      <c r="G337" s="173" t="s">
        <v>150</v>
      </c>
      <c r="H337" s="174">
        <v>1</v>
      </c>
      <c r="I337" s="175"/>
      <c r="J337" s="176">
        <f>ROUND(I337*H337,2)</f>
        <v>0</v>
      </c>
      <c r="K337" s="172" t="s">
        <v>21</v>
      </c>
      <c r="L337" s="37"/>
      <c r="M337" s="177" t="s">
        <v>21</v>
      </c>
      <c r="N337" s="178" t="s">
        <v>46</v>
      </c>
      <c r="O337" s="62"/>
      <c r="P337" s="179">
        <f>O337*H337</f>
        <v>0</v>
      </c>
      <c r="Q337" s="179">
        <v>0</v>
      </c>
      <c r="R337" s="179">
        <f>Q337*H337</f>
        <v>0</v>
      </c>
      <c r="S337" s="179">
        <v>0.4</v>
      </c>
      <c r="T337" s="180">
        <f>S337*H337</f>
        <v>0.4</v>
      </c>
      <c r="AR337" s="181" t="s">
        <v>151</v>
      </c>
      <c r="AT337" s="181" t="s">
        <v>147</v>
      </c>
      <c r="AU337" s="181" t="s">
        <v>83</v>
      </c>
      <c r="AY337" s="16" t="s">
        <v>146</v>
      </c>
      <c r="BE337" s="182">
        <f>IF(N337="základní",J337,0)</f>
        <v>0</v>
      </c>
      <c r="BF337" s="182">
        <f>IF(N337="snížená",J337,0)</f>
        <v>0</v>
      </c>
      <c r="BG337" s="182">
        <f>IF(N337="zákl. přenesená",J337,0)</f>
        <v>0</v>
      </c>
      <c r="BH337" s="182">
        <f>IF(N337="sníž. přenesená",J337,0)</f>
        <v>0</v>
      </c>
      <c r="BI337" s="182">
        <f>IF(N337="nulová",J337,0)</f>
        <v>0</v>
      </c>
      <c r="BJ337" s="16" t="s">
        <v>83</v>
      </c>
      <c r="BK337" s="182">
        <f>ROUND(I337*H337,2)</f>
        <v>0</v>
      </c>
      <c r="BL337" s="16" t="s">
        <v>151</v>
      </c>
      <c r="BM337" s="181" t="s">
        <v>485</v>
      </c>
    </row>
    <row r="338" spans="2:65" s="1" customFormat="1" ht="39">
      <c r="B338" s="33"/>
      <c r="C338" s="34"/>
      <c r="D338" s="183" t="s">
        <v>153</v>
      </c>
      <c r="E338" s="34"/>
      <c r="F338" s="184" t="s">
        <v>474</v>
      </c>
      <c r="G338" s="34"/>
      <c r="H338" s="34"/>
      <c r="I338" s="106"/>
      <c r="J338" s="34"/>
      <c r="K338" s="34"/>
      <c r="L338" s="37"/>
      <c r="M338" s="185"/>
      <c r="N338" s="62"/>
      <c r="O338" s="62"/>
      <c r="P338" s="62"/>
      <c r="Q338" s="62"/>
      <c r="R338" s="62"/>
      <c r="S338" s="62"/>
      <c r="T338" s="63"/>
      <c r="AT338" s="16" t="s">
        <v>153</v>
      </c>
      <c r="AU338" s="16" t="s">
        <v>83</v>
      </c>
    </row>
    <row r="339" spans="2:65" s="11" customFormat="1">
      <c r="B339" s="186"/>
      <c r="C339" s="187"/>
      <c r="D339" s="183" t="s">
        <v>155</v>
      </c>
      <c r="E339" s="188" t="s">
        <v>21</v>
      </c>
      <c r="F339" s="189" t="s">
        <v>164</v>
      </c>
      <c r="G339" s="187"/>
      <c r="H339" s="190">
        <v>1</v>
      </c>
      <c r="I339" s="191"/>
      <c r="J339" s="187"/>
      <c r="K339" s="187"/>
      <c r="L339" s="192"/>
      <c r="M339" s="193"/>
      <c r="N339" s="194"/>
      <c r="O339" s="194"/>
      <c r="P339" s="194"/>
      <c r="Q339" s="194"/>
      <c r="R339" s="194"/>
      <c r="S339" s="194"/>
      <c r="T339" s="195"/>
      <c r="AT339" s="196" t="s">
        <v>155</v>
      </c>
      <c r="AU339" s="196" t="s">
        <v>83</v>
      </c>
      <c r="AV339" s="11" t="s">
        <v>85</v>
      </c>
      <c r="AW339" s="11" t="s">
        <v>36</v>
      </c>
      <c r="AX339" s="11" t="s">
        <v>83</v>
      </c>
      <c r="AY339" s="196" t="s">
        <v>146</v>
      </c>
    </row>
    <row r="340" spans="2:65" s="1" customFormat="1" ht="16.5" customHeight="1">
      <c r="B340" s="33"/>
      <c r="C340" s="170" t="s">
        <v>486</v>
      </c>
      <c r="D340" s="170" t="s">
        <v>147</v>
      </c>
      <c r="E340" s="171" t="s">
        <v>487</v>
      </c>
      <c r="F340" s="172" t="s">
        <v>488</v>
      </c>
      <c r="G340" s="173" t="s">
        <v>150</v>
      </c>
      <c r="H340" s="174">
        <v>1</v>
      </c>
      <c r="I340" s="175"/>
      <c r="J340" s="176">
        <f>ROUND(I340*H340,2)</f>
        <v>0</v>
      </c>
      <c r="K340" s="172" t="s">
        <v>21</v>
      </c>
      <c r="L340" s="37"/>
      <c r="M340" s="177" t="s">
        <v>21</v>
      </c>
      <c r="N340" s="178" t="s">
        <v>46</v>
      </c>
      <c r="O340" s="62"/>
      <c r="P340" s="179">
        <f>O340*H340</f>
        <v>0</v>
      </c>
      <c r="Q340" s="179">
        <v>0</v>
      </c>
      <c r="R340" s="179">
        <f>Q340*H340</f>
        <v>0</v>
      </c>
      <c r="S340" s="179">
        <v>0.4</v>
      </c>
      <c r="T340" s="180">
        <f>S340*H340</f>
        <v>0.4</v>
      </c>
      <c r="AR340" s="181" t="s">
        <v>151</v>
      </c>
      <c r="AT340" s="181" t="s">
        <v>147</v>
      </c>
      <c r="AU340" s="181" t="s">
        <v>83</v>
      </c>
      <c r="AY340" s="16" t="s">
        <v>146</v>
      </c>
      <c r="BE340" s="182">
        <f>IF(N340="základní",J340,0)</f>
        <v>0</v>
      </c>
      <c r="BF340" s="182">
        <f>IF(N340="snížená",J340,0)</f>
        <v>0</v>
      </c>
      <c r="BG340" s="182">
        <f>IF(N340="zákl. přenesená",J340,0)</f>
        <v>0</v>
      </c>
      <c r="BH340" s="182">
        <f>IF(N340="sníž. přenesená",J340,0)</f>
        <v>0</v>
      </c>
      <c r="BI340" s="182">
        <f>IF(N340="nulová",J340,0)</f>
        <v>0</v>
      </c>
      <c r="BJ340" s="16" t="s">
        <v>83</v>
      </c>
      <c r="BK340" s="182">
        <f>ROUND(I340*H340,2)</f>
        <v>0</v>
      </c>
      <c r="BL340" s="16" t="s">
        <v>151</v>
      </c>
      <c r="BM340" s="181" t="s">
        <v>489</v>
      </c>
    </row>
    <row r="341" spans="2:65" s="1" customFormat="1" ht="39">
      <c r="B341" s="33"/>
      <c r="C341" s="34"/>
      <c r="D341" s="183" t="s">
        <v>153</v>
      </c>
      <c r="E341" s="34"/>
      <c r="F341" s="184" t="s">
        <v>474</v>
      </c>
      <c r="G341" s="34"/>
      <c r="H341" s="34"/>
      <c r="I341" s="106"/>
      <c r="J341" s="34"/>
      <c r="K341" s="34"/>
      <c r="L341" s="37"/>
      <c r="M341" s="185"/>
      <c r="N341" s="62"/>
      <c r="O341" s="62"/>
      <c r="P341" s="62"/>
      <c r="Q341" s="62"/>
      <c r="R341" s="62"/>
      <c r="S341" s="62"/>
      <c r="T341" s="63"/>
      <c r="AT341" s="16" t="s">
        <v>153</v>
      </c>
      <c r="AU341" s="16" t="s">
        <v>83</v>
      </c>
    </row>
    <row r="342" spans="2:65" s="11" customFormat="1">
      <c r="B342" s="186"/>
      <c r="C342" s="187"/>
      <c r="D342" s="183" t="s">
        <v>155</v>
      </c>
      <c r="E342" s="188" t="s">
        <v>21</v>
      </c>
      <c r="F342" s="189" t="s">
        <v>164</v>
      </c>
      <c r="G342" s="187"/>
      <c r="H342" s="190">
        <v>1</v>
      </c>
      <c r="I342" s="191"/>
      <c r="J342" s="187"/>
      <c r="K342" s="187"/>
      <c r="L342" s="192"/>
      <c r="M342" s="193"/>
      <c r="N342" s="194"/>
      <c r="O342" s="194"/>
      <c r="P342" s="194"/>
      <c r="Q342" s="194"/>
      <c r="R342" s="194"/>
      <c r="S342" s="194"/>
      <c r="T342" s="195"/>
      <c r="AT342" s="196" t="s">
        <v>155</v>
      </c>
      <c r="AU342" s="196" t="s">
        <v>83</v>
      </c>
      <c r="AV342" s="11" t="s">
        <v>85</v>
      </c>
      <c r="AW342" s="11" t="s">
        <v>36</v>
      </c>
      <c r="AX342" s="11" t="s">
        <v>83</v>
      </c>
      <c r="AY342" s="196" t="s">
        <v>146</v>
      </c>
    </row>
    <row r="343" spans="2:65" s="1" customFormat="1" ht="16.5" customHeight="1">
      <c r="B343" s="33"/>
      <c r="C343" s="170" t="s">
        <v>490</v>
      </c>
      <c r="D343" s="170" t="s">
        <v>147</v>
      </c>
      <c r="E343" s="171" t="s">
        <v>491</v>
      </c>
      <c r="F343" s="172" t="s">
        <v>492</v>
      </c>
      <c r="G343" s="173" t="s">
        <v>150</v>
      </c>
      <c r="H343" s="174">
        <v>9</v>
      </c>
      <c r="I343" s="175"/>
      <c r="J343" s="176">
        <f>ROUND(I343*H343,2)</f>
        <v>0</v>
      </c>
      <c r="K343" s="172" t="s">
        <v>21</v>
      </c>
      <c r="L343" s="37"/>
      <c r="M343" s="177" t="s">
        <v>21</v>
      </c>
      <c r="N343" s="178" t="s">
        <v>46</v>
      </c>
      <c r="O343" s="62"/>
      <c r="P343" s="179">
        <f>O343*H343</f>
        <v>0</v>
      </c>
      <c r="Q343" s="179">
        <v>0</v>
      </c>
      <c r="R343" s="179">
        <f>Q343*H343</f>
        <v>0</v>
      </c>
      <c r="S343" s="179">
        <v>0.18</v>
      </c>
      <c r="T343" s="180">
        <f>S343*H343</f>
        <v>1.6199999999999999</v>
      </c>
      <c r="AR343" s="181" t="s">
        <v>151</v>
      </c>
      <c r="AT343" s="181" t="s">
        <v>147</v>
      </c>
      <c r="AU343" s="181" t="s">
        <v>83</v>
      </c>
      <c r="AY343" s="16" t="s">
        <v>146</v>
      </c>
      <c r="BE343" s="182">
        <f>IF(N343="základní",J343,0)</f>
        <v>0</v>
      </c>
      <c r="BF343" s="182">
        <f>IF(N343="snížená",J343,0)</f>
        <v>0</v>
      </c>
      <c r="BG343" s="182">
        <f>IF(N343="zákl. přenesená",J343,0)</f>
        <v>0</v>
      </c>
      <c r="BH343" s="182">
        <f>IF(N343="sníž. přenesená",J343,0)</f>
        <v>0</v>
      </c>
      <c r="BI343" s="182">
        <f>IF(N343="nulová",J343,0)</f>
        <v>0</v>
      </c>
      <c r="BJ343" s="16" t="s">
        <v>83</v>
      </c>
      <c r="BK343" s="182">
        <f>ROUND(I343*H343,2)</f>
        <v>0</v>
      </c>
      <c r="BL343" s="16" t="s">
        <v>151</v>
      </c>
      <c r="BM343" s="181" t="s">
        <v>493</v>
      </c>
    </row>
    <row r="344" spans="2:65" s="1" customFormat="1" ht="29.25">
      <c r="B344" s="33"/>
      <c r="C344" s="34"/>
      <c r="D344" s="183" t="s">
        <v>153</v>
      </c>
      <c r="E344" s="34"/>
      <c r="F344" s="184" t="s">
        <v>494</v>
      </c>
      <c r="G344" s="34"/>
      <c r="H344" s="34"/>
      <c r="I344" s="106"/>
      <c r="J344" s="34"/>
      <c r="K344" s="34"/>
      <c r="L344" s="37"/>
      <c r="M344" s="185"/>
      <c r="N344" s="62"/>
      <c r="O344" s="62"/>
      <c r="P344" s="62"/>
      <c r="Q344" s="62"/>
      <c r="R344" s="62"/>
      <c r="S344" s="62"/>
      <c r="T344" s="63"/>
      <c r="AT344" s="16" t="s">
        <v>153</v>
      </c>
      <c r="AU344" s="16" t="s">
        <v>83</v>
      </c>
    </row>
    <row r="345" spans="2:65" s="11" customFormat="1">
      <c r="B345" s="186"/>
      <c r="C345" s="187"/>
      <c r="D345" s="183" t="s">
        <v>155</v>
      </c>
      <c r="E345" s="188" t="s">
        <v>21</v>
      </c>
      <c r="F345" s="189" t="s">
        <v>495</v>
      </c>
      <c r="G345" s="187"/>
      <c r="H345" s="190">
        <v>9</v>
      </c>
      <c r="I345" s="191"/>
      <c r="J345" s="187"/>
      <c r="K345" s="187"/>
      <c r="L345" s="192"/>
      <c r="M345" s="193"/>
      <c r="N345" s="194"/>
      <c r="O345" s="194"/>
      <c r="P345" s="194"/>
      <c r="Q345" s="194"/>
      <c r="R345" s="194"/>
      <c r="S345" s="194"/>
      <c r="T345" s="195"/>
      <c r="AT345" s="196" t="s">
        <v>155</v>
      </c>
      <c r="AU345" s="196" t="s">
        <v>83</v>
      </c>
      <c r="AV345" s="11" t="s">
        <v>85</v>
      </c>
      <c r="AW345" s="11" t="s">
        <v>36</v>
      </c>
      <c r="AX345" s="11" t="s">
        <v>83</v>
      </c>
      <c r="AY345" s="196" t="s">
        <v>146</v>
      </c>
    </row>
    <row r="346" spans="2:65" s="1" customFormat="1" ht="16.5" customHeight="1">
      <c r="B346" s="33"/>
      <c r="C346" s="170" t="s">
        <v>496</v>
      </c>
      <c r="D346" s="170" t="s">
        <v>147</v>
      </c>
      <c r="E346" s="171" t="s">
        <v>497</v>
      </c>
      <c r="F346" s="172" t="s">
        <v>498</v>
      </c>
      <c r="G346" s="173" t="s">
        <v>150</v>
      </c>
      <c r="H346" s="174">
        <v>2</v>
      </c>
      <c r="I346" s="175"/>
      <c r="J346" s="176">
        <f>ROUND(I346*H346,2)</f>
        <v>0</v>
      </c>
      <c r="K346" s="172" t="s">
        <v>21</v>
      </c>
      <c r="L346" s="37"/>
      <c r="M346" s="177" t="s">
        <v>21</v>
      </c>
      <c r="N346" s="178" t="s">
        <v>46</v>
      </c>
      <c r="O346" s="62"/>
      <c r="P346" s="179">
        <f>O346*H346</f>
        <v>0</v>
      </c>
      <c r="Q346" s="179">
        <v>0</v>
      </c>
      <c r="R346" s="179">
        <f>Q346*H346</f>
        <v>0</v>
      </c>
      <c r="S346" s="179">
        <v>0.5</v>
      </c>
      <c r="T346" s="180">
        <f>S346*H346</f>
        <v>1</v>
      </c>
      <c r="AR346" s="181" t="s">
        <v>151</v>
      </c>
      <c r="AT346" s="181" t="s">
        <v>147</v>
      </c>
      <c r="AU346" s="181" t="s">
        <v>83</v>
      </c>
      <c r="AY346" s="16" t="s">
        <v>146</v>
      </c>
      <c r="BE346" s="182">
        <f>IF(N346="základní",J346,0)</f>
        <v>0</v>
      </c>
      <c r="BF346" s="182">
        <f>IF(N346="snížená",J346,0)</f>
        <v>0</v>
      </c>
      <c r="BG346" s="182">
        <f>IF(N346="zákl. přenesená",J346,0)</f>
        <v>0</v>
      </c>
      <c r="BH346" s="182">
        <f>IF(N346="sníž. přenesená",J346,0)</f>
        <v>0</v>
      </c>
      <c r="BI346" s="182">
        <f>IF(N346="nulová",J346,0)</f>
        <v>0</v>
      </c>
      <c r="BJ346" s="16" t="s">
        <v>83</v>
      </c>
      <c r="BK346" s="182">
        <f>ROUND(I346*H346,2)</f>
        <v>0</v>
      </c>
      <c r="BL346" s="16" t="s">
        <v>151</v>
      </c>
      <c r="BM346" s="181" t="s">
        <v>499</v>
      </c>
    </row>
    <row r="347" spans="2:65" s="1" customFormat="1" ht="29.25">
      <c r="B347" s="33"/>
      <c r="C347" s="34"/>
      <c r="D347" s="183" t="s">
        <v>153</v>
      </c>
      <c r="E347" s="34"/>
      <c r="F347" s="184" t="s">
        <v>494</v>
      </c>
      <c r="G347" s="34"/>
      <c r="H347" s="34"/>
      <c r="I347" s="106"/>
      <c r="J347" s="34"/>
      <c r="K347" s="34"/>
      <c r="L347" s="37"/>
      <c r="M347" s="185"/>
      <c r="N347" s="62"/>
      <c r="O347" s="62"/>
      <c r="P347" s="62"/>
      <c r="Q347" s="62"/>
      <c r="R347" s="62"/>
      <c r="S347" s="62"/>
      <c r="T347" s="63"/>
      <c r="AT347" s="16" t="s">
        <v>153</v>
      </c>
      <c r="AU347" s="16" t="s">
        <v>83</v>
      </c>
    </row>
    <row r="348" spans="2:65" s="11" customFormat="1">
      <c r="B348" s="186"/>
      <c r="C348" s="187"/>
      <c r="D348" s="183" t="s">
        <v>155</v>
      </c>
      <c r="E348" s="188" t="s">
        <v>21</v>
      </c>
      <c r="F348" s="189" t="s">
        <v>156</v>
      </c>
      <c r="G348" s="187"/>
      <c r="H348" s="190">
        <v>2</v>
      </c>
      <c r="I348" s="191"/>
      <c r="J348" s="187"/>
      <c r="K348" s="187"/>
      <c r="L348" s="192"/>
      <c r="M348" s="193"/>
      <c r="N348" s="194"/>
      <c r="O348" s="194"/>
      <c r="P348" s="194"/>
      <c r="Q348" s="194"/>
      <c r="R348" s="194"/>
      <c r="S348" s="194"/>
      <c r="T348" s="195"/>
      <c r="AT348" s="196" t="s">
        <v>155</v>
      </c>
      <c r="AU348" s="196" t="s">
        <v>83</v>
      </c>
      <c r="AV348" s="11" t="s">
        <v>85</v>
      </c>
      <c r="AW348" s="11" t="s">
        <v>36</v>
      </c>
      <c r="AX348" s="11" t="s">
        <v>83</v>
      </c>
      <c r="AY348" s="196" t="s">
        <v>146</v>
      </c>
    </row>
    <row r="349" spans="2:65" s="10" customFormat="1" ht="25.9" customHeight="1">
      <c r="B349" s="156"/>
      <c r="C349" s="157"/>
      <c r="D349" s="158" t="s">
        <v>74</v>
      </c>
      <c r="E349" s="159" t="s">
        <v>500</v>
      </c>
      <c r="F349" s="159" t="s">
        <v>501</v>
      </c>
      <c r="G349" s="157"/>
      <c r="H349" s="157"/>
      <c r="I349" s="160"/>
      <c r="J349" s="161">
        <f>BK349</f>
        <v>0</v>
      </c>
      <c r="K349" s="157"/>
      <c r="L349" s="162"/>
      <c r="M349" s="163"/>
      <c r="N349" s="164"/>
      <c r="O349" s="164"/>
      <c r="P349" s="165">
        <f>SUM(P350:P367)</f>
        <v>0</v>
      </c>
      <c r="Q349" s="164"/>
      <c r="R349" s="165">
        <f>SUM(R350:R367)</f>
        <v>3.9014999999999994E-2</v>
      </c>
      <c r="S349" s="164"/>
      <c r="T349" s="166">
        <f>SUM(T350:T367)</f>
        <v>0</v>
      </c>
      <c r="AR349" s="167" t="s">
        <v>83</v>
      </c>
      <c r="AT349" s="168" t="s">
        <v>74</v>
      </c>
      <c r="AU349" s="168" t="s">
        <v>75</v>
      </c>
      <c r="AY349" s="167" t="s">
        <v>146</v>
      </c>
      <c r="BK349" s="169">
        <f>SUM(BK350:BK367)</f>
        <v>0</v>
      </c>
    </row>
    <row r="350" spans="2:65" s="1" customFormat="1" ht="16.5" customHeight="1">
      <c r="B350" s="33"/>
      <c r="C350" s="170" t="s">
        <v>502</v>
      </c>
      <c r="D350" s="170" t="s">
        <v>147</v>
      </c>
      <c r="E350" s="171" t="s">
        <v>503</v>
      </c>
      <c r="F350" s="172" t="s">
        <v>504</v>
      </c>
      <c r="G350" s="173" t="s">
        <v>227</v>
      </c>
      <c r="H350" s="174">
        <v>193.5</v>
      </c>
      <c r="I350" s="175"/>
      <c r="J350" s="176">
        <f>ROUND(I350*H350,2)</f>
        <v>0</v>
      </c>
      <c r="K350" s="172" t="s">
        <v>394</v>
      </c>
      <c r="L350" s="37"/>
      <c r="M350" s="177" t="s">
        <v>21</v>
      </c>
      <c r="N350" s="178" t="s">
        <v>46</v>
      </c>
      <c r="O350" s="62"/>
      <c r="P350" s="179">
        <f>O350*H350</f>
        <v>0</v>
      </c>
      <c r="Q350" s="179">
        <v>1.2999999999999999E-4</v>
      </c>
      <c r="R350" s="179">
        <f>Q350*H350</f>
        <v>2.5154999999999997E-2</v>
      </c>
      <c r="S350" s="179">
        <v>0</v>
      </c>
      <c r="T350" s="180">
        <f>S350*H350</f>
        <v>0</v>
      </c>
      <c r="AR350" s="181" t="s">
        <v>165</v>
      </c>
      <c r="AT350" s="181" t="s">
        <v>147</v>
      </c>
      <c r="AU350" s="181" t="s">
        <v>83</v>
      </c>
      <c r="AY350" s="16" t="s">
        <v>146</v>
      </c>
      <c r="BE350" s="182">
        <f>IF(N350="základní",J350,0)</f>
        <v>0</v>
      </c>
      <c r="BF350" s="182">
        <f>IF(N350="snížená",J350,0)</f>
        <v>0</v>
      </c>
      <c r="BG350" s="182">
        <f>IF(N350="zákl. přenesená",J350,0)</f>
        <v>0</v>
      </c>
      <c r="BH350" s="182">
        <f>IF(N350="sníž. přenesená",J350,0)</f>
        <v>0</v>
      </c>
      <c r="BI350" s="182">
        <f>IF(N350="nulová",J350,0)</f>
        <v>0</v>
      </c>
      <c r="BJ350" s="16" t="s">
        <v>83</v>
      </c>
      <c r="BK350" s="182">
        <f>ROUND(I350*H350,2)</f>
        <v>0</v>
      </c>
      <c r="BL350" s="16" t="s">
        <v>165</v>
      </c>
      <c r="BM350" s="181" t="s">
        <v>505</v>
      </c>
    </row>
    <row r="351" spans="2:65" s="12" customFormat="1">
      <c r="B351" s="197"/>
      <c r="C351" s="198"/>
      <c r="D351" s="183" t="s">
        <v>155</v>
      </c>
      <c r="E351" s="199" t="s">
        <v>21</v>
      </c>
      <c r="F351" s="200" t="s">
        <v>506</v>
      </c>
      <c r="G351" s="198"/>
      <c r="H351" s="199" t="s">
        <v>21</v>
      </c>
      <c r="I351" s="201"/>
      <c r="J351" s="198"/>
      <c r="K351" s="198"/>
      <c r="L351" s="202"/>
      <c r="M351" s="203"/>
      <c r="N351" s="204"/>
      <c r="O351" s="204"/>
      <c r="P351" s="204"/>
      <c r="Q351" s="204"/>
      <c r="R351" s="204"/>
      <c r="S351" s="204"/>
      <c r="T351" s="205"/>
      <c r="AT351" s="206" t="s">
        <v>155</v>
      </c>
      <c r="AU351" s="206" t="s">
        <v>83</v>
      </c>
      <c r="AV351" s="12" t="s">
        <v>83</v>
      </c>
      <c r="AW351" s="12" t="s">
        <v>36</v>
      </c>
      <c r="AX351" s="12" t="s">
        <v>75</v>
      </c>
      <c r="AY351" s="206" t="s">
        <v>146</v>
      </c>
    </row>
    <row r="352" spans="2:65" s="11" customFormat="1">
      <c r="B352" s="186"/>
      <c r="C352" s="187"/>
      <c r="D352" s="183" t="s">
        <v>155</v>
      </c>
      <c r="E352" s="188" t="s">
        <v>21</v>
      </c>
      <c r="F352" s="189" t="s">
        <v>507</v>
      </c>
      <c r="G352" s="187"/>
      <c r="H352" s="190">
        <v>58.9</v>
      </c>
      <c r="I352" s="191"/>
      <c r="J352" s="187"/>
      <c r="K352" s="187"/>
      <c r="L352" s="192"/>
      <c r="M352" s="193"/>
      <c r="N352" s="194"/>
      <c r="O352" s="194"/>
      <c r="P352" s="194"/>
      <c r="Q352" s="194"/>
      <c r="R352" s="194"/>
      <c r="S352" s="194"/>
      <c r="T352" s="195"/>
      <c r="AT352" s="196" t="s">
        <v>155</v>
      </c>
      <c r="AU352" s="196" t="s">
        <v>83</v>
      </c>
      <c r="AV352" s="11" t="s">
        <v>85</v>
      </c>
      <c r="AW352" s="11" t="s">
        <v>36</v>
      </c>
      <c r="AX352" s="11" t="s">
        <v>75</v>
      </c>
      <c r="AY352" s="196" t="s">
        <v>146</v>
      </c>
    </row>
    <row r="353" spans="2:65" s="12" customFormat="1">
      <c r="B353" s="197"/>
      <c r="C353" s="198"/>
      <c r="D353" s="183" t="s">
        <v>155</v>
      </c>
      <c r="E353" s="199" t="s">
        <v>21</v>
      </c>
      <c r="F353" s="200" t="s">
        <v>508</v>
      </c>
      <c r="G353" s="198"/>
      <c r="H353" s="199" t="s">
        <v>21</v>
      </c>
      <c r="I353" s="201"/>
      <c r="J353" s="198"/>
      <c r="K353" s="198"/>
      <c r="L353" s="202"/>
      <c r="M353" s="203"/>
      <c r="N353" s="204"/>
      <c r="O353" s="204"/>
      <c r="P353" s="204"/>
      <c r="Q353" s="204"/>
      <c r="R353" s="204"/>
      <c r="S353" s="204"/>
      <c r="T353" s="205"/>
      <c r="AT353" s="206" t="s">
        <v>155</v>
      </c>
      <c r="AU353" s="206" t="s">
        <v>83</v>
      </c>
      <c r="AV353" s="12" t="s">
        <v>83</v>
      </c>
      <c r="AW353" s="12" t="s">
        <v>36</v>
      </c>
      <c r="AX353" s="12" t="s">
        <v>75</v>
      </c>
      <c r="AY353" s="206" t="s">
        <v>146</v>
      </c>
    </row>
    <row r="354" spans="2:65" s="11" customFormat="1">
      <c r="B354" s="186"/>
      <c r="C354" s="187"/>
      <c r="D354" s="183" t="s">
        <v>155</v>
      </c>
      <c r="E354" s="188" t="s">
        <v>21</v>
      </c>
      <c r="F354" s="189" t="s">
        <v>509</v>
      </c>
      <c r="G354" s="187"/>
      <c r="H354" s="190">
        <v>74.599999999999994</v>
      </c>
      <c r="I354" s="191"/>
      <c r="J354" s="187"/>
      <c r="K354" s="187"/>
      <c r="L354" s="192"/>
      <c r="M354" s="193"/>
      <c r="N354" s="194"/>
      <c r="O354" s="194"/>
      <c r="P354" s="194"/>
      <c r="Q354" s="194"/>
      <c r="R354" s="194"/>
      <c r="S354" s="194"/>
      <c r="T354" s="195"/>
      <c r="AT354" s="196" t="s">
        <v>155</v>
      </c>
      <c r="AU354" s="196" t="s">
        <v>83</v>
      </c>
      <c r="AV354" s="11" t="s">
        <v>85</v>
      </c>
      <c r="AW354" s="11" t="s">
        <v>36</v>
      </c>
      <c r="AX354" s="11" t="s">
        <v>75</v>
      </c>
      <c r="AY354" s="196" t="s">
        <v>146</v>
      </c>
    </row>
    <row r="355" spans="2:65" s="12" customFormat="1">
      <c r="B355" s="197"/>
      <c r="C355" s="198"/>
      <c r="D355" s="183" t="s">
        <v>155</v>
      </c>
      <c r="E355" s="199" t="s">
        <v>21</v>
      </c>
      <c r="F355" s="200" t="s">
        <v>510</v>
      </c>
      <c r="G355" s="198"/>
      <c r="H355" s="199" t="s">
        <v>21</v>
      </c>
      <c r="I355" s="201"/>
      <c r="J355" s="198"/>
      <c r="K355" s="198"/>
      <c r="L355" s="202"/>
      <c r="M355" s="203"/>
      <c r="N355" s="204"/>
      <c r="O355" s="204"/>
      <c r="P355" s="204"/>
      <c r="Q355" s="204"/>
      <c r="R355" s="204"/>
      <c r="S355" s="204"/>
      <c r="T355" s="205"/>
      <c r="AT355" s="206" t="s">
        <v>155</v>
      </c>
      <c r="AU355" s="206" t="s">
        <v>83</v>
      </c>
      <c r="AV355" s="12" t="s">
        <v>83</v>
      </c>
      <c r="AW355" s="12" t="s">
        <v>36</v>
      </c>
      <c r="AX355" s="12" t="s">
        <v>75</v>
      </c>
      <c r="AY355" s="206" t="s">
        <v>146</v>
      </c>
    </row>
    <row r="356" spans="2:65" s="11" customFormat="1">
      <c r="B356" s="186"/>
      <c r="C356" s="187"/>
      <c r="D356" s="183" t="s">
        <v>155</v>
      </c>
      <c r="E356" s="188" t="s">
        <v>21</v>
      </c>
      <c r="F356" s="189" t="s">
        <v>511</v>
      </c>
      <c r="G356" s="187"/>
      <c r="H356" s="190">
        <v>60</v>
      </c>
      <c r="I356" s="191"/>
      <c r="J356" s="187"/>
      <c r="K356" s="187"/>
      <c r="L356" s="192"/>
      <c r="M356" s="193"/>
      <c r="N356" s="194"/>
      <c r="O356" s="194"/>
      <c r="P356" s="194"/>
      <c r="Q356" s="194"/>
      <c r="R356" s="194"/>
      <c r="S356" s="194"/>
      <c r="T356" s="195"/>
      <c r="AT356" s="196" t="s">
        <v>155</v>
      </c>
      <c r="AU356" s="196" t="s">
        <v>83</v>
      </c>
      <c r="AV356" s="11" t="s">
        <v>85</v>
      </c>
      <c r="AW356" s="11" t="s">
        <v>36</v>
      </c>
      <c r="AX356" s="11" t="s">
        <v>75</v>
      </c>
      <c r="AY356" s="196" t="s">
        <v>146</v>
      </c>
    </row>
    <row r="357" spans="2:65" s="13" customFormat="1">
      <c r="B357" s="207"/>
      <c r="C357" s="208"/>
      <c r="D357" s="183" t="s">
        <v>155</v>
      </c>
      <c r="E357" s="209" t="s">
        <v>21</v>
      </c>
      <c r="F357" s="210" t="s">
        <v>252</v>
      </c>
      <c r="G357" s="208"/>
      <c r="H357" s="211">
        <v>193.5</v>
      </c>
      <c r="I357" s="212"/>
      <c r="J357" s="208"/>
      <c r="K357" s="208"/>
      <c r="L357" s="213"/>
      <c r="M357" s="214"/>
      <c r="N357" s="215"/>
      <c r="O357" s="215"/>
      <c r="P357" s="215"/>
      <c r="Q357" s="215"/>
      <c r="R357" s="215"/>
      <c r="S357" s="215"/>
      <c r="T357" s="216"/>
      <c r="AT357" s="217" t="s">
        <v>155</v>
      </c>
      <c r="AU357" s="217" t="s">
        <v>83</v>
      </c>
      <c r="AV357" s="13" t="s">
        <v>165</v>
      </c>
      <c r="AW357" s="13" t="s">
        <v>36</v>
      </c>
      <c r="AX357" s="13" t="s">
        <v>83</v>
      </c>
      <c r="AY357" s="217" t="s">
        <v>146</v>
      </c>
    </row>
    <row r="358" spans="2:65" s="1" customFormat="1" ht="16.5" customHeight="1">
      <c r="B358" s="33"/>
      <c r="C358" s="170" t="s">
        <v>512</v>
      </c>
      <c r="D358" s="170" t="s">
        <v>147</v>
      </c>
      <c r="E358" s="171" t="s">
        <v>513</v>
      </c>
      <c r="F358" s="172" t="s">
        <v>514</v>
      </c>
      <c r="G358" s="173" t="s">
        <v>227</v>
      </c>
      <c r="H358" s="174">
        <v>66</v>
      </c>
      <c r="I358" s="175"/>
      <c r="J358" s="176">
        <f>ROUND(I358*H358,2)</f>
        <v>0</v>
      </c>
      <c r="K358" s="172" t="s">
        <v>394</v>
      </c>
      <c r="L358" s="37"/>
      <c r="M358" s="177" t="s">
        <v>21</v>
      </c>
      <c r="N358" s="178" t="s">
        <v>46</v>
      </c>
      <c r="O358" s="62"/>
      <c r="P358" s="179">
        <f>O358*H358</f>
        <v>0</v>
      </c>
      <c r="Q358" s="179">
        <v>2.1000000000000001E-4</v>
      </c>
      <c r="R358" s="179">
        <f>Q358*H358</f>
        <v>1.3860000000000001E-2</v>
      </c>
      <c r="S358" s="179">
        <v>0</v>
      </c>
      <c r="T358" s="180">
        <f>S358*H358</f>
        <v>0</v>
      </c>
      <c r="AR358" s="181" t="s">
        <v>165</v>
      </c>
      <c r="AT358" s="181" t="s">
        <v>147</v>
      </c>
      <c r="AU358" s="181" t="s">
        <v>83</v>
      </c>
      <c r="AY358" s="16" t="s">
        <v>146</v>
      </c>
      <c r="BE358" s="182">
        <f>IF(N358="základní",J358,0)</f>
        <v>0</v>
      </c>
      <c r="BF358" s="182">
        <f>IF(N358="snížená",J358,0)</f>
        <v>0</v>
      </c>
      <c r="BG358" s="182">
        <f>IF(N358="zákl. přenesená",J358,0)</f>
        <v>0</v>
      </c>
      <c r="BH358" s="182">
        <f>IF(N358="sníž. přenesená",J358,0)</f>
        <v>0</v>
      </c>
      <c r="BI358" s="182">
        <f>IF(N358="nulová",J358,0)</f>
        <v>0</v>
      </c>
      <c r="BJ358" s="16" t="s">
        <v>83</v>
      </c>
      <c r="BK358" s="182">
        <f>ROUND(I358*H358,2)</f>
        <v>0</v>
      </c>
      <c r="BL358" s="16" t="s">
        <v>165</v>
      </c>
      <c r="BM358" s="181" t="s">
        <v>515</v>
      </c>
    </row>
    <row r="359" spans="2:65" s="12" customFormat="1">
      <c r="B359" s="197"/>
      <c r="C359" s="198"/>
      <c r="D359" s="183" t="s">
        <v>155</v>
      </c>
      <c r="E359" s="199" t="s">
        <v>21</v>
      </c>
      <c r="F359" s="200" t="s">
        <v>516</v>
      </c>
      <c r="G359" s="198"/>
      <c r="H359" s="199" t="s">
        <v>21</v>
      </c>
      <c r="I359" s="201"/>
      <c r="J359" s="198"/>
      <c r="K359" s="198"/>
      <c r="L359" s="202"/>
      <c r="M359" s="203"/>
      <c r="N359" s="204"/>
      <c r="O359" s="204"/>
      <c r="P359" s="204"/>
      <c r="Q359" s="204"/>
      <c r="R359" s="204"/>
      <c r="S359" s="204"/>
      <c r="T359" s="205"/>
      <c r="AT359" s="206" t="s">
        <v>155</v>
      </c>
      <c r="AU359" s="206" t="s">
        <v>83</v>
      </c>
      <c r="AV359" s="12" t="s">
        <v>83</v>
      </c>
      <c r="AW359" s="12" t="s">
        <v>36</v>
      </c>
      <c r="AX359" s="12" t="s">
        <v>75</v>
      </c>
      <c r="AY359" s="206" t="s">
        <v>146</v>
      </c>
    </row>
    <row r="360" spans="2:65" s="11" customFormat="1">
      <c r="B360" s="186"/>
      <c r="C360" s="187"/>
      <c r="D360" s="183" t="s">
        <v>155</v>
      </c>
      <c r="E360" s="188" t="s">
        <v>21</v>
      </c>
      <c r="F360" s="189" t="s">
        <v>517</v>
      </c>
      <c r="G360" s="187"/>
      <c r="H360" s="190">
        <v>24</v>
      </c>
      <c r="I360" s="191"/>
      <c r="J360" s="187"/>
      <c r="K360" s="187"/>
      <c r="L360" s="192"/>
      <c r="M360" s="193"/>
      <c r="N360" s="194"/>
      <c r="O360" s="194"/>
      <c r="P360" s="194"/>
      <c r="Q360" s="194"/>
      <c r="R360" s="194"/>
      <c r="S360" s="194"/>
      <c r="T360" s="195"/>
      <c r="AT360" s="196" t="s">
        <v>155</v>
      </c>
      <c r="AU360" s="196" t="s">
        <v>83</v>
      </c>
      <c r="AV360" s="11" t="s">
        <v>85</v>
      </c>
      <c r="AW360" s="11" t="s">
        <v>36</v>
      </c>
      <c r="AX360" s="11" t="s">
        <v>75</v>
      </c>
      <c r="AY360" s="196" t="s">
        <v>146</v>
      </c>
    </row>
    <row r="361" spans="2:65" s="12" customFormat="1">
      <c r="B361" s="197"/>
      <c r="C361" s="198"/>
      <c r="D361" s="183" t="s">
        <v>155</v>
      </c>
      <c r="E361" s="199" t="s">
        <v>21</v>
      </c>
      <c r="F361" s="200" t="s">
        <v>518</v>
      </c>
      <c r="G361" s="198"/>
      <c r="H361" s="199" t="s">
        <v>21</v>
      </c>
      <c r="I361" s="201"/>
      <c r="J361" s="198"/>
      <c r="K361" s="198"/>
      <c r="L361" s="202"/>
      <c r="M361" s="203"/>
      <c r="N361" s="204"/>
      <c r="O361" s="204"/>
      <c r="P361" s="204"/>
      <c r="Q361" s="204"/>
      <c r="R361" s="204"/>
      <c r="S361" s="204"/>
      <c r="T361" s="205"/>
      <c r="AT361" s="206" t="s">
        <v>155</v>
      </c>
      <c r="AU361" s="206" t="s">
        <v>83</v>
      </c>
      <c r="AV361" s="12" t="s">
        <v>83</v>
      </c>
      <c r="AW361" s="12" t="s">
        <v>36</v>
      </c>
      <c r="AX361" s="12" t="s">
        <v>75</v>
      </c>
      <c r="AY361" s="206" t="s">
        <v>146</v>
      </c>
    </row>
    <row r="362" spans="2:65" s="11" customFormat="1">
      <c r="B362" s="186"/>
      <c r="C362" s="187"/>
      <c r="D362" s="183" t="s">
        <v>155</v>
      </c>
      <c r="E362" s="188" t="s">
        <v>21</v>
      </c>
      <c r="F362" s="189" t="s">
        <v>517</v>
      </c>
      <c r="G362" s="187"/>
      <c r="H362" s="190">
        <v>24</v>
      </c>
      <c r="I362" s="191"/>
      <c r="J362" s="187"/>
      <c r="K362" s="187"/>
      <c r="L362" s="192"/>
      <c r="M362" s="193"/>
      <c r="N362" s="194"/>
      <c r="O362" s="194"/>
      <c r="P362" s="194"/>
      <c r="Q362" s="194"/>
      <c r="R362" s="194"/>
      <c r="S362" s="194"/>
      <c r="T362" s="195"/>
      <c r="AT362" s="196" t="s">
        <v>155</v>
      </c>
      <c r="AU362" s="196" t="s">
        <v>83</v>
      </c>
      <c r="AV362" s="11" t="s">
        <v>85</v>
      </c>
      <c r="AW362" s="11" t="s">
        <v>36</v>
      </c>
      <c r="AX362" s="11" t="s">
        <v>75</v>
      </c>
      <c r="AY362" s="196" t="s">
        <v>146</v>
      </c>
    </row>
    <row r="363" spans="2:65" s="12" customFormat="1">
      <c r="B363" s="197"/>
      <c r="C363" s="198"/>
      <c r="D363" s="183" t="s">
        <v>155</v>
      </c>
      <c r="E363" s="199" t="s">
        <v>21</v>
      </c>
      <c r="F363" s="200" t="s">
        <v>519</v>
      </c>
      <c r="G363" s="198"/>
      <c r="H363" s="199" t="s">
        <v>21</v>
      </c>
      <c r="I363" s="201"/>
      <c r="J363" s="198"/>
      <c r="K363" s="198"/>
      <c r="L363" s="202"/>
      <c r="M363" s="203"/>
      <c r="N363" s="204"/>
      <c r="O363" s="204"/>
      <c r="P363" s="204"/>
      <c r="Q363" s="204"/>
      <c r="R363" s="204"/>
      <c r="S363" s="204"/>
      <c r="T363" s="205"/>
      <c r="AT363" s="206" t="s">
        <v>155</v>
      </c>
      <c r="AU363" s="206" t="s">
        <v>83</v>
      </c>
      <c r="AV363" s="12" t="s">
        <v>83</v>
      </c>
      <c r="AW363" s="12" t="s">
        <v>36</v>
      </c>
      <c r="AX363" s="12" t="s">
        <v>75</v>
      </c>
      <c r="AY363" s="206" t="s">
        <v>146</v>
      </c>
    </row>
    <row r="364" spans="2:65" s="11" customFormat="1">
      <c r="B364" s="186"/>
      <c r="C364" s="187"/>
      <c r="D364" s="183" t="s">
        <v>155</v>
      </c>
      <c r="E364" s="188" t="s">
        <v>21</v>
      </c>
      <c r="F364" s="189" t="s">
        <v>520</v>
      </c>
      <c r="G364" s="187"/>
      <c r="H364" s="190">
        <v>9</v>
      </c>
      <c r="I364" s="191"/>
      <c r="J364" s="187"/>
      <c r="K364" s="187"/>
      <c r="L364" s="192"/>
      <c r="M364" s="193"/>
      <c r="N364" s="194"/>
      <c r="O364" s="194"/>
      <c r="P364" s="194"/>
      <c r="Q364" s="194"/>
      <c r="R364" s="194"/>
      <c r="S364" s="194"/>
      <c r="T364" s="195"/>
      <c r="AT364" s="196" t="s">
        <v>155</v>
      </c>
      <c r="AU364" s="196" t="s">
        <v>83</v>
      </c>
      <c r="AV364" s="11" t="s">
        <v>85</v>
      </c>
      <c r="AW364" s="11" t="s">
        <v>36</v>
      </c>
      <c r="AX364" s="11" t="s">
        <v>75</v>
      </c>
      <c r="AY364" s="196" t="s">
        <v>146</v>
      </c>
    </row>
    <row r="365" spans="2:65" s="12" customFormat="1">
      <c r="B365" s="197"/>
      <c r="C365" s="198"/>
      <c r="D365" s="183" t="s">
        <v>155</v>
      </c>
      <c r="E365" s="199" t="s">
        <v>21</v>
      </c>
      <c r="F365" s="200" t="s">
        <v>521</v>
      </c>
      <c r="G365" s="198"/>
      <c r="H365" s="199" t="s">
        <v>21</v>
      </c>
      <c r="I365" s="201"/>
      <c r="J365" s="198"/>
      <c r="K365" s="198"/>
      <c r="L365" s="202"/>
      <c r="M365" s="203"/>
      <c r="N365" s="204"/>
      <c r="O365" s="204"/>
      <c r="P365" s="204"/>
      <c r="Q365" s="204"/>
      <c r="R365" s="204"/>
      <c r="S365" s="204"/>
      <c r="T365" s="205"/>
      <c r="AT365" s="206" t="s">
        <v>155</v>
      </c>
      <c r="AU365" s="206" t="s">
        <v>83</v>
      </c>
      <c r="AV365" s="12" t="s">
        <v>83</v>
      </c>
      <c r="AW365" s="12" t="s">
        <v>36</v>
      </c>
      <c r="AX365" s="12" t="s">
        <v>75</v>
      </c>
      <c r="AY365" s="206" t="s">
        <v>146</v>
      </c>
    </row>
    <row r="366" spans="2:65" s="11" customFormat="1">
      <c r="B366" s="186"/>
      <c r="C366" s="187"/>
      <c r="D366" s="183" t="s">
        <v>155</v>
      </c>
      <c r="E366" s="188" t="s">
        <v>21</v>
      </c>
      <c r="F366" s="189" t="s">
        <v>520</v>
      </c>
      <c r="G366" s="187"/>
      <c r="H366" s="190">
        <v>9</v>
      </c>
      <c r="I366" s="191"/>
      <c r="J366" s="187"/>
      <c r="K366" s="187"/>
      <c r="L366" s="192"/>
      <c r="M366" s="193"/>
      <c r="N366" s="194"/>
      <c r="O366" s="194"/>
      <c r="P366" s="194"/>
      <c r="Q366" s="194"/>
      <c r="R366" s="194"/>
      <c r="S366" s="194"/>
      <c r="T366" s="195"/>
      <c r="AT366" s="196" t="s">
        <v>155</v>
      </c>
      <c r="AU366" s="196" t="s">
        <v>83</v>
      </c>
      <c r="AV366" s="11" t="s">
        <v>85</v>
      </c>
      <c r="AW366" s="11" t="s">
        <v>36</v>
      </c>
      <c r="AX366" s="11" t="s">
        <v>75</v>
      </c>
      <c r="AY366" s="196" t="s">
        <v>146</v>
      </c>
    </row>
    <row r="367" spans="2:65" s="13" customFormat="1">
      <c r="B367" s="207"/>
      <c r="C367" s="208"/>
      <c r="D367" s="183" t="s">
        <v>155</v>
      </c>
      <c r="E367" s="209" t="s">
        <v>21</v>
      </c>
      <c r="F367" s="210" t="s">
        <v>252</v>
      </c>
      <c r="G367" s="208"/>
      <c r="H367" s="211">
        <v>66</v>
      </c>
      <c r="I367" s="212"/>
      <c r="J367" s="208"/>
      <c r="K367" s="208"/>
      <c r="L367" s="213"/>
      <c r="M367" s="214"/>
      <c r="N367" s="215"/>
      <c r="O367" s="215"/>
      <c r="P367" s="215"/>
      <c r="Q367" s="215"/>
      <c r="R367" s="215"/>
      <c r="S367" s="215"/>
      <c r="T367" s="216"/>
      <c r="AT367" s="217" t="s">
        <v>155</v>
      </c>
      <c r="AU367" s="217" t="s">
        <v>83</v>
      </c>
      <c r="AV367" s="13" t="s">
        <v>165</v>
      </c>
      <c r="AW367" s="13" t="s">
        <v>36</v>
      </c>
      <c r="AX367" s="13" t="s">
        <v>83</v>
      </c>
      <c r="AY367" s="217" t="s">
        <v>146</v>
      </c>
    </row>
    <row r="368" spans="2:65" s="10" customFormat="1" ht="25.9" customHeight="1">
      <c r="B368" s="156"/>
      <c r="C368" s="157"/>
      <c r="D368" s="158" t="s">
        <v>74</v>
      </c>
      <c r="E368" s="159" t="s">
        <v>522</v>
      </c>
      <c r="F368" s="159" t="s">
        <v>523</v>
      </c>
      <c r="G368" s="157"/>
      <c r="H368" s="157"/>
      <c r="I368" s="160"/>
      <c r="J368" s="161">
        <f>BK368</f>
        <v>0</v>
      </c>
      <c r="K368" s="157"/>
      <c r="L368" s="162"/>
      <c r="M368" s="163"/>
      <c r="N368" s="164"/>
      <c r="O368" s="164"/>
      <c r="P368" s="165">
        <f>SUM(P369:P491)</f>
        <v>0</v>
      </c>
      <c r="Q368" s="164"/>
      <c r="R368" s="165">
        <f>SUM(R369:R491)</f>
        <v>0</v>
      </c>
      <c r="S368" s="164"/>
      <c r="T368" s="166">
        <f>SUM(T369:T491)</f>
        <v>599.12669399999993</v>
      </c>
      <c r="AR368" s="167" t="s">
        <v>83</v>
      </c>
      <c r="AT368" s="168" t="s">
        <v>74</v>
      </c>
      <c r="AU368" s="168" t="s">
        <v>75</v>
      </c>
      <c r="AY368" s="167" t="s">
        <v>146</v>
      </c>
      <c r="BK368" s="169">
        <f>SUM(BK369:BK491)</f>
        <v>0</v>
      </c>
    </row>
    <row r="369" spans="2:65" s="1" customFormat="1" ht="16.5" customHeight="1">
      <c r="B369" s="33"/>
      <c r="C369" s="170" t="s">
        <v>524</v>
      </c>
      <c r="D369" s="170" t="s">
        <v>147</v>
      </c>
      <c r="E369" s="171" t="s">
        <v>525</v>
      </c>
      <c r="F369" s="172" t="s">
        <v>526</v>
      </c>
      <c r="G369" s="173" t="s">
        <v>150</v>
      </c>
      <c r="H369" s="174">
        <v>6</v>
      </c>
      <c r="I369" s="175"/>
      <c r="J369" s="176">
        <f>ROUND(I369*H369,2)</f>
        <v>0</v>
      </c>
      <c r="K369" s="172" t="s">
        <v>394</v>
      </c>
      <c r="L369" s="37"/>
      <c r="M369" s="177" t="s">
        <v>21</v>
      </c>
      <c r="N369" s="178" t="s">
        <v>46</v>
      </c>
      <c r="O369" s="62"/>
      <c r="P369" s="179">
        <f>O369*H369</f>
        <v>0</v>
      </c>
      <c r="Q369" s="179">
        <v>0</v>
      </c>
      <c r="R369" s="179">
        <f>Q369*H369</f>
        <v>0</v>
      </c>
      <c r="S369" s="179">
        <v>6.6000000000000003E-2</v>
      </c>
      <c r="T369" s="180">
        <f>S369*H369</f>
        <v>0.39600000000000002</v>
      </c>
      <c r="AR369" s="181" t="s">
        <v>165</v>
      </c>
      <c r="AT369" s="181" t="s">
        <v>147</v>
      </c>
      <c r="AU369" s="181" t="s">
        <v>83</v>
      </c>
      <c r="AY369" s="16" t="s">
        <v>146</v>
      </c>
      <c r="BE369" s="182">
        <f>IF(N369="základní",J369,0)</f>
        <v>0</v>
      </c>
      <c r="BF369" s="182">
        <f>IF(N369="snížená",J369,0)</f>
        <v>0</v>
      </c>
      <c r="BG369" s="182">
        <f>IF(N369="zákl. přenesená",J369,0)</f>
        <v>0</v>
      </c>
      <c r="BH369" s="182">
        <f>IF(N369="sníž. přenesená",J369,0)</f>
        <v>0</v>
      </c>
      <c r="BI369" s="182">
        <f>IF(N369="nulová",J369,0)</f>
        <v>0</v>
      </c>
      <c r="BJ369" s="16" t="s">
        <v>83</v>
      </c>
      <c r="BK369" s="182">
        <f>ROUND(I369*H369,2)</f>
        <v>0</v>
      </c>
      <c r="BL369" s="16" t="s">
        <v>165</v>
      </c>
      <c r="BM369" s="181" t="s">
        <v>527</v>
      </c>
    </row>
    <row r="370" spans="2:65" s="12" customFormat="1">
      <c r="B370" s="197"/>
      <c r="C370" s="198"/>
      <c r="D370" s="183" t="s">
        <v>155</v>
      </c>
      <c r="E370" s="199" t="s">
        <v>21</v>
      </c>
      <c r="F370" s="200" t="s">
        <v>528</v>
      </c>
      <c r="G370" s="198"/>
      <c r="H370" s="199" t="s">
        <v>21</v>
      </c>
      <c r="I370" s="201"/>
      <c r="J370" s="198"/>
      <c r="K370" s="198"/>
      <c r="L370" s="202"/>
      <c r="M370" s="203"/>
      <c r="N370" s="204"/>
      <c r="O370" s="204"/>
      <c r="P370" s="204"/>
      <c r="Q370" s="204"/>
      <c r="R370" s="204"/>
      <c r="S370" s="204"/>
      <c r="T370" s="205"/>
      <c r="AT370" s="206" t="s">
        <v>155</v>
      </c>
      <c r="AU370" s="206" t="s">
        <v>83</v>
      </c>
      <c r="AV370" s="12" t="s">
        <v>83</v>
      </c>
      <c r="AW370" s="12" t="s">
        <v>36</v>
      </c>
      <c r="AX370" s="12" t="s">
        <v>75</v>
      </c>
      <c r="AY370" s="206" t="s">
        <v>146</v>
      </c>
    </row>
    <row r="371" spans="2:65" s="11" customFormat="1">
      <c r="B371" s="186"/>
      <c r="C371" s="187"/>
      <c r="D371" s="183" t="s">
        <v>155</v>
      </c>
      <c r="E371" s="188" t="s">
        <v>21</v>
      </c>
      <c r="F371" s="189" t="s">
        <v>529</v>
      </c>
      <c r="G371" s="187"/>
      <c r="H371" s="190">
        <v>6</v>
      </c>
      <c r="I371" s="191"/>
      <c r="J371" s="187"/>
      <c r="K371" s="187"/>
      <c r="L371" s="192"/>
      <c r="M371" s="193"/>
      <c r="N371" s="194"/>
      <c r="O371" s="194"/>
      <c r="P371" s="194"/>
      <c r="Q371" s="194"/>
      <c r="R371" s="194"/>
      <c r="S371" s="194"/>
      <c r="T371" s="195"/>
      <c r="AT371" s="196" t="s">
        <v>155</v>
      </c>
      <c r="AU371" s="196" t="s">
        <v>83</v>
      </c>
      <c r="AV371" s="11" t="s">
        <v>85</v>
      </c>
      <c r="AW371" s="11" t="s">
        <v>36</v>
      </c>
      <c r="AX371" s="11" t="s">
        <v>83</v>
      </c>
      <c r="AY371" s="196" t="s">
        <v>146</v>
      </c>
    </row>
    <row r="372" spans="2:65" s="1" customFormat="1" ht="16.5" customHeight="1">
      <c r="B372" s="33"/>
      <c r="C372" s="170" t="s">
        <v>530</v>
      </c>
      <c r="D372" s="170" t="s">
        <v>147</v>
      </c>
      <c r="E372" s="171" t="s">
        <v>531</v>
      </c>
      <c r="F372" s="172" t="s">
        <v>532</v>
      </c>
      <c r="G372" s="173" t="s">
        <v>222</v>
      </c>
      <c r="H372" s="174">
        <v>3</v>
      </c>
      <c r="I372" s="175"/>
      <c r="J372" s="176">
        <f>ROUND(I372*H372,2)</f>
        <v>0</v>
      </c>
      <c r="K372" s="172" t="s">
        <v>394</v>
      </c>
      <c r="L372" s="37"/>
      <c r="M372" s="177" t="s">
        <v>21</v>
      </c>
      <c r="N372" s="178" t="s">
        <v>46</v>
      </c>
      <c r="O372" s="62"/>
      <c r="P372" s="179">
        <f>O372*H372</f>
        <v>0</v>
      </c>
      <c r="Q372" s="179">
        <v>0</v>
      </c>
      <c r="R372" s="179">
        <f>Q372*H372</f>
        <v>0</v>
      </c>
      <c r="S372" s="179">
        <v>0.17599999999999999</v>
      </c>
      <c r="T372" s="180">
        <f>S372*H372</f>
        <v>0.52800000000000002</v>
      </c>
      <c r="AR372" s="181" t="s">
        <v>165</v>
      </c>
      <c r="AT372" s="181" t="s">
        <v>147</v>
      </c>
      <c r="AU372" s="181" t="s">
        <v>83</v>
      </c>
      <c r="AY372" s="16" t="s">
        <v>146</v>
      </c>
      <c r="BE372" s="182">
        <f>IF(N372="základní",J372,0)</f>
        <v>0</v>
      </c>
      <c r="BF372" s="182">
        <f>IF(N372="snížená",J372,0)</f>
        <v>0</v>
      </c>
      <c r="BG372" s="182">
        <f>IF(N372="zákl. přenesená",J372,0)</f>
        <v>0</v>
      </c>
      <c r="BH372" s="182">
        <f>IF(N372="sníž. přenesená",J372,0)</f>
        <v>0</v>
      </c>
      <c r="BI372" s="182">
        <f>IF(N372="nulová",J372,0)</f>
        <v>0</v>
      </c>
      <c r="BJ372" s="16" t="s">
        <v>83</v>
      </c>
      <c r="BK372" s="182">
        <f>ROUND(I372*H372,2)</f>
        <v>0</v>
      </c>
      <c r="BL372" s="16" t="s">
        <v>165</v>
      </c>
      <c r="BM372" s="181" t="s">
        <v>533</v>
      </c>
    </row>
    <row r="373" spans="2:65" s="12" customFormat="1">
      <c r="B373" s="197"/>
      <c r="C373" s="198"/>
      <c r="D373" s="183" t="s">
        <v>155</v>
      </c>
      <c r="E373" s="199" t="s">
        <v>21</v>
      </c>
      <c r="F373" s="200" t="s">
        <v>534</v>
      </c>
      <c r="G373" s="198"/>
      <c r="H373" s="199" t="s">
        <v>21</v>
      </c>
      <c r="I373" s="201"/>
      <c r="J373" s="198"/>
      <c r="K373" s="198"/>
      <c r="L373" s="202"/>
      <c r="M373" s="203"/>
      <c r="N373" s="204"/>
      <c r="O373" s="204"/>
      <c r="P373" s="204"/>
      <c r="Q373" s="204"/>
      <c r="R373" s="204"/>
      <c r="S373" s="204"/>
      <c r="T373" s="205"/>
      <c r="AT373" s="206" t="s">
        <v>155</v>
      </c>
      <c r="AU373" s="206" t="s">
        <v>83</v>
      </c>
      <c r="AV373" s="12" t="s">
        <v>83</v>
      </c>
      <c r="AW373" s="12" t="s">
        <v>36</v>
      </c>
      <c r="AX373" s="12" t="s">
        <v>75</v>
      </c>
      <c r="AY373" s="206" t="s">
        <v>146</v>
      </c>
    </row>
    <row r="374" spans="2:65" s="11" customFormat="1">
      <c r="B374" s="186"/>
      <c r="C374" s="187"/>
      <c r="D374" s="183" t="s">
        <v>155</v>
      </c>
      <c r="E374" s="188" t="s">
        <v>21</v>
      </c>
      <c r="F374" s="189" t="s">
        <v>170</v>
      </c>
      <c r="G374" s="187"/>
      <c r="H374" s="190">
        <v>3</v>
      </c>
      <c r="I374" s="191"/>
      <c r="J374" s="187"/>
      <c r="K374" s="187"/>
      <c r="L374" s="192"/>
      <c r="M374" s="193"/>
      <c r="N374" s="194"/>
      <c r="O374" s="194"/>
      <c r="P374" s="194"/>
      <c r="Q374" s="194"/>
      <c r="R374" s="194"/>
      <c r="S374" s="194"/>
      <c r="T374" s="195"/>
      <c r="AT374" s="196" t="s">
        <v>155</v>
      </c>
      <c r="AU374" s="196" t="s">
        <v>83</v>
      </c>
      <c r="AV374" s="11" t="s">
        <v>85</v>
      </c>
      <c r="AW374" s="11" t="s">
        <v>36</v>
      </c>
      <c r="AX374" s="11" t="s">
        <v>83</v>
      </c>
      <c r="AY374" s="196" t="s">
        <v>146</v>
      </c>
    </row>
    <row r="375" spans="2:65" s="1" customFormat="1" ht="24" customHeight="1">
      <c r="B375" s="33"/>
      <c r="C375" s="170" t="s">
        <v>535</v>
      </c>
      <c r="D375" s="170" t="s">
        <v>147</v>
      </c>
      <c r="E375" s="171" t="s">
        <v>536</v>
      </c>
      <c r="F375" s="172" t="s">
        <v>537</v>
      </c>
      <c r="G375" s="173" t="s">
        <v>227</v>
      </c>
      <c r="H375" s="174">
        <v>88.65</v>
      </c>
      <c r="I375" s="175"/>
      <c r="J375" s="176">
        <f>ROUND(I375*H375,2)</f>
        <v>0</v>
      </c>
      <c r="K375" s="172" t="s">
        <v>394</v>
      </c>
      <c r="L375" s="37"/>
      <c r="M375" s="177" t="s">
        <v>21</v>
      </c>
      <c r="N375" s="178" t="s">
        <v>46</v>
      </c>
      <c r="O375" s="62"/>
      <c r="P375" s="179">
        <f>O375*H375</f>
        <v>0</v>
      </c>
      <c r="Q375" s="179">
        <v>0</v>
      </c>
      <c r="R375" s="179">
        <f>Q375*H375</f>
        <v>0</v>
      </c>
      <c r="S375" s="179">
        <v>5.8999999999999997E-2</v>
      </c>
      <c r="T375" s="180">
        <f>S375*H375</f>
        <v>5.2303500000000005</v>
      </c>
      <c r="AR375" s="181" t="s">
        <v>165</v>
      </c>
      <c r="AT375" s="181" t="s">
        <v>147</v>
      </c>
      <c r="AU375" s="181" t="s">
        <v>83</v>
      </c>
      <c r="AY375" s="16" t="s">
        <v>146</v>
      </c>
      <c r="BE375" s="182">
        <f>IF(N375="základní",J375,0)</f>
        <v>0</v>
      </c>
      <c r="BF375" s="182">
        <f>IF(N375="snížená",J375,0)</f>
        <v>0</v>
      </c>
      <c r="BG375" s="182">
        <f>IF(N375="zákl. přenesená",J375,0)</f>
        <v>0</v>
      </c>
      <c r="BH375" s="182">
        <f>IF(N375="sníž. přenesená",J375,0)</f>
        <v>0</v>
      </c>
      <c r="BI375" s="182">
        <f>IF(N375="nulová",J375,0)</f>
        <v>0</v>
      </c>
      <c r="BJ375" s="16" t="s">
        <v>83</v>
      </c>
      <c r="BK375" s="182">
        <f>ROUND(I375*H375,2)</f>
        <v>0</v>
      </c>
      <c r="BL375" s="16" t="s">
        <v>165</v>
      </c>
      <c r="BM375" s="181" t="s">
        <v>538</v>
      </c>
    </row>
    <row r="376" spans="2:65" s="12" customFormat="1">
      <c r="B376" s="197"/>
      <c r="C376" s="198"/>
      <c r="D376" s="183" t="s">
        <v>155</v>
      </c>
      <c r="E376" s="199" t="s">
        <v>21</v>
      </c>
      <c r="F376" s="200" t="s">
        <v>521</v>
      </c>
      <c r="G376" s="198"/>
      <c r="H376" s="199" t="s">
        <v>21</v>
      </c>
      <c r="I376" s="201"/>
      <c r="J376" s="198"/>
      <c r="K376" s="198"/>
      <c r="L376" s="202"/>
      <c r="M376" s="203"/>
      <c r="N376" s="204"/>
      <c r="O376" s="204"/>
      <c r="P376" s="204"/>
      <c r="Q376" s="204"/>
      <c r="R376" s="204"/>
      <c r="S376" s="204"/>
      <c r="T376" s="205"/>
      <c r="AT376" s="206" t="s">
        <v>155</v>
      </c>
      <c r="AU376" s="206" t="s">
        <v>83</v>
      </c>
      <c r="AV376" s="12" t="s">
        <v>83</v>
      </c>
      <c r="AW376" s="12" t="s">
        <v>36</v>
      </c>
      <c r="AX376" s="12" t="s">
        <v>75</v>
      </c>
      <c r="AY376" s="206" t="s">
        <v>146</v>
      </c>
    </row>
    <row r="377" spans="2:65" s="11" customFormat="1">
      <c r="B377" s="186"/>
      <c r="C377" s="187"/>
      <c r="D377" s="183" t="s">
        <v>155</v>
      </c>
      <c r="E377" s="188" t="s">
        <v>21</v>
      </c>
      <c r="F377" s="189" t="s">
        <v>539</v>
      </c>
      <c r="G377" s="187"/>
      <c r="H377" s="190">
        <v>22.12</v>
      </c>
      <c r="I377" s="191"/>
      <c r="J377" s="187"/>
      <c r="K377" s="187"/>
      <c r="L377" s="192"/>
      <c r="M377" s="193"/>
      <c r="N377" s="194"/>
      <c r="O377" s="194"/>
      <c r="P377" s="194"/>
      <c r="Q377" s="194"/>
      <c r="R377" s="194"/>
      <c r="S377" s="194"/>
      <c r="T377" s="195"/>
      <c r="AT377" s="196" t="s">
        <v>155</v>
      </c>
      <c r="AU377" s="196" t="s">
        <v>83</v>
      </c>
      <c r="AV377" s="11" t="s">
        <v>85</v>
      </c>
      <c r="AW377" s="11" t="s">
        <v>36</v>
      </c>
      <c r="AX377" s="11" t="s">
        <v>75</v>
      </c>
      <c r="AY377" s="196" t="s">
        <v>146</v>
      </c>
    </row>
    <row r="378" spans="2:65" s="12" customFormat="1">
      <c r="B378" s="197"/>
      <c r="C378" s="198"/>
      <c r="D378" s="183" t="s">
        <v>155</v>
      </c>
      <c r="E378" s="199" t="s">
        <v>21</v>
      </c>
      <c r="F378" s="200" t="s">
        <v>518</v>
      </c>
      <c r="G378" s="198"/>
      <c r="H378" s="199" t="s">
        <v>21</v>
      </c>
      <c r="I378" s="201"/>
      <c r="J378" s="198"/>
      <c r="K378" s="198"/>
      <c r="L378" s="202"/>
      <c r="M378" s="203"/>
      <c r="N378" s="204"/>
      <c r="O378" s="204"/>
      <c r="P378" s="204"/>
      <c r="Q378" s="204"/>
      <c r="R378" s="204"/>
      <c r="S378" s="204"/>
      <c r="T378" s="205"/>
      <c r="AT378" s="206" t="s">
        <v>155</v>
      </c>
      <c r="AU378" s="206" t="s">
        <v>83</v>
      </c>
      <c r="AV378" s="12" t="s">
        <v>83</v>
      </c>
      <c r="AW378" s="12" t="s">
        <v>36</v>
      </c>
      <c r="AX378" s="12" t="s">
        <v>75</v>
      </c>
      <c r="AY378" s="206" t="s">
        <v>146</v>
      </c>
    </row>
    <row r="379" spans="2:65" s="11" customFormat="1">
      <c r="B379" s="186"/>
      <c r="C379" s="187"/>
      <c r="D379" s="183" t="s">
        <v>155</v>
      </c>
      <c r="E379" s="188" t="s">
        <v>21</v>
      </c>
      <c r="F379" s="189" t="s">
        <v>540</v>
      </c>
      <c r="G379" s="187"/>
      <c r="H379" s="190">
        <v>26.73</v>
      </c>
      <c r="I379" s="191"/>
      <c r="J379" s="187"/>
      <c r="K379" s="187"/>
      <c r="L379" s="192"/>
      <c r="M379" s="193"/>
      <c r="N379" s="194"/>
      <c r="O379" s="194"/>
      <c r="P379" s="194"/>
      <c r="Q379" s="194"/>
      <c r="R379" s="194"/>
      <c r="S379" s="194"/>
      <c r="T379" s="195"/>
      <c r="AT379" s="196" t="s">
        <v>155</v>
      </c>
      <c r="AU379" s="196" t="s">
        <v>83</v>
      </c>
      <c r="AV379" s="11" t="s">
        <v>85</v>
      </c>
      <c r="AW379" s="11" t="s">
        <v>36</v>
      </c>
      <c r="AX379" s="11" t="s">
        <v>75</v>
      </c>
      <c r="AY379" s="196" t="s">
        <v>146</v>
      </c>
    </row>
    <row r="380" spans="2:65" s="12" customFormat="1">
      <c r="B380" s="197"/>
      <c r="C380" s="198"/>
      <c r="D380" s="183" t="s">
        <v>155</v>
      </c>
      <c r="E380" s="199" t="s">
        <v>21</v>
      </c>
      <c r="F380" s="200" t="s">
        <v>519</v>
      </c>
      <c r="G380" s="198"/>
      <c r="H380" s="199" t="s">
        <v>21</v>
      </c>
      <c r="I380" s="201"/>
      <c r="J380" s="198"/>
      <c r="K380" s="198"/>
      <c r="L380" s="202"/>
      <c r="M380" s="203"/>
      <c r="N380" s="204"/>
      <c r="O380" s="204"/>
      <c r="P380" s="204"/>
      <c r="Q380" s="204"/>
      <c r="R380" s="204"/>
      <c r="S380" s="204"/>
      <c r="T380" s="205"/>
      <c r="AT380" s="206" t="s">
        <v>155</v>
      </c>
      <c r="AU380" s="206" t="s">
        <v>83</v>
      </c>
      <c r="AV380" s="12" t="s">
        <v>83</v>
      </c>
      <c r="AW380" s="12" t="s">
        <v>36</v>
      </c>
      <c r="AX380" s="12" t="s">
        <v>75</v>
      </c>
      <c r="AY380" s="206" t="s">
        <v>146</v>
      </c>
    </row>
    <row r="381" spans="2:65" s="11" customFormat="1">
      <c r="B381" s="186"/>
      <c r="C381" s="187"/>
      <c r="D381" s="183" t="s">
        <v>155</v>
      </c>
      <c r="E381" s="188" t="s">
        <v>21</v>
      </c>
      <c r="F381" s="189" t="s">
        <v>541</v>
      </c>
      <c r="G381" s="187"/>
      <c r="H381" s="190">
        <v>1.1000000000000001</v>
      </c>
      <c r="I381" s="191"/>
      <c r="J381" s="187"/>
      <c r="K381" s="187"/>
      <c r="L381" s="192"/>
      <c r="M381" s="193"/>
      <c r="N381" s="194"/>
      <c r="O381" s="194"/>
      <c r="P381" s="194"/>
      <c r="Q381" s="194"/>
      <c r="R381" s="194"/>
      <c r="S381" s="194"/>
      <c r="T381" s="195"/>
      <c r="AT381" s="196" t="s">
        <v>155</v>
      </c>
      <c r="AU381" s="196" t="s">
        <v>83</v>
      </c>
      <c r="AV381" s="11" t="s">
        <v>85</v>
      </c>
      <c r="AW381" s="11" t="s">
        <v>36</v>
      </c>
      <c r="AX381" s="11" t="s">
        <v>75</v>
      </c>
      <c r="AY381" s="196" t="s">
        <v>146</v>
      </c>
    </row>
    <row r="382" spans="2:65" s="12" customFormat="1">
      <c r="B382" s="197"/>
      <c r="C382" s="198"/>
      <c r="D382" s="183" t="s">
        <v>155</v>
      </c>
      <c r="E382" s="199" t="s">
        <v>21</v>
      </c>
      <c r="F382" s="200" t="s">
        <v>516</v>
      </c>
      <c r="G382" s="198"/>
      <c r="H382" s="199" t="s">
        <v>21</v>
      </c>
      <c r="I382" s="201"/>
      <c r="J382" s="198"/>
      <c r="K382" s="198"/>
      <c r="L382" s="202"/>
      <c r="M382" s="203"/>
      <c r="N382" s="204"/>
      <c r="O382" s="204"/>
      <c r="P382" s="204"/>
      <c r="Q382" s="204"/>
      <c r="R382" s="204"/>
      <c r="S382" s="204"/>
      <c r="T382" s="205"/>
      <c r="AT382" s="206" t="s">
        <v>155</v>
      </c>
      <c r="AU382" s="206" t="s">
        <v>83</v>
      </c>
      <c r="AV382" s="12" t="s">
        <v>83</v>
      </c>
      <c r="AW382" s="12" t="s">
        <v>36</v>
      </c>
      <c r="AX382" s="12" t="s">
        <v>75</v>
      </c>
      <c r="AY382" s="206" t="s">
        <v>146</v>
      </c>
    </row>
    <row r="383" spans="2:65" s="11" customFormat="1">
      <c r="B383" s="186"/>
      <c r="C383" s="187"/>
      <c r="D383" s="183" t="s">
        <v>155</v>
      </c>
      <c r="E383" s="188" t="s">
        <v>21</v>
      </c>
      <c r="F383" s="189" t="s">
        <v>542</v>
      </c>
      <c r="G383" s="187"/>
      <c r="H383" s="190">
        <v>38.700000000000003</v>
      </c>
      <c r="I383" s="191"/>
      <c r="J383" s="187"/>
      <c r="K383" s="187"/>
      <c r="L383" s="192"/>
      <c r="M383" s="193"/>
      <c r="N383" s="194"/>
      <c r="O383" s="194"/>
      <c r="P383" s="194"/>
      <c r="Q383" s="194"/>
      <c r="R383" s="194"/>
      <c r="S383" s="194"/>
      <c r="T383" s="195"/>
      <c r="AT383" s="196" t="s">
        <v>155</v>
      </c>
      <c r="AU383" s="196" t="s">
        <v>83</v>
      </c>
      <c r="AV383" s="11" t="s">
        <v>85</v>
      </c>
      <c r="AW383" s="11" t="s">
        <v>36</v>
      </c>
      <c r="AX383" s="11" t="s">
        <v>75</v>
      </c>
      <c r="AY383" s="196" t="s">
        <v>146</v>
      </c>
    </row>
    <row r="384" spans="2:65" s="13" customFormat="1">
      <c r="B384" s="207"/>
      <c r="C384" s="208"/>
      <c r="D384" s="183" t="s">
        <v>155</v>
      </c>
      <c r="E384" s="209" t="s">
        <v>21</v>
      </c>
      <c r="F384" s="210" t="s">
        <v>252</v>
      </c>
      <c r="G384" s="208"/>
      <c r="H384" s="211">
        <v>88.65</v>
      </c>
      <c r="I384" s="212"/>
      <c r="J384" s="208"/>
      <c r="K384" s="208"/>
      <c r="L384" s="213"/>
      <c r="M384" s="214"/>
      <c r="N384" s="215"/>
      <c r="O384" s="215"/>
      <c r="P384" s="215"/>
      <c r="Q384" s="215"/>
      <c r="R384" s="215"/>
      <c r="S384" s="215"/>
      <c r="T384" s="216"/>
      <c r="AT384" s="217" t="s">
        <v>155</v>
      </c>
      <c r="AU384" s="217" t="s">
        <v>83</v>
      </c>
      <c r="AV384" s="13" t="s">
        <v>165</v>
      </c>
      <c r="AW384" s="13" t="s">
        <v>36</v>
      </c>
      <c r="AX384" s="13" t="s">
        <v>83</v>
      </c>
      <c r="AY384" s="217" t="s">
        <v>146</v>
      </c>
    </row>
    <row r="385" spans="2:65" s="1" customFormat="1" ht="16.5" customHeight="1">
      <c r="B385" s="33"/>
      <c r="C385" s="170" t="s">
        <v>543</v>
      </c>
      <c r="D385" s="170" t="s">
        <v>147</v>
      </c>
      <c r="E385" s="171" t="s">
        <v>544</v>
      </c>
      <c r="F385" s="172" t="s">
        <v>545</v>
      </c>
      <c r="G385" s="173" t="s">
        <v>227</v>
      </c>
      <c r="H385" s="174">
        <v>159.82400000000001</v>
      </c>
      <c r="I385" s="175"/>
      <c r="J385" s="176">
        <f>ROUND(I385*H385,2)</f>
        <v>0</v>
      </c>
      <c r="K385" s="172" t="s">
        <v>394</v>
      </c>
      <c r="L385" s="37"/>
      <c r="M385" s="177" t="s">
        <v>21</v>
      </c>
      <c r="N385" s="178" t="s">
        <v>46</v>
      </c>
      <c r="O385" s="62"/>
      <c r="P385" s="179">
        <f>O385*H385</f>
        <v>0</v>
      </c>
      <c r="Q385" s="179">
        <v>0</v>
      </c>
      <c r="R385" s="179">
        <f>Q385*H385</f>
        <v>0</v>
      </c>
      <c r="S385" s="179">
        <v>4.5999999999999999E-2</v>
      </c>
      <c r="T385" s="180">
        <f>S385*H385</f>
        <v>7.3519040000000002</v>
      </c>
      <c r="AR385" s="181" t="s">
        <v>165</v>
      </c>
      <c r="AT385" s="181" t="s">
        <v>147</v>
      </c>
      <c r="AU385" s="181" t="s">
        <v>83</v>
      </c>
      <c r="AY385" s="16" t="s">
        <v>146</v>
      </c>
      <c r="BE385" s="182">
        <f>IF(N385="základní",J385,0)</f>
        <v>0</v>
      </c>
      <c r="BF385" s="182">
        <f>IF(N385="snížená",J385,0)</f>
        <v>0</v>
      </c>
      <c r="BG385" s="182">
        <f>IF(N385="zákl. přenesená",J385,0)</f>
        <v>0</v>
      </c>
      <c r="BH385" s="182">
        <f>IF(N385="sníž. přenesená",J385,0)</f>
        <v>0</v>
      </c>
      <c r="BI385" s="182">
        <f>IF(N385="nulová",J385,0)</f>
        <v>0</v>
      </c>
      <c r="BJ385" s="16" t="s">
        <v>83</v>
      </c>
      <c r="BK385" s="182">
        <f>ROUND(I385*H385,2)</f>
        <v>0</v>
      </c>
      <c r="BL385" s="16" t="s">
        <v>165</v>
      </c>
      <c r="BM385" s="181" t="s">
        <v>546</v>
      </c>
    </row>
    <row r="386" spans="2:65" s="12" customFormat="1">
      <c r="B386" s="197"/>
      <c r="C386" s="198"/>
      <c r="D386" s="183" t="s">
        <v>155</v>
      </c>
      <c r="E386" s="199" t="s">
        <v>21</v>
      </c>
      <c r="F386" s="200" t="s">
        <v>547</v>
      </c>
      <c r="G386" s="198"/>
      <c r="H386" s="199" t="s">
        <v>21</v>
      </c>
      <c r="I386" s="201"/>
      <c r="J386" s="198"/>
      <c r="K386" s="198"/>
      <c r="L386" s="202"/>
      <c r="M386" s="203"/>
      <c r="N386" s="204"/>
      <c r="O386" s="204"/>
      <c r="P386" s="204"/>
      <c r="Q386" s="204"/>
      <c r="R386" s="204"/>
      <c r="S386" s="204"/>
      <c r="T386" s="205"/>
      <c r="AT386" s="206" t="s">
        <v>155</v>
      </c>
      <c r="AU386" s="206" t="s">
        <v>83</v>
      </c>
      <c r="AV386" s="12" t="s">
        <v>83</v>
      </c>
      <c r="AW386" s="12" t="s">
        <v>36</v>
      </c>
      <c r="AX386" s="12" t="s">
        <v>75</v>
      </c>
      <c r="AY386" s="206" t="s">
        <v>146</v>
      </c>
    </row>
    <row r="387" spans="2:65" s="11" customFormat="1">
      <c r="B387" s="186"/>
      <c r="C387" s="187"/>
      <c r="D387" s="183" t="s">
        <v>155</v>
      </c>
      <c r="E387" s="188" t="s">
        <v>21</v>
      </c>
      <c r="F387" s="189" t="s">
        <v>548</v>
      </c>
      <c r="G387" s="187"/>
      <c r="H387" s="190">
        <v>9.36</v>
      </c>
      <c r="I387" s="191"/>
      <c r="J387" s="187"/>
      <c r="K387" s="187"/>
      <c r="L387" s="192"/>
      <c r="M387" s="193"/>
      <c r="N387" s="194"/>
      <c r="O387" s="194"/>
      <c r="P387" s="194"/>
      <c r="Q387" s="194"/>
      <c r="R387" s="194"/>
      <c r="S387" s="194"/>
      <c r="T387" s="195"/>
      <c r="AT387" s="196" t="s">
        <v>155</v>
      </c>
      <c r="AU387" s="196" t="s">
        <v>83</v>
      </c>
      <c r="AV387" s="11" t="s">
        <v>85</v>
      </c>
      <c r="AW387" s="11" t="s">
        <v>36</v>
      </c>
      <c r="AX387" s="11" t="s">
        <v>75</v>
      </c>
      <c r="AY387" s="196" t="s">
        <v>146</v>
      </c>
    </row>
    <row r="388" spans="2:65" s="12" customFormat="1">
      <c r="B388" s="197"/>
      <c r="C388" s="198"/>
      <c r="D388" s="183" t="s">
        <v>155</v>
      </c>
      <c r="E388" s="199" t="s">
        <v>21</v>
      </c>
      <c r="F388" s="200" t="s">
        <v>549</v>
      </c>
      <c r="G388" s="198"/>
      <c r="H388" s="199" t="s">
        <v>21</v>
      </c>
      <c r="I388" s="201"/>
      <c r="J388" s="198"/>
      <c r="K388" s="198"/>
      <c r="L388" s="202"/>
      <c r="M388" s="203"/>
      <c r="N388" s="204"/>
      <c r="O388" s="204"/>
      <c r="P388" s="204"/>
      <c r="Q388" s="204"/>
      <c r="R388" s="204"/>
      <c r="S388" s="204"/>
      <c r="T388" s="205"/>
      <c r="AT388" s="206" t="s">
        <v>155</v>
      </c>
      <c r="AU388" s="206" t="s">
        <v>83</v>
      </c>
      <c r="AV388" s="12" t="s">
        <v>83</v>
      </c>
      <c r="AW388" s="12" t="s">
        <v>36</v>
      </c>
      <c r="AX388" s="12" t="s">
        <v>75</v>
      </c>
      <c r="AY388" s="206" t="s">
        <v>146</v>
      </c>
    </row>
    <row r="389" spans="2:65" s="11" customFormat="1">
      <c r="B389" s="186"/>
      <c r="C389" s="187"/>
      <c r="D389" s="183" t="s">
        <v>155</v>
      </c>
      <c r="E389" s="188" t="s">
        <v>21</v>
      </c>
      <c r="F389" s="189" t="s">
        <v>550</v>
      </c>
      <c r="G389" s="187"/>
      <c r="H389" s="190">
        <v>28.292999999999999</v>
      </c>
      <c r="I389" s="191"/>
      <c r="J389" s="187"/>
      <c r="K389" s="187"/>
      <c r="L389" s="192"/>
      <c r="M389" s="193"/>
      <c r="N389" s="194"/>
      <c r="O389" s="194"/>
      <c r="P389" s="194"/>
      <c r="Q389" s="194"/>
      <c r="R389" s="194"/>
      <c r="S389" s="194"/>
      <c r="T389" s="195"/>
      <c r="AT389" s="196" t="s">
        <v>155</v>
      </c>
      <c r="AU389" s="196" t="s">
        <v>83</v>
      </c>
      <c r="AV389" s="11" t="s">
        <v>85</v>
      </c>
      <c r="AW389" s="11" t="s">
        <v>36</v>
      </c>
      <c r="AX389" s="11" t="s">
        <v>75</v>
      </c>
      <c r="AY389" s="196" t="s">
        <v>146</v>
      </c>
    </row>
    <row r="390" spans="2:65" s="12" customFormat="1">
      <c r="B390" s="197"/>
      <c r="C390" s="198"/>
      <c r="D390" s="183" t="s">
        <v>155</v>
      </c>
      <c r="E390" s="199" t="s">
        <v>21</v>
      </c>
      <c r="F390" s="200" t="s">
        <v>551</v>
      </c>
      <c r="G390" s="198"/>
      <c r="H390" s="199" t="s">
        <v>21</v>
      </c>
      <c r="I390" s="201"/>
      <c r="J390" s="198"/>
      <c r="K390" s="198"/>
      <c r="L390" s="202"/>
      <c r="M390" s="203"/>
      <c r="N390" s="204"/>
      <c r="O390" s="204"/>
      <c r="P390" s="204"/>
      <c r="Q390" s="204"/>
      <c r="R390" s="204"/>
      <c r="S390" s="204"/>
      <c r="T390" s="205"/>
      <c r="AT390" s="206" t="s">
        <v>155</v>
      </c>
      <c r="AU390" s="206" t="s">
        <v>83</v>
      </c>
      <c r="AV390" s="12" t="s">
        <v>83</v>
      </c>
      <c r="AW390" s="12" t="s">
        <v>36</v>
      </c>
      <c r="AX390" s="12" t="s">
        <v>75</v>
      </c>
      <c r="AY390" s="206" t="s">
        <v>146</v>
      </c>
    </row>
    <row r="391" spans="2:65" s="11" customFormat="1">
      <c r="B391" s="186"/>
      <c r="C391" s="187"/>
      <c r="D391" s="183" t="s">
        <v>155</v>
      </c>
      <c r="E391" s="188" t="s">
        <v>21</v>
      </c>
      <c r="F391" s="189" t="s">
        <v>552</v>
      </c>
      <c r="G391" s="187"/>
      <c r="H391" s="190">
        <v>25.64</v>
      </c>
      <c r="I391" s="191"/>
      <c r="J391" s="187"/>
      <c r="K391" s="187"/>
      <c r="L391" s="192"/>
      <c r="M391" s="193"/>
      <c r="N391" s="194"/>
      <c r="O391" s="194"/>
      <c r="P391" s="194"/>
      <c r="Q391" s="194"/>
      <c r="R391" s="194"/>
      <c r="S391" s="194"/>
      <c r="T391" s="195"/>
      <c r="AT391" s="196" t="s">
        <v>155</v>
      </c>
      <c r="AU391" s="196" t="s">
        <v>83</v>
      </c>
      <c r="AV391" s="11" t="s">
        <v>85</v>
      </c>
      <c r="AW391" s="11" t="s">
        <v>36</v>
      </c>
      <c r="AX391" s="11" t="s">
        <v>75</v>
      </c>
      <c r="AY391" s="196" t="s">
        <v>146</v>
      </c>
    </row>
    <row r="392" spans="2:65" s="11" customFormat="1">
      <c r="B392" s="186"/>
      <c r="C392" s="187"/>
      <c r="D392" s="183" t="s">
        <v>155</v>
      </c>
      <c r="E392" s="188" t="s">
        <v>21</v>
      </c>
      <c r="F392" s="189" t="s">
        <v>553</v>
      </c>
      <c r="G392" s="187"/>
      <c r="H392" s="190">
        <v>1.84</v>
      </c>
      <c r="I392" s="191"/>
      <c r="J392" s="187"/>
      <c r="K392" s="187"/>
      <c r="L392" s="192"/>
      <c r="M392" s="193"/>
      <c r="N392" s="194"/>
      <c r="O392" s="194"/>
      <c r="P392" s="194"/>
      <c r="Q392" s="194"/>
      <c r="R392" s="194"/>
      <c r="S392" s="194"/>
      <c r="T392" s="195"/>
      <c r="AT392" s="196" t="s">
        <v>155</v>
      </c>
      <c r="AU392" s="196" t="s">
        <v>83</v>
      </c>
      <c r="AV392" s="11" t="s">
        <v>85</v>
      </c>
      <c r="AW392" s="11" t="s">
        <v>36</v>
      </c>
      <c r="AX392" s="11" t="s">
        <v>75</v>
      </c>
      <c r="AY392" s="196" t="s">
        <v>146</v>
      </c>
    </row>
    <row r="393" spans="2:65" s="11" customFormat="1">
      <c r="B393" s="186"/>
      <c r="C393" s="187"/>
      <c r="D393" s="183" t="s">
        <v>155</v>
      </c>
      <c r="E393" s="188" t="s">
        <v>21</v>
      </c>
      <c r="F393" s="189" t="s">
        <v>554</v>
      </c>
      <c r="G393" s="187"/>
      <c r="H393" s="190">
        <v>0.6</v>
      </c>
      <c r="I393" s="191"/>
      <c r="J393" s="187"/>
      <c r="K393" s="187"/>
      <c r="L393" s="192"/>
      <c r="M393" s="193"/>
      <c r="N393" s="194"/>
      <c r="O393" s="194"/>
      <c r="P393" s="194"/>
      <c r="Q393" s="194"/>
      <c r="R393" s="194"/>
      <c r="S393" s="194"/>
      <c r="T393" s="195"/>
      <c r="AT393" s="196" t="s">
        <v>155</v>
      </c>
      <c r="AU393" s="196" t="s">
        <v>83</v>
      </c>
      <c r="AV393" s="11" t="s">
        <v>85</v>
      </c>
      <c r="AW393" s="11" t="s">
        <v>36</v>
      </c>
      <c r="AX393" s="11" t="s">
        <v>75</v>
      </c>
      <c r="AY393" s="196" t="s">
        <v>146</v>
      </c>
    </row>
    <row r="394" spans="2:65" s="11" customFormat="1">
      <c r="B394" s="186"/>
      <c r="C394" s="187"/>
      <c r="D394" s="183" t="s">
        <v>155</v>
      </c>
      <c r="E394" s="188" t="s">
        <v>21</v>
      </c>
      <c r="F394" s="189" t="s">
        <v>555</v>
      </c>
      <c r="G394" s="187"/>
      <c r="H394" s="190">
        <v>0.79900000000000004</v>
      </c>
      <c r="I394" s="191"/>
      <c r="J394" s="187"/>
      <c r="K394" s="187"/>
      <c r="L394" s="192"/>
      <c r="M394" s="193"/>
      <c r="N394" s="194"/>
      <c r="O394" s="194"/>
      <c r="P394" s="194"/>
      <c r="Q394" s="194"/>
      <c r="R394" s="194"/>
      <c r="S394" s="194"/>
      <c r="T394" s="195"/>
      <c r="AT394" s="196" t="s">
        <v>155</v>
      </c>
      <c r="AU394" s="196" t="s">
        <v>83</v>
      </c>
      <c r="AV394" s="11" t="s">
        <v>85</v>
      </c>
      <c r="AW394" s="11" t="s">
        <v>36</v>
      </c>
      <c r="AX394" s="11" t="s">
        <v>75</v>
      </c>
      <c r="AY394" s="196" t="s">
        <v>146</v>
      </c>
    </row>
    <row r="395" spans="2:65" s="11" customFormat="1">
      <c r="B395" s="186"/>
      <c r="C395" s="187"/>
      <c r="D395" s="183" t="s">
        <v>155</v>
      </c>
      <c r="E395" s="188" t="s">
        <v>21</v>
      </c>
      <c r="F395" s="189" t="s">
        <v>556</v>
      </c>
      <c r="G395" s="187"/>
      <c r="H395" s="190">
        <v>-1.1479999999999999</v>
      </c>
      <c r="I395" s="191"/>
      <c r="J395" s="187"/>
      <c r="K395" s="187"/>
      <c r="L395" s="192"/>
      <c r="M395" s="193"/>
      <c r="N395" s="194"/>
      <c r="O395" s="194"/>
      <c r="P395" s="194"/>
      <c r="Q395" s="194"/>
      <c r="R395" s="194"/>
      <c r="S395" s="194"/>
      <c r="T395" s="195"/>
      <c r="AT395" s="196" t="s">
        <v>155</v>
      </c>
      <c r="AU395" s="196" t="s">
        <v>83</v>
      </c>
      <c r="AV395" s="11" t="s">
        <v>85</v>
      </c>
      <c r="AW395" s="11" t="s">
        <v>36</v>
      </c>
      <c r="AX395" s="11" t="s">
        <v>75</v>
      </c>
      <c r="AY395" s="196" t="s">
        <v>146</v>
      </c>
    </row>
    <row r="396" spans="2:65" s="12" customFormat="1">
      <c r="B396" s="197"/>
      <c r="C396" s="198"/>
      <c r="D396" s="183" t="s">
        <v>155</v>
      </c>
      <c r="E396" s="199" t="s">
        <v>21</v>
      </c>
      <c r="F396" s="200" t="s">
        <v>387</v>
      </c>
      <c r="G396" s="198"/>
      <c r="H396" s="199" t="s">
        <v>21</v>
      </c>
      <c r="I396" s="201"/>
      <c r="J396" s="198"/>
      <c r="K396" s="198"/>
      <c r="L396" s="202"/>
      <c r="M396" s="203"/>
      <c r="N396" s="204"/>
      <c r="O396" s="204"/>
      <c r="P396" s="204"/>
      <c r="Q396" s="204"/>
      <c r="R396" s="204"/>
      <c r="S396" s="204"/>
      <c r="T396" s="205"/>
      <c r="AT396" s="206" t="s">
        <v>155</v>
      </c>
      <c r="AU396" s="206" t="s">
        <v>83</v>
      </c>
      <c r="AV396" s="12" t="s">
        <v>83</v>
      </c>
      <c r="AW396" s="12" t="s">
        <v>36</v>
      </c>
      <c r="AX396" s="12" t="s">
        <v>75</v>
      </c>
      <c r="AY396" s="206" t="s">
        <v>146</v>
      </c>
    </row>
    <row r="397" spans="2:65" s="11" customFormat="1">
      <c r="B397" s="186"/>
      <c r="C397" s="187"/>
      <c r="D397" s="183" t="s">
        <v>155</v>
      </c>
      <c r="E397" s="188" t="s">
        <v>21</v>
      </c>
      <c r="F397" s="189" t="s">
        <v>557</v>
      </c>
      <c r="G397" s="187"/>
      <c r="H397" s="190">
        <v>19.14</v>
      </c>
      <c r="I397" s="191"/>
      <c r="J397" s="187"/>
      <c r="K397" s="187"/>
      <c r="L397" s="192"/>
      <c r="M397" s="193"/>
      <c r="N397" s="194"/>
      <c r="O397" s="194"/>
      <c r="P397" s="194"/>
      <c r="Q397" s="194"/>
      <c r="R397" s="194"/>
      <c r="S397" s="194"/>
      <c r="T397" s="195"/>
      <c r="AT397" s="196" t="s">
        <v>155</v>
      </c>
      <c r="AU397" s="196" t="s">
        <v>83</v>
      </c>
      <c r="AV397" s="11" t="s">
        <v>85</v>
      </c>
      <c r="AW397" s="11" t="s">
        <v>36</v>
      </c>
      <c r="AX397" s="11" t="s">
        <v>75</v>
      </c>
      <c r="AY397" s="196" t="s">
        <v>146</v>
      </c>
    </row>
    <row r="398" spans="2:65" s="11" customFormat="1">
      <c r="B398" s="186"/>
      <c r="C398" s="187"/>
      <c r="D398" s="183" t="s">
        <v>155</v>
      </c>
      <c r="E398" s="188" t="s">
        <v>21</v>
      </c>
      <c r="F398" s="189" t="s">
        <v>558</v>
      </c>
      <c r="G398" s="187"/>
      <c r="H398" s="190">
        <v>4.3</v>
      </c>
      <c r="I398" s="191"/>
      <c r="J398" s="187"/>
      <c r="K398" s="187"/>
      <c r="L398" s="192"/>
      <c r="M398" s="193"/>
      <c r="N398" s="194"/>
      <c r="O398" s="194"/>
      <c r="P398" s="194"/>
      <c r="Q398" s="194"/>
      <c r="R398" s="194"/>
      <c r="S398" s="194"/>
      <c r="T398" s="195"/>
      <c r="AT398" s="196" t="s">
        <v>155</v>
      </c>
      <c r="AU398" s="196" t="s">
        <v>83</v>
      </c>
      <c r="AV398" s="11" t="s">
        <v>85</v>
      </c>
      <c r="AW398" s="11" t="s">
        <v>36</v>
      </c>
      <c r="AX398" s="11" t="s">
        <v>75</v>
      </c>
      <c r="AY398" s="196" t="s">
        <v>146</v>
      </c>
    </row>
    <row r="399" spans="2:65" s="11" customFormat="1">
      <c r="B399" s="186"/>
      <c r="C399" s="187"/>
      <c r="D399" s="183" t="s">
        <v>155</v>
      </c>
      <c r="E399" s="188" t="s">
        <v>21</v>
      </c>
      <c r="F399" s="189" t="s">
        <v>559</v>
      </c>
      <c r="G399" s="187"/>
      <c r="H399" s="190">
        <v>5.2140000000000004</v>
      </c>
      <c r="I399" s="191"/>
      <c r="J399" s="187"/>
      <c r="K399" s="187"/>
      <c r="L399" s="192"/>
      <c r="M399" s="193"/>
      <c r="N399" s="194"/>
      <c r="O399" s="194"/>
      <c r="P399" s="194"/>
      <c r="Q399" s="194"/>
      <c r="R399" s="194"/>
      <c r="S399" s="194"/>
      <c r="T399" s="195"/>
      <c r="AT399" s="196" t="s">
        <v>155</v>
      </c>
      <c r="AU399" s="196" t="s">
        <v>83</v>
      </c>
      <c r="AV399" s="11" t="s">
        <v>85</v>
      </c>
      <c r="AW399" s="11" t="s">
        <v>36</v>
      </c>
      <c r="AX399" s="11" t="s">
        <v>75</v>
      </c>
      <c r="AY399" s="196" t="s">
        <v>146</v>
      </c>
    </row>
    <row r="400" spans="2:65" s="11" customFormat="1">
      <c r="B400" s="186"/>
      <c r="C400" s="187"/>
      <c r="D400" s="183" t="s">
        <v>155</v>
      </c>
      <c r="E400" s="188" t="s">
        <v>21</v>
      </c>
      <c r="F400" s="189" t="s">
        <v>560</v>
      </c>
      <c r="G400" s="187"/>
      <c r="H400" s="190">
        <v>0.85199999999999998</v>
      </c>
      <c r="I400" s="191"/>
      <c r="J400" s="187"/>
      <c r="K400" s="187"/>
      <c r="L400" s="192"/>
      <c r="M400" s="193"/>
      <c r="N400" s="194"/>
      <c r="O400" s="194"/>
      <c r="P400" s="194"/>
      <c r="Q400" s="194"/>
      <c r="R400" s="194"/>
      <c r="S400" s="194"/>
      <c r="T400" s="195"/>
      <c r="AT400" s="196" t="s">
        <v>155</v>
      </c>
      <c r="AU400" s="196" t="s">
        <v>83</v>
      </c>
      <c r="AV400" s="11" t="s">
        <v>85</v>
      </c>
      <c r="AW400" s="11" t="s">
        <v>36</v>
      </c>
      <c r="AX400" s="11" t="s">
        <v>75</v>
      </c>
      <c r="AY400" s="196" t="s">
        <v>146</v>
      </c>
    </row>
    <row r="401" spans="2:65" s="11" customFormat="1">
      <c r="B401" s="186"/>
      <c r="C401" s="187"/>
      <c r="D401" s="183" t="s">
        <v>155</v>
      </c>
      <c r="E401" s="188" t="s">
        <v>21</v>
      </c>
      <c r="F401" s="189" t="s">
        <v>561</v>
      </c>
      <c r="G401" s="187"/>
      <c r="H401" s="190">
        <v>-1.1859999999999999</v>
      </c>
      <c r="I401" s="191"/>
      <c r="J401" s="187"/>
      <c r="K401" s="187"/>
      <c r="L401" s="192"/>
      <c r="M401" s="193"/>
      <c r="N401" s="194"/>
      <c r="O401" s="194"/>
      <c r="P401" s="194"/>
      <c r="Q401" s="194"/>
      <c r="R401" s="194"/>
      <c r="S401" s="194"/>
      <c r="T401" s="195"/>
      <c r="AT401" s="196" t="s">
        <v>155</v>
      </c>
      <c r="AU401" s="196" t="s">
        <v>83</v>
      </c>
      <c r="AV401" s="11" t="s">
        <v>85</v>
      </c>
      <c r="AW401" s="11" t="s">
        <v>36</v>
      </c>
      <c r="AX401" s="11" t="s">
        <v>75</v>
      </c>
      <c r="AY401" s="196" t="s">
        <v>146</v>
      </c>
    </row>
    <row r="402" spans="2:65" s="12" customFormat="1">
      <c r="B402" s="197"/>
      <c r="C402" s="198"/>
      <c r="D402" s="183" t="s">
        <v>155</v>
      </c>
      <c r="E402" s="199" t="s">
        <v>21</v>
      </c>
      <c r="F402" s="200" t="s">
        <v>562</v>
      </c>
      <c r="G402" s="198"/>
      <c r="H402" s="199" t="s">
        <v>21</v>
      </c>
      <c r="I402" s="201"/>
      <c r="J402" s="198"/>
      <c r="K402" s="198"/>
      <c r="L402" s="202"/>
      <c r="M402" s="203"/>
      <c r="N402" s="204"/>
      <c r="O402" s="204"/>
      <c r="P402" s="204"/>
      <c r="Q402" s="204"/>
      <c r="R402" s="204"/>
      <c r="S402" s="204"/>
      <c r="T402" s="205"/>
      <c r="AT402" s="206" t="s">
        <v>155</v>
      </c>
      <c r="AU402" s="206" t="s">
        <v>83</v>
      </c>
      <c r="AV402" s="12" t="s">
        <v>83</v>
      </c>
      <c r="AW402" s="12" t="s">
        <v>36</v>
      </c>
      <c r="AX402" s="12" t="s">
        <v>75</v>
      </c>
      <c r="AY402" s="206" t="s">
        <v>146</v>
      </c>
    </row>
    <row r="403" spans="2:65" s="11" customFormat="1">
      <c r="B403" s="186"/>
      <c r="C403" s="187"/>
      <c r="D403" s="183" t="s">
        <v>155</v>
      </c>
      <c r="E403" s="188" t="s">
        <v>21</v>
      </c>
      <c r="F403" s="189" t="s">
        <v>563</v>
      </c>
      <c r="G403" s="187"/>
      <c r="H403" s="190">
        <v>26.55</v>
      </c>
      <c r="I403" s="191"/>
      <c r="J403" s="187"/>
      <c r="K403" s="187"/>
      <c r="L403" s="192"/>
      <c r="M403" s="193"/>
      <c r="N403" s="194"/>
      <c r="O403" s="194"/>
      <c r="P403" s="194"/>
      <c r="Q403" s="194"/>
      <c r="R403" s="194"/>
      <c r="S403" s="194"/>
      <c r="T403" s="195"/>
      <c r="AT403" s="196" t="s">
        <v>155</v>
      </c>
      <c r="AU403" s="196" t="s">
        <v>83</v>
      </c>
      <c r="AV403" s="11" t="s">
        <v>85</v>
      </c>
      <c r="AW403" s="11" t="s">
        <v>36</v>
      </c>
      <c r="AX403" s="11" t="s">
        <v>75</v>
      </c>
      <c r="AY403" s="196" t="s">
        <v>146</v>
      </c>
    </row>
    <row r="404" spans="2:65" s="11" customFormat="1">
      <c r="B404" s="186"/>
      <c r="C404" s="187"/>
      <c r="D404" s="183" t="s">
        <v>155</v>
      </c>
      <c r="E404" s="188" t="s">
        <v>21</v>
      </c>
      <c r="F404" s="189" t="s">
        <v>564</v>
      </c>
      <c r="G404" s="187"/>
      <c r="H404" s="190">
        <v>4.2</v>
      </c>
      <c r="I404" s="191"/>
      <c r="J404" s="187"/>
      <c r="K404" s="187"/>
      <c r="L404" s="192"/>
      <c r="M404" s="193"/>
      <c r="N404" s="194"/>
      <c r="O404" s="194"/>
      <c r="P404" s="194"/>
      <c r="Q404" s="194"/>
      <c r="R404" s="194"/>
      <c r="S404" s="194"/>
      <c r="T404" s="195"/>
      <c r="AT404" s="196" t="s">
        <v>155</v>
      </c>
      <c r="AU404" s="196" t="s">
        <v>83</v>
      </c>
      <c r="AV404" s="11" t="s">
        <v>85</v>
      </c>
      <c r="AW404" s="11" t="s">
        <v>36</v>
      </c>
      <c r="AX404" s="11" t="s">
        <v>75</v>
      </c>
      <c r="AY404" s="196" t="s">
        <v>146</v>
      </c>
    </row>
    <row r="405" spans="2:65" s="11" customFormat="1">
      <c r="B405" s="186"/>
      <c r="C405" s="187"/>
      <c r="D405" s="183" t="s">
        <v>155</v>
      </c>
      <c r="E405" s="188" t="s">
        <v>21</v>
      </c>
      <c r="F405" s="189" t="s">
        <v>565</v>
      </c>
      <c r="G405" s="187"/>
      <c r="H405" s="190">
        <v>5.5549999999999997</v>
      </c>
      <c r="I405" s="191"/>
      <c r="J405" s="187"/>
      <c r="K405" s="187"/>
      <c r="L405" s="192"/>
      <c r="M405" s="193"/>
      <c r="N405" s="194"/>
      <c r="O405" s="194"/>
      <c r="P405" s="194"/>
      <c r="Q405" s="194"/>
      <c r="R405" s="194"/>
      <c r="S405" s="194"/>
      <c r="T405" s="195"/>
      <c r="AT405" s="196" t="s">
        <v>155</v>
      </c>
      <c r="AU405" s="196" t="s">
        <v>83</v>
      </c>
      <c r="AV405" s="11" t="s">
        <v>85</v>
      </c>
      <c r="AW405" s="11" t="s">
        <v>36</v>
      </c>
      <c r="AX405" s="11" t="s">
        <v>75</v>
      </c>
      <c r="AY405" s="196" t="s">
        <v>146</v>
      </c>
    </row>
    <row r="406" spans="2:65" s="11" customFormat="1">
      <c r="B406" s="186"/>
      <c r="C406" s="187"/>
      <c r="D406" s="183" t="s">
        <v>155</v>
      </c>
      <c r="E406" s="188" t="s">
        <v>21</v>
      </c>
      <c r="F406" s="189" t="s">
        <v>566</v>
      </c>
      <c r="G406" s="187"/>
      <c r="H406" s="190">
        <v>0.79800000000000004</v>
      </c>
      <c r="I406" s="191"/>
      <c r="J406" s="187"/>
      <c r="K406" s="187"/>
      <c r="L406" s="192"/>
      <c r="M406" s="193"/>
      <c r="N406" s="194"/>
      <c r="O406" s="194"/>
      <c r="P406" s="194"/>
      <c r="Q406" s="194"/>
      <c r="R406" s="194"/>
      <c r="S406" s="194"/>
      <c r="T406" s="195"/>
      <c r="AT406" s="196" t="s">
        <v>155</v>
      </c>
      <c r="AU406" s="196" t="s">
        <v>83</v>
      </c>
      <c r="AV406" s="11" t="s">
        <v>85</v>
      </c>
      <c r="AW406" s="11" t="s">
        <v>36</v>
      </c>
      <c r="AX406" s="11" t="s">
        <v>75</v>
      </c>
      <c r="AY406" s="196" t="s">
        <v>146</v>
      </c>
    </row>
    <row r="407" spans="2:65" s="11" customFormat="1">
      <c r="B407" s="186"/>
      <c r="C407" s="187"/>
      <c r="D407" s="183" t="s">
        <v>155</v>
      </c>
      <c r="E407" s="188" t="s">
        <v>21</v>
      </c>
      <c r="F407" s="189" t="s">
        <v>567</v>
      </c>
      <c r="G407" s="187"/>
      <c r="H407" s="190">
        <v>-1.0780000000000001</v>
      </c>
      <c r="I407" s="191"/>
      <c r="J407" s="187"/>
      <c r="K407" s="187"/>
      <c r="L407" s="192"/>
      <c r="M407" s="193"/>
      <c r="N407" s="194"/>
      <c r="O407" s="194"/>
      <c r="P407" s="194"/>
      <c r="Q407" s="194"/>
      <c r="R407" s="194"/>
      <c r="S407" s="194"/>
      <c r="T407" s="195"/>
      <c r="AT407" s="196" t="s">
        <v>155</v>
      </c>
      <c r="AU407" s="196" t="s">
        <v>83</v>
      </c>
      <c r="AV407" s="11" t="s">
        <v>85</v>
      </c>
      <c r="AW407" s="11" t="s">
        <v>36</v>
      </c>
      <c r="AX407" s="11" t="s">
        <v>75</v>
      </c>
      <c r="AY407" s="196" t="s">
        <v>146</v>
      </c>
    </row>
    <row r="408" spans="2:65" s="12" customFormat="1">
      <c r="B408" s="197"/>
      <c r="C408" s="198"/>
      <c r="D408" s="183" t="s">
        <v>155</v>
      </c>
      <c r="E408" s="199" t="s">
        <v>21</v>
      </c>
      <c r="F408" s="200" t="s">
        <v>568</v>
      </c>
      <c r="G408" s="198"/>
      <c r="H408" s="199" t="s">
        <v>21</v>
      </c>
      <c r="I408" s="201"/>
      <c r="J408" s="198"/>
      <c r="K408" s="198"/>
      <c r="L408" s="202"/>
      <c r="M408" s="203"/>
      <c r="N408" s="204"/>
      <c r="O408" s="204"/>
      <c r="P408" s="204"/>
      <c r="Q408" s="204"/>
      <c r="R408" s="204"/>
      <c r="S408" s="204"/>
      <c r="T408" s="205"/>
      <c r="AT408" s="206" t="s">
        <v>155</v>
      </c>
      <c r="AU408" s="206" t="s">
        <v>83</v>
      </c>
      <c r="AV408" s="12" t="s">
        <v>83</v>
      </c>
      <c r="AW408" s="12" t="s">
        <v>36</v>
      </c>
      <c r="AX408" s="12" t="s">
        <v>75</v>
      </c>
      <c r="AY408" s="206" t="s">
        <v>146</v>
      </c>
    </row>
    <row r="409" spans="2:65" s="11" customFormat="1">
      <c r="B409" s="186"/>
      <c r="C409" s="187"/>
      <c r="D409" s="183" t="s">
        <v>155</v>
      </c>
      <c r="E409" s="188" t="s">
        <v>21</v>
      </c>
      <c r="F409" s="189" t="s">
        <v>569</v>
      </c>
      <c r="G409" s="187"/>
      <c r="H409" s="190">
        <v>26.28</v>
      </c>
      <c r="I409" s="191"/>
      <c r="J409" s="187"/>
      <c r="K409" s="187"/>
      <c r="L409" s="192"/>
      <c r="M409" s="193"/>
      <c r="N409" s="194"/>
      <c r="O409" s="194"/>
      <c r="P409" s="194"/>
      <c r="Q409" s="194"/>
      <c r="R409" s="194"/>
      <c r="S409" s="194"/>
      <c r="T409" s="195"/>
      <c r="AT409" s="196" t="s">
        <v>155</v>
      </c>
      <c r="AU409" s="196" t="s">
        <v>83</v>
      </c>
      <c r="AV409" s="11" t="s">
        <v>85</v>
      </c>
      <c r="AW409" s="11" t="s">
        <v>36</v>
      </c>
      <c r="AX409" s="11" t="s">
        <v>75</v>
      </c>
      <c r="AY409" s="196" t="s">
        <v>146</v>
      </c>
    </row>
    <row r="410" spans="2:65" s="11" customFormat="1">
      <c r="B410" s="186"/>
      <c r="C410" s="187"/>
      <c r="D410" s="183" t="s">
        <v>155</v>
      </c>
      <c r="E410" s="188" t="s">
        <v>21</v>
      </c>
      <c r="F410" s="189" t="s">
        <v>570</v>
      </c>
      <c r="G410" s="187"/>
      <c r="H410" s="190">
        <v>4.125</v>
      </c>
      <c r="I410" s="191"/>
      <c r="J410" s="187"/>
      <c r="K410" s="187"/>
      <c r="L410" s="192"/>
      <c r="M410" s="193"/>
      <c r="N410" s="194"/>
      <c r="O410" s="194"/>
      <c r="P410" s="194"/>
      <c r="Q410" s="194"/>
      <c r="R410" s="194"/>
      <c r="S410" s="194"/>
      <c r="T410" s="195"/>
      <c r="AT410" s="196" t="s">
        <v>155</v>
      </c>
      <c r="AU410" s="196" t="s">
        <v>83</v>
      </c>
      <c r="AV410" s="11" t="s">
        <v>85</v>
      </c>
      <c r="AW410" s="11" t="s">
        <v>36</v>
      </c>
      <c r="AX410" s="11" t="s">
        <v>75</v>
      </c>
      <c r="AY410" s="196" t="s">
        <v>146</v>
      </c>
    </row>
    <row r="411" spans="2:65" s="11" customFormat="1">
      <c r="B411" s="186"/>
      <c r="C411" s="187"/>
      <c r="D411" s="183" t="s">
        <v>155</v>
      </c>
      <c r="E411" s="188" t="s">
        <v>21</v>
      </c>
      <c r="F411" s="189" t="s">
        <v>571</v>
      </c>
      <c r="G411" s="187"/>
      <c r="H411" s="190">
        <v>0.505</v>
      </c>
      <c r="I411" s="191"/>
      <c r="J411" s="187"/>
      <c r="K411" s="187"/>
      <c r="L411" s="192"/>
      <c r="M411" s="193"/>
      <c r="N411" s="194"/>
      <c r="O411" s="194"/>
      <c r="P411" s="194"/>
      <c r="Q411" s="194"/>
      <c r="R411" s="194"/>
      <c r="S411" s="194"/>
      <c r="T411" s="195"/>
      <c r="AT411" s="196" t="s">
        <v>155</v>
      </c>
      <c r="AU411" s="196" t="s">
        <v>83</v>
      </c>
      <c r="AV411" s="11" t="s">
        <v>85</v>
      </c>
      <c r="AW411" s="11" t="s">
        <v>36</v>
      </c>
      <c r="AX411" s="11" t="s">
        <v>75</v>
      </c>
      <c r="AY411" s="196" t="s">
        <v>146</v>
      </c>
    </row>
    <row r="412" spans="2:65" s="11" customFormat="1">
      <c r="B412" s="186"/>
      <c r="C412" s="187"/>
      <c r="D412" s="183" t="s">
        <v>155</v>
      </c>
      <c r="E412" s="188" t="s">
        <v>21</v>
      </c>
      <c r="F412" s="189" t="s">
        <v>572</v>
      </c>
      <c r="G412" s="187"/>
      <c r="H412" s="190">
        <v>0.76</v>
      </c>
      <c r="I412" s="191"/>
      <c r="J412" s="187"/>
      <c r="K412" s="187"/>
      <c r="L412" s="192"/>
      <c r="M412" s="193"/>
      <c r="N412" s="194"/>
      <c r="O412" s="194"/>
      <c r="P412" s="194"/>
      <c r="Q412" s="194"/>
      <c r="R412" s="194"/>
      <c r="S412" s="194"/>
      <c r="T412" s="195"/>
      <c r="AT412" s="196" t="s">
        <v>155</v>
      </c>
      <c r="AU412" s="196" t="s">
        <v>83</v>
      </c>
      <c r="AV412" s="11" t="s">
        <v>85</v>
      </c>
      <c r="AW412" s="11" t="s">
        <v>36</v>
      </c>
      <c r="AX412" s="11" t="s">
        <v>75</v>
      </c>
      <c r="AY412" s="196" t="s">
        <v>146</v>
      </c>
    </row>
    <row r="413" spans="2:65" s="11" customFormat="1">
      <c r="B413" s="186"/>
      <c r="C413" s="187"/>
      <c r="D413" s="183" t="s">
        <v>155</v>
      </c>
      <c r="E413" s="188" t="s">
        <v>21</v>
      </c>
      <c r="F413" s="189" t="s">
        <v>573</v>
      </c>
      <c r="G413" s="187"/>
      <c r="H413" s="190">
        <v>-1.575</v>
      </c>
      <c r="I413" s="191"/>
      <c r="J413" s="187"/>
      <c r="K413" s="187"/>
      <c r="L413" s="192"/>
      <c r="M413" s="193"/>
      <c r="N413" s="194"/>
      <c r="O413" s="194"/>
      <c r="P413" s="194"/>
      <c r="Q413" s="194"/>
      <c r="R413" s="194"/>
      <c r="S413" s="194"/>
      <c r="T413" s="195"/>
      <c r="AT413" s="196" t="s">
        <v>155</v>
      </c>
      <c r="AU413" s="196" t="s">
        <v>83</v>
      </c>
      <c r="AV413" s="11" t="s">
        <v>85</v>
      </c>
      <c r="AW413" s="11" t="s">
        <v>36</v>
      </c>
      <c r="AX413" s="11" t="s">
        <v>75</v>
      </c>
      <c r="AY413" s="196" t="s">
        <v>146</v>
      </c>
    </row>
    <row r="414" spans="2:65" s="13" customFormat="1">
      <c r="B414" s="207"/>
      <c r="C414" s="208"/>
      <c r="D414" s="183" t="s">
        <v>155</v>
      </c>
      <c r="E414" s="209" t="s">
        <v>21</v>
      </c>
      <c r="F414" s="210" t="s">
        <v>252</v>
      </c>
      <c r="G414" s="208"/>
      <c r="H414" s="211">
        <v>159.82400000000001</v>
      </c>
      <c r="I414" s="212"/>
      <c r="J414" s="208"/>
      <c r="K414" s="208"/>
      <c r="L414" s="213"/>
      <c r="M414" s="214"/>
      <c r="N414" s="215"/>
      <c r="O414" s="215"/>
      <c r="P414" s="215"/>
      <c r="Q414" s="215"/>
      <c r="R414" s="215"/>
      <c r="S414" s="215"/>
      <c r="T414" s="216"/>
      <c r="AT414" s="217" t="s">
        <v>155</v>
      </c>
      <c r="AU414" s="217" t="s">
        <v>83</v>
      </c>
      <c r="AV414" s="13" t="s">
        <v>165</v>
      </c>
      <c r="AW414" s="13" t="s">
        <v>36</v>
      </c>
      <c r="AX414" s="13" t="s">
        <v>83</v>
      </c>
      <c r="AY414" s="217" t="s">
        <v>146</v>
      </c>
    </row>
    <row r="415" spans="2:65" s="1" customFormat="1" ht="16.5" customHeight="1">
      <c r="B415" s="33"/>
      <c r="C415" s="170" t="s">
        <v>574</v>
      </c>
      <c r="D415" s="170" t="s">
        <v>147</v>
      </c>
      <c r="E415" s="171" t="s">
        <v>575</v>
      </c>
      <c r="F415" s="172" t="s">
        <v>576</v>
      </c>
      <c r="G415" s="173" t="s">
        <v>227</v>
      </c>
      <c r="H415" s="174">
        <v>70.956000000000003</v>
      </c>
      <c r="I415" s="175"/>
      <c r="J415" s="176">
        <f>ROUND(I415*H415,2)</f>
        <v>0</v>
      </c>
      <c r="K415" s="172" t="s">
        <v>394</v>
      </c>
      <c r="L415" s="37"/>
      <c r="M415" s="177" t="s">
        <v>21</v>
      </c>
      <c r="N415" s="178" t="s">
        <v>46</v>
      </c>
      <c r="O415" s="62"/>
      <c r="P415" s="179">
        <f>O415*H415</f>
        <v>0</v>
      </c>
      <c r="Q415" s="179">
        <v>0</v>
      </c>
      <c r="R415" s="179">
        <f>Q415*H415</f>
        <v>0</v>
      </c>
      <c r="S415" s="179">
        <v>0.05</v>
      </c>
      <c r="T415" s="180">
        <f>S415*H415</f>
        <v>3.5478000000000005</v>
      </c>
      <c r="AR415" s="181" t="s">
        <v>165</v>
      </c>
      <c r="AT415" s="181" t="s">
        <v>147</v>
      </c>
      <c r="AU415" s="181" t="s">
        <v>83</v>
      </c>
      <c r="AY415" s="16" t="s">
        <v>146</v>
      </c>
      <c r="BE415" s="182">
        <f>IF(N415="základní",J415,0)</f>
        <v>0</v>
      </c>
      <c r="BF415" s="182">
        <f>IF(N415="snížená",J415,0)</f>
        <v>0</v>
      </c>
      <c r="BG415" s="182">
        <f>IF(N415="zákl. přenesená",J415,0)</f>
        <v>0</v>
      </c>
      <c r="BH415" s="182">
        <f>IF(N415="sníž. přenesená",J415,0)</f>
        <v>0</v>
      </c>
      <c r="BI415" s="182">
        <f>IF(N415="nulová",J415,0)</f>
        <v>0</v>
      </c>
      <c r="BJ415" s="16" t="s">
        <v>83</v>
      </c>
      <c r="BK415" s="182">
        <f>ROUND(I415*H415,2)</f>
        <v>0</v>
      </c>
      <c r="BL415" s="16" t="s">
        <v>165</v>
      </c>
      <c r="BM415" s="181" t="s">
        <v>577</v>
      </c>
    </row>
    <row r="416" spans="2:65" s="12" customFormat="1">
      <c r="B416" s="197"/>
      <c r="C416" s="198"/>
      <c r="D416" s="183" t="s">
        <v>155</v>
      </c>
      <c r="E416" s="199" t="s">
        <v>21</v>
      </c>
      <c r="F416" s="200" t="s">
        <v>578</v>
      </c>
      <c r="G416" s="198"/>
      <c r="H416" s="199" t="s">
        <v>21</v>
      </c>
      <c r="I416" s="201"/>
      <c r="J416" s="198"/>
      <c r="K416" s="198"/>
      <c r="L416" s="202"/>
      <c r="M416" s="203"/>
      <c r="N416" s="204"/>
      <c r="O416" s="204"/>
      <c r="P416" s="204"/>
      <c r="Q416" s="204"/>
      <c r="R416" s="204"/>
      <c r="S416" s="204"/>
      <c r="T416" s="205"/>
      <c r="AT416" s="206" t="s">
        <v>155</v>
      </c>
      <c r="AU416" s="206" t="s">
        <v>83</v>
      </c>
      <c r="AV416" s="12" t="s">
        <v>83</v>
      </c>
      <c r="AW416" s="12" t="s">
        <v>36</v>
      </c>
      <c r="AX416" s="12" t="s">
        <v>75</v>
      </c>
      <c r="AY416" s="206" t="s">
        <v>146</v>
      </c>
    </row>
    <row r="417" spans="2:65" s="11" customFormat="1">
      <c r="B417" s="186"/>
      <c r="C417" s="187"/>
      <c r="D417" s="183" t="s">
        <v>155</v>
      </c>
      <c r="E417" s="188" t="s">
        <v>21</v>
      </c>
      <c r="F417" s="189" t="s">
        <v>579</v>
      </c>
      <c r="G417" s="187"/>
      <c r="H417" s="190">
        <v>44.56</v>
      </c>
      <c r="I417" s="191"/>
      <c r="J417" s="187"/>
      <c r="K417" s="187"/>
      <c r="L417" s="192"/>
      <c r="M417" s="193"/>
      <c r="N417" s="194"/>
      <c r="O417" s="194"/>
      <c r="P417" s="194"/>
      <c r="Q417" s="194"/>
      <c r="R417" s="194"/>
      <c r="S417" s="194"/>
      <c r="T417" s="195"/>
      <c r="AT417" s="196" t="s">
        <v>155</v>
      </c>
      <c r="AU417" s="196" t="s">
        <v>83</v>
      </c>
      <c r="AV417" s="11" t="s">
        <v>85</v>
      </c>
      <c r="AW417" s="11" t="s">
        <v>36</v>
      </c>
      <c r="AX417" s="11" t="s">
        <v>75</v>
      </c>
      <c r="AY417" s="196" t="s">
        <v>146</v>
      </c>
    </row>
    <row r="418" spans="2:65" s="12" customFormat="1">
      <c r="B418" s="197"/>
      <c r="C418" s="198"/>
      <c r="D418" s="183" t="s">
        <v>155</v>
      </c>
      <c r="E418" s="199" t="s">
        <v>21</v>
      </c>
      <c r="F418" s="200" t="s">
        <v>580</v>
      </c>
      <c r="G418" s="198"/>
      <c r="H418" s="199" t="s">
        <v>21</v>
      </c>
      <c r="I418" s="201"/>
      <c r="J418" s="198"/>
      <c r="K418" s="198"/>
      <c r="L418" s="202"/>
      <c r="M418" s="203"/>
      <c r="N418" s="204"/>
      <c r="O418" s="204"/>
      <c r="P418" s="204"/>
      <c r="Q418" s="204"/>
      <c r="R418" s="204"/>
      <c r="S418" s="204"/>
      <c r="T418" s="205"/>
      <c r="AT418" s="206" t="s">
        <v>155</v>
      </c>
      <c r="AU418" s="206" t="s">
        <v>83</v>
      </c>
      <c r="AV418" s="12" t="s">
        <v>83</v>
      </c>
      <c r="AW418" s="12" t="s">
        <v>36</v>
      </c>
      <c r="AX418" s="12" t="s">
        <v>75</v>
      </c>
      <c r="AY418" s="206" t="s">
        <v>146</v>
      </c>
    </row>
    <row r="419" spans="2:65" s="11" customFormat="1">
      <c r="B419" s="186"/>
      <c r="C419" s="187"/>
      <c r="D419" s="183" t="s">
        <v>155</v>
      </c>
      <c r="E419" s="188" t="s">
        <v>21</v>
      </c>
      <c r="F419" s="189" t="s">
        <v>581</v>
      </c>
      <c r="G419" s="187"/>
      <c r="H419" s="190">
        <v>19.350000000000001</v>
      </c>
      <c r="I419" s="191"/>
      <c r="J419" s="187"/>
      <c r="K419" s="187"/>
      <c r="L419" s="192"/>
      <c r="M419" s="193"/>
      <c r="N419" s="194"/>
      <c r="O419" s="194"/>
      <c r="P419" s="194"/>
      <c r="Q419" s="194"/>
      <c r="R419" s="194"/>
      <c r="S419" s="194"/>
      <c r="T419" s="195"/>
      <c r="AT419" s="196" t="s">
        <v>155</v>
      </c>
      <c r="AU419" s="196" t="s">
        <v>83</v>
      </c>
      <c r="AV419" s="11" t="s">
        <v>85</v>
      </c>
      <c r="AW419" s="11" t="s">
        <v>36</v>
      </c>
      <c r="AX419" s="11" t="s">
        <v>75</v>
      </c>
      <c r="AY419" s="196" t="s">
        <v>146</v>
      </c>
    </row>
    <row r="420" spans="2:65" s="11" customFormat="1">
      <c r="B420" s="186"/>
      <c r="C420" s="187"/>
      <c r="D420" s="183" t="s">
        <v>155</v>
      </c>
      <c r="E420" s="188" t="s">
        <v>21</v>
      </c>
      <c r="F420" s="189" t="s">
        <v>582</v>
      </c>
      <c r="G420" s="187"/>
      <c r="H420" s="190">
        <v>5.94</v>
      </c>
      <c r="I420" s="191"/>
      <c r="J420" s="187"/>
      <c r="K420" s="187"/>
      <c r="L420" s="192"/>
      <c r="M420" s="193"/>
      <c r="N420" s="194"/>
      <c r="O420" s="194"/>
      <c r="P420" s="194"/>
      <c r="Q420" s="194"/>
      <c r="R420" s="194"/>
      <c r="S420" s="194"/>
      <c r="T420" s="195"/>
      <c r="AT420" s="196" t="s">
        <v>155</v>
      </c>
      <c r="AU420" s="196" t="s">
        <v>83</v>
      </c>
      <c r="AV420" s="11" t="s">
        <v>85</v>
      </c>
      <c r="AW420" s="11" t="s">
        <v>36</v>
      </c>
      <c r="AX420" s="11" t="s">
        <v>75</v>
      </c>
      <c r="AY420" s="196" t="s">
        <v>146</v>
      </c>
    </row>
    <row r="421" spans="2:65" s="11" customFormat="1">
      <c r="B421" s="186"/>
      <c r="C421" s="187"/>
      <c r="D421" s="183" t="s">
        <v>155</v>
      </c>
      <c r="E421" s="188" t="s">
        <v>21</v>
      </c>
      <c r="F421" s="189" t="s">
        <v>583</v>
      </c>
      <c r="G421" s="187"/>
      <c r="H421" s="190">
        <v>1.518</v>
      </c>
      <c r="I421" s="191"/>
      <c r="J421" s="187"/>
      <c r="K421" s="187"/>
      <c r="L421" s="192"/>
      <c r="M421" s="193"/>
      <c r="N421" s="194"/>
      <c r="O421" s="194"/>
      <c r="P421" s="194"/>
      <c r="Q421" s="194"/>
      <c r="R421" s="194"/>
      <c r="S421" s="194"/>
      <c r="T421" s="195"/>
      <c r="AT421" s="196" t="s">
        <v>155</v>
      </c>
      <c r="AU421" s="196" t="s">
        <v>83</v>
      </c>
      <c r="AV421" s="11" t="s">
        <v>85</v>
      </c>
      <c r="AW421" s="11" t="s">
        <v>36</v>
      </c>
      <c r="AX421" s="11" t="s">
        <v>75</v>
      </c>
      <c r="AY421" s="196" t="s">
        <v>146</v>
      </c>
    </row>
    <row r="422" spans="2:65" s="11" customFormat="1">
      <c r="B422" s="186"/>
      <c r="C422" s="187"/>
      <c r="D422" s="183" t="s">
        <v>155</v>
      </c>
      <c r="E422" s="188" t="s">
        <v>21</v>
      </c>
      <c r="F422" s="189" t="s">
        <v>584</v>
      </c>
      <c r="G422" s="187"/>
      <c r="H422" s="190">
        <v>1.3879999999999999</v>
      </c>
      <c r="I422" s="191"/>
      <c r="J422" s="187"/>
      <c r="K422" s="187"/>
      <c r="L422" s="192"/>
      <c r="M422" s="193"/>
      <c r="N422" s="194"/>
      <c r="O422" s="194"/>
      <c r="P422" s="194"/>
      <c r="Q422" s="194"/>
      <c r="R422" s="194"/>
      <c r="S422" s="194"/>
      <c r="T422" s="195"/>
      <c r="AT422" s="196" t="s">
        <v>155</v>
      </c>
      <c r="AU422" s="196" t="s">
        <v>83</v>
      </c>
      <c r="AV422" s="11" t="s">
        <v>85</v>
      </c>
      <c r="AW422" s="11" t="s">
        <v>36</v>
      </c>
      <c r="AX422" s="11" t="s">
        <v>75</v>
      </c>
      <c r="AY422" s="196" t="s">
        <v>146</v>
      </c>
    </row>
    <row r="423" spans="2:65" s="11" customFormat="1">
      <c r="B423" s="186"/>
      <c r="C423" s="187"/>
      <c r="D423" s="183" t="s">
        <v>155</v>
      </c>
      <c r="E423" s="188" t="s">
        <v>21</v>
      </c>
      <c r="F423" s="189" t="s">
        <v>585</v>
      </c>
      <c r="G423" s="187"/>
      <c r="H423" s="190">
        <v>-1.8</v>
      </c>
      <c r="I423" s="191"/>
      <c r="J423" s="187"/>
      <c r="K423" s="187"/>
      <c r="L423" s="192"/>
      <c r="M423" s="193"/>
      <c r="N423" s="194"/>
      <c r="O423" s="194"/>
      <c r="P423" s="194"/>
      <c r="Q423" s="194"/>
      <c r="R423" s="194"/>
      <c r="S423" s="194"/>
      <c r="T423" s="195"/>
      <c r="AT423" s="196" t="s">
        <v>155</v>
      </c>
      <c r="AU423" s="196" t="s">
        <v>83</v>
      </c>
      <c r="AV423" s="11" t="s">
        <v>85</v>
      </c>
      <c r="AW423" s="11" t="s">
        <v>36</v>
      </c>
      <c r="AX423" s="11" t="s">
        <v>75</v>
      </c>
      <c r="AY423" s="196" t="s">
        <v>146</v>
      </c>
    </row>
    <row r="424" spans="2:65" s="13" customFormat="1">
      <c r="B424" s="207"/>
      <c r="C424" s="208"/>
      <c r="D424" s="183" t="s">
        <v>155</v>
      </c>
      <c r="E424" s="209" t="s">
        <v>21</v>
      </c>
      <c r="F424" s="210" t="s">
        <v>252</v>
      </c>
      <c r="G424" s="208"/>
      <c r="H424" s="211">
        <v>70.956000000000003</v>
      </c>
      <c r="I424" s="212"/>
      <c r="J424" s="208"/>
      <c r="K424" s="208"/>
      <c r="L424" s="213"/>
      <c r="M424" s="214"/>
      <c r="N424" s="215"/>
      <c r="O424" s="215"/>
      <c r="P424" s="215"/>
      <c r="Q424" s="215"/>
      <c r="R424" s="215"/>
      <c r="S424" s="215"/>
      <c r="T424" s="216"/>
      <c r="AT424" s="217" t="s">
        <v>155</v>
      </c>
      <c r="AU424" s="217" t="s">
        <v>83</v>
      </c>
      <c r="AV424" s="13" t="s">
        <v>165</v>
      </c>
      <c r="AW424" s="13" t="s">
        <v>36</v>
      </c>
      <c r="AX424" s="13" t="s">
        <v>83</v>
      </c>
      <c r="AY424" s="217" t="s">
        <v>146</v>
      </c>
    </row>
    <row r="425" spans="2:65" s="1" customFormat="1" ht="24" customHeight="1">
      <c r="B425" s="33"/>
      <c r="C425" s="170" t="s">
        <v>586</v>
      </c>
      <c r="D425" s="170" t="s">
        <v>147</v>
      </c>
      <c r="E425" s="171" t="s">
        <v>587</v>
      </c>
      <c r="F425" s="172" t="s">
        <v>588</v>
      </c>
      <c r="G425" s="173" t="s">
        <v>227</v>
      </c>
      <c r="H425" s="174">
        <v>42.17</v>
      </c>
      <c r="I425" s="175"/>
      <c r="J425" s="176">
        <f>ROUND(I425*H425,2)</f>
        <v>0</v>
      </c>
      <c r="K425" s="172" t="s">
        <v>21</v>
      </c>
      <c r="L425" s="37"/>
      <c r="M425" s="177" t="s">
        <v>21</v>
      </c>
      <c r="N425" s="178" t="s">
        <v>46</v>
      </c>
      <c r="O425" s="62"/>
      <c r="P425" s="179">
        <f>O425*H425</f>
        <v>0</v>
      </c>
      <c r="Q425" s="179">
        <v>0</v>
      </c>
      <c r="R425" s="179">
        <f>Q425*H425</f>
        <v>0</v>
      </c>
      <c r="S425" s="179">
        <v>0.12</v>
      </c>
      <c r="T425" s="180">
        <f>S425*H425</f>
        <v>5.0604000000000005</v>
      </c>
      <c r="AR425" s="181" t="s">
        <v>165</v>
      </c>
      <c r="AT425" s="181" t="s">
        <v>147</v>
      </c>
      <c r="AU425" s="181" t="s">
        <v>83</v>
      </c>
      <c r="AY425" s="16" t="s">
        <v>146</v>
      </c>
      <c r="BE425" s="182">
        <f>IF(N425="základní",J425,0)</f>
        <v>0</v>
      </c>
      <c r="BF425" s="182">
        <f>IF(N425="snížená",J425,0)</f>
        <v>0</v>
      </c>
      <c r="BG425" s="182">
        <f>IF(N425="zákl. přenesená",J425,0)</f>
        <v>0</v>
      </c>
      <c r="BH425" s="182">
        <f>IF(N425="sníž. přenesená",J425,0)</f>
        <v>0</v>
      </c>
      <c r="BI425" s="182">
        <f>IF(N425="nulová",J425,0)</f>
        <v>0</v>
      </c>
      <c r="BJ425" s="16" t="s">
        <v>83</v>
      </c>
      <c r="BK425" s="182">
        <f>ROUND(I425*H425,2)</f>
        <v>0</v>
      </c>
      <c r="BL425" s="16" t="s">
        <v>165</v>
      </c>
      <c r="BM425" s="181" t="s">
        <v>589</v>
      </c>
    </row>
    <row r="426" spans="2:65" s="1" customFormat="1" ht="19.5">
      <c r="B426" s="33"/>
      <c r="C426" s="34"/>
      <c r="D426" s="183" t="s">
        <v>153</v>
      </c>
      <c r="E426" s="34"/>
      <c r="F426" s="184" t="s">
        <v>590</v>
      </c>
      <c r="G426" s="34"/>
      <c r="H426" s="34"/>
      <c r="I426" s="106"/>
      <c r="J426" s="34"/>
      <c r="K426" s="34"/>
      <c r="L426" s="37"/>
      <c r="M426" s="185"/>
      <c r="N426" s="62"/>
      <c r="O426" s="62"/>
      <c r="P426" s="62"/>
      <c r="Q426" s="62"/>
      <c r="R426" s="62"/>
      <c r="S426" s="62"/>
      <c r="T426" s="63"/>
      <c r="AT426" s="16" t="s">
        <v>153</v>
      </c>
      <c r="AU426" s="16" t="s">
        <v>83</v>
      </c>
    </row>
    <row r="427" spans="2:65" s="12" customFormat="1">
      <c r="B427" s="197"/>
      <c r="C427" s="198"/>
      <c r="D427" s="183" t="s">
        <v>155</v>
      </c>
      <c r="E427" s="199" t="s">
        <v>21</v>
      </c>
      <c r="F427" s="200" t="s">
        <v>379</v>
      </c>
      <c r="G427" s="198"/>
      <c r="H427" s="199" t="s">
        <v>21</v>
      </c>
      <c r="I427" s="201"/>
      <c r="J427" s="198"/>
      <c r="K427" s="198"/>
      <c r="L427" s="202"/>
      <c r="M427" s="203"/>
      <c r="N427" s="204"/>
      <c r="O427" s="204"/>
      <c r="P427" s="204"/>
      <c r="Q427" s="204"/>
      <c r="R427" s="204"/>
      <c r="S427" s="204"/>
      <c r="T427" s="205"/>
      <c r="AT427" s="206" t="s">
        <v>155</v>
      </c>
      <c r="AU427" s="206" t="s">
        <v>83</v>
      </c>
      <c r="AV427" s="12" t="s">
        <v>83</v>
      </c>
      <c r="AW427" s="12" t="s">
        <v>36</v>
      </c>
      <c r="AX427" s="12" t="s">
        <v>75</v>
      </c>
      <c r="AY427" s="206" t="s">
        <v>146</v>
      </c>
    </row>
    <row r="428" spans="2:65" s="11" customFormat="1">
      <c r="B428" s="186"/>
      <c r="C428" s="187"/>
      <c r="D428" s="183" t="s">
        <v>155</v>
      </c>
      <c r="E428" s="188" t="s">
        <v>21</v>
      </c>
      <c r="F428" s="189" t="s">
        <v>380</v>
      </c>
      <c r="G428" s="187"/>
      <c r="H428" s="190">
        <v>43.7</v>
      </c>
      <c r="I428" s="191"/>
      <c r="J428" s="187"/>
      <c r="K428" s="187"/>
      <c r="L428" s="192"/>
      <c r="M428" s="193"/>
      <c r="N428" s="194"/>
      <c r="O428" s="194"/>
      <c r="P428" s="194"/>
      <c r="Q428" s="194"/>
      <c r="R428" s="194"/>
      <c r="S428" s="194"/>
      <c r="T428" s="195"/>
      <c r="AT428" s="196" t="s">
        <v>155</v>
      </c>
      <c r="AU428" s="196" t="s">
        <v>83</v>
      </c>
      <c r="AV428" s="11" t="s">
        <v>85</v>
      </c>
      <c r="AW428" s="11" t="s">
        <v>36</v>
      </c>
      <c r="AX428" s="11" t="s">
        <v>75</v>
      </c>
      <c r="AY428" s="196" t="s">
        <v>146</v>
      </c>
    </row>
    <row r="429" spans="2:65" s="11" customFormat="1">
      <c r="B429" s="186"/>
      <c r="C429" s="187"/>
      <c r="D429" s="183" t="s">
        <v>155</v>
      </c>
      <c r="E429" s="188" t="s">
        <v>21</v>
      </c>
      <c r="F429" s="189" t="s">
        <v>381</v>
      </c>
      <c r="G429" s="187"/>
      <c r="H429" s="190">
        <v>-1.53</v>
      </c>
      <c r="I429" s="191"/>
      <c r="J429" s="187"/>
      <c r="K429" s="187"/>
      <c r="L429" s="192"/>
      <c r="M429" s="193"/>
      <c r="N429" s="194"/>
      <c r="O429" s="194"/>
      <c r="P429" s="194"/>
      <c r="Q429" s="194"/>
      <c r="R429" s="194"/>
      <c r="S429" s="194"/>
      <c r="T429" s="195"/>
      <c r="AT429" s="196" t="s">
        <v>155</v>
      </c>
      <c r="AU429" s="196" t="s">
        <v>83</v>
      </c>
      <c r="AV429" s="11" t="s">
        <v>85</v>
      </c>
      <c r="AW429" s="11" t="s">
        <v>36</v>
      </c>
      <c r="AX429" s="11" t="s">
        <v>75</v>
      </c>
      <c r="AY429" s="196" t="s">
        <v>146</v>
      </c>
    </row>
    <row r="430" spans="2:65" s="13" customFormat="1">
      <c r="B430" s="207"/>
      <c r="C430" s="208"/>
      <c r="D430" s="183" t="s">
        <v>155</v>
      </c>
      <c r="E430" s="209" t="s">
        <v>21</v>
      </c>
      <c r="F430" s="210" t="s">
        <v>252</v>
      </c>
      <c r="G430" s="208"/>
      <c r="H430" s="211">
        <v>42.17</v>
      </c>
      <c r="I430" s="212"/>
      <c r="J430" s="208"/>
      <c r="K430" s="208"/>
      <c r="L430" s="213"/>
      <c r="M430" s="214"/>
      <c r="N430" s="215"/>
      <c r="O430" s="215"/>
      <c r="P430" s="215"/>
      <c r="Q430" s="215"/>
      <c r="R430" s="215"/>
      <c r="S430" s="215"/>
      <c r="T430" s="216"/>
      <c r="AT430" s="217" t="s">
        <v>155</v>
      </c>
      <c r="AU430" s="217" t="s">
        <v>83</v>
      </c>
      <c r="AV430" s="13" t="s">
        <v>165</v>
      </c>
      <c r="AW430" s="13" t="s">
        <v>36</v>
      </c>
      <c r="AX430" s="13" t="s">
        <v>83</v>
      </c>
      <c r="AY430" s="217" t="s">
        <v>146</v>
      </c>
    </row>
    <row r="431" spans="2:65" s="1" customFormat="1" ht="16.5" customHeight="1">
      <c r="B431" s="33"/>
      <c r="C431" s="170" t="s">
        <v>591</v>
      </c>
      <c r="D431" s="170" t="s">
        <v>147</v>
      </c>
      <c r="E431" s="171" t="s">
        <v>592</v>
      </c>
      <c r="F431" s="172" t="s">
        <v>593</v>
      </c>
      <c r="G431" s="173" t="s">
        <v>222</v>
      </c>
      <c r="H431" s="174">
        <v>750</v>
      </c>
      <c r="I431" s="175"/>
      <c r="J431" s="176">
        <f>ROUND(I431*H431,2)</f>
        <v>0</v>
      </c>
      <c r="K431" s="172" t="s">
        <v>21</v>
      </c>
      <c r="L431" s="37"/>
      <c r="M431" s="177" t="s">
        <v>21</v>
      </c>
      <c r="N431" s="178" t="s">
        <v>46</v>
      </c>
      <c r="O431" s="62"/>
      <c r="P431" s="179">
        <f>O431*H431</f>
        <v>0</v>
      </c>
      <c r="Q431" s="179">
        <v>0</v>
      </c>
      <c r="R431" s="179">
        <f>Q431*H431</f>
        <v>0</v>
      </c>
      <c r="S431" s="179">
        <v>4.0000000000000001E-3</v>
      </c>
      <c r="T431" s="180">
        <f>S431*H431</f>
        <v>3</v>
      </c>
      <c r="AR431" s="181" t="s">
        <v>165</v>
      </c>
      <c r="AT431" s="181" t="s">
        <v>147</v>
      </c>
      <c r="AU431" s="181" t="s">
        <v>83</v>
      </c>
      <c r="AY431" s="16" t="s">
        <v>146</v>
      </c>
      <c r="BE431" s="182">
        <f>IF(N431="základní",J431,0)</f>
        <v>0</v>
      </c>
      <c r="BF431" s="182">
        <f>IF(N431="snížená",J431,0)</f>
        <v>0</v>
      </c>
      <c r="BG431" s="182">
        <f>IF(N431="zákl. přenesená",J431,0)</f>
        <v>0</v>
      </c>
      <c r="BH431" s="182">
        <f>IF(N431="sníž. přenesená",J431,0)</f>
        <v>0</v>
      </c>
      <c r="BI431" s="182">
        <f>IF(N431="nulová",J431,0)</f>
        <v>0</v>
      </c>
      <c r="BJ431" s="16" t="s">
        <v>83</v>
      </c>
      <c r="BK431" s="182">
        <f>ROUND(I431*H431,2)</f>
        <v>0</v>
      </c>
      <c r="BL431" s="16" t="s">
        <v>165</v>
      </c>
      <c r="BM431" s="181" t="s">
        <v>594</v>
      </c>
    </row>
    <row r="432" spans="2:65" s="1" customFormat="1" ht="19.5">
      <c r="B432" s="33"/>
      <c r="C432" s="34"/>
      <c r="D432" s="183" t="s">
        <v>153</v>
      </c>
      <c r="E432" s="34"/>
      <c r="F432" s="184" t="s">
        <v>595</v>
      </c>
      <c r="G432" s="34"/>
      <c r="H432" s="34"/>
      <c r="I432" s="106"/>
      <c r="J432" s="34"/>
      <c r="K432" s="34"/>
      <c r="L432" s="37"/>
      <c r="M432" s="185"/>
      <c r="N432" s="62"/>
      <c r="O432" s="62"/>
      <c r="P432" s="62"/>
      <c r="Q432" s="62"/>
      <c r="R432" s="62"/>
      <c r="S432" s="62"/>
      <c r="T432" s="63"/>
      <c r="AT432" s="16" t="s">
        <v>153</v>
      </c>
      <c r="AU432" s="16" t="s">
        <v>83</v>
      </c>
    </row>
    <row r="433" spans="2:65" s="12" customFormat="1">
      <c r="B433" s="197"/>
      <c r="C433" s="198"/>
      <c r="D433" s="183" t="s">
        <v>155</v>
      </c>
      <c r="E433" s="199" t="s">
        <v>21</v>
      </c>
      <c r="F433" s="200" t="s">
        <v>596</v>
      </c>
      <c r="G433" s="198"/>
      <c r="H433" s="199" t="s">
        <v>21</v>
      </c>
      <c r="I433" s="201"/>
      <c r="J433" s="198"/>
      <c r="K433" s="198"/>
      <c r="L433" s="202"/>
      <c r="M433" s="203"/>
      <c r="N433" s="204"/>
      <c r="O433" s="204"/>
      <c r="P433" s="204"/>
      <c r="Q433" s="204"/>
      <c r="R433" s="204"/>
      <c r="S433" s="204"/>
      <c r="T433" s="205"/>
      <c r="AT433" s="206" t="s">
        <v>155</v>
      </c>
      <c r="AU433" s="206" t="s">
        <v>83</v>
      </c>
      <c r="AV433" s="12" t="s">
        <v>83</v>
      </c>
      <c r="AW433" s="12" t="s">
        <v>36</v>
      </c>
      <c r="AX433" s="12" t="s">
        <v>75</v>
      </c>
      <c r="AY433" s="206" t="s">
        <v>146</v>
      </c>
    </row>
    <row r="434" spans="2:65" s="11" customFormat="1">
      <c r="B434" s="186"/>
      <c r="C434" s="187"/>
      <c r="D434" s="183" t="s">
        <v>155</v>
      </c>
      <c r="E434" s="188" t="s">
        <v>21</v>
      </c>
      <c r="F434" s="189" t="s">
        <v>597</v>
      </c>
      <c r="G434" s="187"/>
      <c r="H434" s="190">
        <v>750</v>
      </c>
      <c r="I434" s="191"/>
      <c r="J434" s="187"/>
      <c r="K434" s="187"/>
      <c r="L434" s="192"/>
      <c r="M434" s="193"/>
      <c r="N434" s="194"/>
      <c r="O434" s="194"/>
      <c r="P434" s="194"/>
      <c r="Q434" s="194"/>
      <c r="R434" s="194"/>
      <c r="S434" s="194"/>
      <c r="T434" s="195"/>
      <c r="AT434" s="196" t="s">
        <v>155</v>
      </c>
      <c r="AU434" s="196" t="s">
        <v>83</v>
      </c>
      <c r="AV434" s="11" t="s">
        <v>85</v>
      </c>
      <c r="AW434" s="11" t="s">
        <v>36</v>
      </c>
      <c r="AX434" s="11" t="s">
        <v>83</v>
      </c>
      <c r="AY434" s="196" t="s">
        <v>146</v>
      </c>
    </row>
    <row r="435" spans="2:65" s="1" customFormat="1" ht="16.5" customHeight="1">
      <c r="B435" s="33"/>
      <c r="C435" s="170" t="s">
        <v>598</v>
      </c>
      <c r="D435" s="170" t="s">
        <v>147</v>
      </c>
      <c r="E435" s="171" t="s">
        <v>599</v>
      </c>
      <c r="F435" s="172" t="s">
        <v>600</v>
      </c>
      <c r="G435" s="173" t="s">
        <v>601</v>
      </c>
      <c r="H435" s="174">
        <v>187.53899999999999</v>
      </c>
      <c r="I435" s="175"/>
      <c r="J435" s="176">
        <f>ROUND(I435*H435,2)</f>
        <v>0</v>
      </c>
      <c r="K435" s="172" t="s">
        <v>21</v>
      </c>
      <c r="L435" s="37"/>
      <c r="M435" s="177" t="s">
        <v>21</v>
      </c>
      <c r="N435" s="178" t="s">
        <v>46</v>
      </c>
      <c r="O435" s="62"/>
      <c r="P435" s="179">
        <f>O435*H435</f>
        <v>0</v>
      </c>
      <c r="Q435" s="179">
        <v>0</v>
      </c>
      <c r="R435" s="179">
        <f>Q435*H435</f>
        <v>0</v>
      </c>
      <c r="S435" s="179">
        <v>2.5</v>
      </c>
      <c r="T435" s="180">
        <f>S435*H435</f>
        <v>468.84749999999997</v>
      </c>
      <c r="AR435" s="181" t="s">
        <v>165</v>
      </c>
      <c r="AT435" s="181" t="s">
        <v>147</v>
      </c>
      <c r="AU435" s="181" t="s">
        <v>83</v>
      </c>
      <c r="AY435" s="16" t="s">
        <v>146</v>
      </c>
      <c r="BE435" s="182">
        <f>IF(N435="základní",J435,0)</f>
        <v>0</v>
      </c>
      <c r="BF435" s="182">
        <f>IF(N435="snížená",J435,0)</f>
        <v>0</v>
      </c>
      <c r="BG435" s="182">
        <f>IF(N435="zákl. přenesená",J435,0)</f>
        <v>0</v>
      </c>
      <c r="BH435" s="182">
        <f>IF(N435="sníž. přenesená",J435,0)</f>
        <v>0</v>
      </c>
      <c r="BI435" s="182">
        <f>IF(N435="nulová",J435,0)</f>
        <v>0</v>
      </c>
      <c r="BJ435" s="16" t="s">
        <v>83</v>
      </c>
      <c r="BK435" s="182">
        <f>ROUND(I435*H435,2)</f>
        <v>0</v>
      </c>
      <c r="BL435" s="16" t="s">
        <v>165</v>
      </c>
      <c r="BM435" s="181" t="s">
        <v>602</v>
      </c>
    </row>
    <row r="436" spans="2:65" s="1" customFormat="1" ht="68.25">
      <c r="B436" s="33"/>
      <c r="C436" s="34"/>
      <c r="D436" s="183" t="s">
        <v>153</v>
      </c>
      <c r="E436" s="34"/>
      <c r="F436" s="184" t="s">
        <v>603</v>
      </c>
      <c r="G436" s="34"/>
      <c r="H436" s="34"/>
      <c r="I436" s="106"/>
      <c r="J436" s="34"/>
      <c r="K436" s="34"/>
      <c r="L436" s="37"/>
      <c r="M436" s="185"/>
      <c r="N436" s="62"/>
      <c r="O436" s="62"/>
      <c r="P436" s="62"/>
      <c r="Q436" s="62"/>
      <c r="R436" s="62"/>
      <c r="S436" s="62"/>
      <c r="T436" s="63"/>
      <c r="AT436" s="16" t="s">
        <v>153</v>
      </c>
      <c r="AU436" s="16" t="s">
        <v>83</v>
      </c>
    </row>
    <row r="437" spans="2:65" s="12" customFormat="1">
      <c r="B437" s="197"/>
      <c r="C437" s="198"/>
      <c r="D437" s="183" t="s">
        <v>155</v>
      </c>
      <c r="E437" s="199" t="s">
        <v>21</v>
      </c>
      <c r="F437" s="200" t="s">
        <v>547</v>
      </c>
      <c r="G437" s="198"/>
      <c r="H437" s="199" t="s">
        <v>21</v>
      </c>
      <c r="I437" s="201"/>
      <c r="J437" s="198"/>
      <c r="K437" s="198"/>
      <c r="L437" s="202"/>
      <c r="M437" s="203"/>
      <c r="N437" s="204"/>
      <c r="O437" s="204"/>
      <c r="P437" s="204"/>
      <c r="Q437" s="204"/>
      <c r="R437" s="204"/>
      <c r="S437" s="204"/>
      <c r="T437" s="205"/>
      <c r="AT437" s="206" t="s">
        <v>155</v>
      </c>
      <c r="AU437" s="206" t="s">
        <v>83</v>
      </c>
      <c r="AV437" s="12" t="s">
        <v>83</v>
      </c>
      <c r="AW437" s="12" t="s">
        <v>36</v>
      </c>
      <c r="AX437" s="12" t="s">
        <v>75</v>
      </c>
      <c r="AY437" s="206" t="s">
        <v>146</v>
      </c>
    </row>
    <row r="438" spans="2:65" s="11" customFormat="1">
      <c r="B438" s="186"/>
      <c r="C438" s="187"/>
      <c r="D438" s="183" t="s">
        <v>155</v>
      </c>
      <c r="E438" s="188" t="s">
        <v>21</v>
      </c>
      <c r="F438" s="189" t="s">
        <v>604</v>
      </c>
      <c r="G438" s="187"/>
      <c r="H438" s="190">
        <v>5.6159999999999997</v>
      </c>
      <c r="I438" s="191"/>
      <c r="J438" s="187"/>
      <c r="K438" s="187"/>
      <c r="L438" s="192"/>
      <c r="M438" s="193"/>
      <c r="N438" s="194"/>
      <c r="O438" s="194"/>
      <c r="P438" s="194"/>
      <c r="Q438" s="194"/>
      <c r="R438" s="194"/>
      <c r="S438" s="194"/>
      <c r="T438" s="195"/>
      <c r="AT438" s="196" t="s">
        <v>155</v>
      </c>
      <c r="AU438" s="196" t="s">
        <v>83</v>
      </c>
      <c r="AV438" s="11" t="s">
        <v>85</v>
      </c>
      <c r="AW438" s="11" t="s">
        <v>36</v>
      </c>
      <c r="AX438" s="11" t="s">
        <v>75</v>
      </c>
      <c r="AY438" s="196" t="s">
        <v>146</v>
      </c>
    </row>
    <row r="439" spans="2:65" s="12" customFormat="1">
      <c r="B439" s="197"/>
      <c r="C439" s="198"/>
      <c r="D439" s="183" t="s">
        <v>155</v>
      </c>
      <c r="E439" s="199" t="s">
        <v>21</v>
      </c>
      <c r="F439" s="200" t="s">
        <v>549</v>
      </c>
      <c r="G439" s="198"/>
      <c r="H439" s="199" t="s">
        <v>21</v>
      </c>
      <c r="I439" s="201"/>
      <c r="J439" s="198"/>
      <c r="K439" s="198"/>
      <c r="L439" s="202"/>
      <c r="M439" s="203"/>
      <c r="N439" s="204"/>
      <c r="O439" s="204"/>
      <c r="P439" s="204"/>
      <c r="Q439" s="204"/>
      <c r="R439" s="204"/>
      <c r="S439" s="204"/>
      <c r="T439" s="205"/>
      <c r="AT439" s="206" t="s">
        <v>155</v>
      </c>
      <c r="AU439" s="206" t="s">
        <v>83</v>
      </c>
      <c r="AV439" s="12" t="s">
        <v>83</v>
      </c>
      <c r="AW439" s="12" t="s">
        <v>36</v>
      </c>
      <c r="AX439" s="12" t="s">
        <v>75</v>
      </c>
      <c r="AY439" s="206" t="s">
        <v>146</v>
      </c>
    </row>
    <row r="440" spans="2:65" s="11" customFormat="1">
      <c r="B440" s="186"/>
      <c r="C440" s="187"/>
      <c r="D440" s="183" t="s">
        <v>155</v>
      </c>
      <c r="E440" s="188" t="s">
        <v>21</v>
      </c>
      <c r="F440" s="189" t="s">
        <v>605</v>
      </c>
      <c r="G440" s="187"/>
      <c r="H440" s="190">
        <v>21.56</v>
      </c>
      <c r="I440" s="191"/>
      <c r="J440" s="187"/>
      <c r="K440" s="187"/>
      <c r="L440" s="192"/>
      <c r="M440" s="193"/>
      <c r="N440" s="194"/>
      <c r="O440" s="194"/>
      <c r="P440" s="194"/>
      <c r="Q440" s="194"/>
      <c r="R440" s="194"/>
      <c r="S440" s="194"/>
      <c r="T440" s="195"/>
      <c r="AT440" s="196" t="s">
        <v>155</v>
      </c>
      <c r="AU440" s="196" t="s">
        <v>83</v>
      </c>
      <c r="AV440" s="11" t="s">
        <v>85</v>
      </c>
      <c r="AW440" s="11" t="s">
        <v>36</v>
      </c>
      <c r="AX440" s="11" t="s">
        <v>75</v>
      </c>
      <c r="AY440" s="196" t="s">
        <v>146</v>
      </c>
    </row>
    <row r="441" spans="2:65" s="12" customFormat="1">
      <c r="B441" s="197"/>
      <c r="C441" s="198"/>
      <c r="D441" s="183" t="s">
        <v>155</v>
      </c>
      <c r="E441" s="199" t="s">
        <v>21</v>
      </c>
      <c r="F441" s="200" t="s">
        <v>606</v>
      </c>
      <c r="G441" s="198"/>
      <c r="H441" s="199" t="s">
        <v>21</v>
      </c>
      <c r="I441" s="201"/>
      <c r="J441" s="198"/>
      <c r="K441" s="198"/>
      <c r="L441" s="202"/>
      <c r="M441" s="203"/>
      <c r="N441" s="204"/>
      <c r="O441" s="204"/>
      <c r="P441" s="204"/>
      <c r="Q441" s="204"/>
      <c r="R441" s="204"/>
      <c r="S441" s="204"/>
      <c r="T441" s="205"/>
      <c r="AT441" s="206" t="s">
        <v>155</v>
      </c>
      <c r="AU441" s="206" t="s">
        <v>83</v>
      </c>
      <c r="AV441" s="12" t="s">
        <v>83</v>
      </c>
      <c r="AW441" s="12" t="s">
        <v>36</v>
      </c>
      <c r="AX441" s="12" t="s">
        <v>75</v>
      </c>
      <c r="AY441" s="206" t="s">
        <v>146</v>
      </c>
    </row>
    <row r="442" spans="2:65" s="11" customFormat="1">
      <c r="B442" s="186"/>
      <c r="C442" s="187"/>
      <c r="D442" s="183" t="s">
        <v>155</v>
      </c>
      <c r="E442" s="188" t="s">
        <v>21</v>
      </c>
      <c r="F442" s="189" t="s">
        <v>607</v>
      </c>
      <c r="G442" s="187"/>
      <c r="H442" s="190">
        <v>0.26800000000000002</v>
      </c>
      <c r="I442" s="191"/>
      <c r="J442" s="187"/>
      <c r="K442" s="187"/>
      <c r="L442" s="192"/>
      <c r="M442" s="193"/>
      <c r="N442" s="194"/>
      <c r="O442" s="194"/>
      <c r="P442" s="194"/>
      <c r="Q442" s="194"/>
      <c r="R442" s="194"/>
      <c r="S442" s="194"/>
      <c r="T442" s="195"/>
      <c r="AT442" s="196" t="s">
        <v>155</v>
      </c>
      <c r="AU442" s="196" t="s">
        <v>83</v>
      </c>
      <c r="AV442" s="11" t="s">
        <v>85</v>
      </c>
      <c r="AW442" s="11" t="s">
        <v>36</v>
      </c>
      <c r="AX442" s="11" t="s">
        <v>75</v>
      </c>
      <c r="AY442" s="196" t="s">
        <v>146</v>
      </c>
    </row>
    <row r="443" spans="2:65" s="12" customFormat="1">
      <c r="B443" s="197"/>
      <c r="C443" s="198"/>
      <c r="D443" s="183" t="s">
        <v>155</v>
      </c>
      <c r="E443" s="199" t="s">
        <v>21</v>
      </c>
      <c r="F443" s="200" t="s">
        <v>608</v>
      </c>
      <c r="G443" s="198"/>
      <c r="H443" s="199" t="s">
        <v>21</v>
      </c>
      <c r="I443" s="201"/>
      <c r="J443" s="198"/>
      <c r="K443" s="198"/>
      <c r="L443" s="202"/>
      <c r="M443" s="203"/>
      <c r="N443" s="204"/>
      <c r="O443" s="204"/>
      <c r="P443" s="204"/>
      <c r="Q443" s="204"/>
      <c r="R443" s="204"/>
      <c r="S443" s="204"/>
      <c r="T443" s="205"/>
      <c r="AT443" s="206" t="s">
        <v>155</v>
      </c>
      <c r="AU443" s="206" t="s">
        <v>83</v>
      </c>
      <c r="AV443" s="12" t="s">
        <v>83</v>
      </c>
      <c r="AW443" s="12" t="s">
        <v>36</v>
      </c>
      <c r="AX443" s="12" t="s">
        <v>75</v>
      </c>
      <c r="AY443" s="206" t="s">
        <v>146</v>
      </c>
    </row>
    <row r="444" spans="2:65" s="11" customFormat="1">
      <c r="B444" s="186"/>
      <c r="C444" s="187"/>
      <c r="D444" s="183" t="s">
        <v>155</v>
      </c>
      <c r="E444" s="188" t="s">
        <v>21</v>
      </c>
      <c r="F444" s="189" t="s">
        <v>609</v>
      </c>
      <c r="G444" s="187"/>
      <c r="H444" s="190">
        <v>37.979999999999997</v>
      </c>
      <c r="I444" s="191"/>
      <c r="J444" s="187"/>
      <c r="K444" s="187"/>
      <c r="L444" s="192"/>
      <c r="M444" s="193"/>
      <c r="N444" s="194"/>
      <c r="O444" s="194"/>
      <c r="P444" s="194"/>
      <c r="Q444" s="194"/>
      <c r="R444" s="194"/>
      <c r="S444" s="194"/>
      <c r="T444" s="195"/>
      <c r="AT444" s="196" t="s">
        <v>155</v>
      </c>
      <c r="AU444" s="196" t="s">
        <v>83</v>
      </c>
      <c r="AV444" s="11" t="s">
        <v>85</v>
      </c>
      <c r="AW444" s="11" t="s">
        <v>36</v>
      </c>
      <c r="AX444" s="11" t="s">
        <v>75</v>
      </c>
      <c r="AY444" s="196" t="s">
        <v>146</v>
      </c>
    </row>
    <row r="445" spans="2:65" s="11" customFormat="1">
      <c r="B445" s="186"/>
      <c r="C445" s="187"/>
      <c r="D445" s="183" t="s">
        <v>155</v>
      </c>
      <c r="E445" s="188" t="s">
        <v>21</v>
      </c>
      <c r="F445" s="189" t="s">
        <v>610</v>
      </c>
      <c r="G445" s="187"/>
      <c r="H445" s="190">
        <v>42.218000000000004</v>
      </c>
      <c r="I445" s="191"/>
      <c r="J445" s="187"/>
      <c r="K445" s="187"/>
      <c r="L445" s="192"/>
      <c r="M445" s="193"/>
      <c r="N445" s="194"/>
      <c r="O445" s="194"/>
      <c r="P445" s="194"/>
      <c r="Q445" s="194"/>
      <c r="R445" s="194"/>
      <c r="S445" s="194"/>
      <c r="T445" s="195"/>
      <c r="AT445" s="196" t="s">
        <v>155</v>
      </c>
      <c r="AU445" s="196" t="s">
        <v>83</v>
      </c>
      <c r="AV445" s="11" t="s">
        <v>85</v>
      </c>
      <c r="AW445" s="11" t="s">
        <v>36</v>
      </c>
      <c r="AX445" s="11" t="s">
        <v>75</v>
      </c>
      <c r="AY445" s="196" t="s">
        <v>146</v>
      </c>
    </row>
    <row r="446" spans="2:65" s="11" customFormat="1">
      <c r="B446" s="186"/>
      <c r="C446" s="187"/>
      <c r="D446" s="183" t="s">
        <v>155</v>
      </c>
      <c r="E446" s="188" t="s">
        <v>21</v>
      </c>
      <c r="F446" s="189" t="s">
        <v>611</v>
      </c>
      <c r="G446" s="187"/>
      <c r="H446" s="190">
        <v>24.321999999999999</v>
      </c>
      <c r="I446" s="191"/>
      <c r="J446" s="187"/>
      <c r="K446" s="187"/>
      <c r="L446" s="192"/>
      <c r="M446" s="193"/>
      <c r="N446" s="194"/>
      <c r="O446" s="194"/>
      <c r="P446" s="194"/>
      <c r="Q446" s="194"/>
      <c r="R446" s="194"/>
      <c r="S446" s="194"/>
      <c r="T446" s="195"/>
      <c r="AT446" s="196" t="s">
        <v>155</v>
      </c>
      <c r="AU446" s="196" t="s">
        <v>83</v>
      </c>
      <c r="AV446" s="11" t="s">
        <v>85</v>
      </c>
      <c r="AW446" s="11" t="s">
        <v>36</v>
      </c>
      <c r="AX446" s="11" t="s">
        <v>75</v>
      </c>
      <c r="AY446" s="196" t="s">
        <v>146</v>
      </c>
    </row>
    <row r="447" spans="2:65" s="11" customFormat="1">
      <c r="B447" s="186"/>
      <c r="C447" s="187"/>
      <c r="D447" s="183" t="s">
        <v>155</v>
      </c>
      <c r="E447" s="188" t="s">
        <v>21</v>
      </c>
      <c r="F447" s="189" t="s">
        <v>612</v>
      </c>
      <c r="G447" s="187"/>
      <c r="H447" s="190">
        <v>42.993000000000002</v>
      </c>
      <c r="I447" s="191"/>
      <c r="J447" s="187"/>
      <c r="K447" s="187"/>
      <c r="L447" s="192"/>
      <c r="M447" s="193"/>
      <c r="N447" s="194"/>
      <c r="O447" s="194"/>
      <c r="P447" s="194"/>
      <c r="Q447" s="194"/>
      <c r="R447" s="194"/>
      <c r="S447" s="194"/>
      <c r="T447" s="195"/>
      <c r="AT447" s="196" t="s">
        <v>155</v>
      </c>
      <c r="AU447" s="196" t="s">
        <v>83</v>
      </c>
      <c r="AV447" s="11" t="s">
        <v>85</v>
      </c>
      <c r="AW447" s="11" t="s">
        <v>36</v>
      </c>
      <c r="AX447" s="11" t="s">
        <v>75</v>
      </c>
      <c r="AY447" s="196" t="s">
        <v>146</v>
      </c>
    </row>
    <row r="448" spans="2:65" s="11" customFormat="1">
      <c r="B448" s="186"/>
      <c r="C448" s="187"/>
      <c r="D448" s="183" t="s">
        <v>155</v>
      </c>
      <c r="E448" s="188" t="s">
        <v>21</v>
      </c>
      <c r="F448" s="189" t="s">
        <v>613</v>
      </c>
      <c r="G448" s="187"/>
      <c r="H448" s="190">
        <v>15.582000000000001</v>
      </c>
      <c r="I448" s="191"/>
      <c r="J448" s="187"/>
      <c r="K448" s="187"/>
      <c r="L448" s="192"/>
      <c r="M448" s="193"/>
      <c r="N448" s="194"/>
      <c r="O448" s="194"/>
      <c r="P448" s="194"/>
      <c r="Q448" s="194"/>
      <c r="R448" s="194"/>
      <c r="S448" s="194"/>
      <c r="T448" s="195"/>
      <c r="AT448" s="196" t="s">
        <v>155</v>
      </c>
      <c r="AU448" s="196" t="s">
        <v>83</v>
      </c>
      <c r="AV448" s="11" t="s">
        <v>85</v>
      </c>
      <c r="AW448" s="11" t="s">
        <v>36</v>
      </c>
      <c r="AX448" s="11" t="s">
        <v>75</v>
      </c>
      <c r="AY448" s="196" t="s">
        <v>146</v>
      </c>
    </row>
    <row r="449" spans="2:65" s="11" customFormat="1">
      <c r="B449" s="186"/>
      <c r="C449" s="187"/>
      <c r="D449" s="183" t="s">
        <v>155</v>
      </c>
      <c r="E449" s="188" t="s">
        <v>21</v>
      </c>
      <c r="F449" s="189" t="s">
        <v>614</v>
      </c>
      <c r="G449" s="187"/>
      <c r="H449" s="190">
        <v>-3</v>
      </c>
      <c r="I449" s="191"/>
      <c r="J449" s="187"/>
      <c r="K449" s="187"/>
      <c r="L449" s="192"/>
      <c r="M449" s="193"/>
      <c r="N449" s="194"/>
      <c r="O449" s="194"/>
      <c r="P449" s="194"/>
      <c r="Q449" s="194"/>
      <c r="R449" s="194"/>
      <c r="S449" s="194"/>
      <c r="T449" s="195"/>
      <c r="AT449" s="196" t="s">
        <v>155</v>
      </c>
      <c r="AU449" s="196" t="s">
        <v>83</v>
      </c>
      <c r="AV449" s="11" t="s">
        <v>85</v>
      </c>
      <c r="AW449" s="11" t="s">
        <v>36</v>
      </c>
      <c r="AX449" s="11" t="s">
        <v>75</v>
      </c>
      <c r="AY449" s="196" t="s">
        <v>146</v>
      </c>
    </row>
    <row r="450" spans="2:65" s="13" customFormat="1">
      <c r="B450" s="207"/>
      <c r="C450" s="208"/>
      <c r="D450" s="183" t="s">
        <v>155</v>
      </c>
      <c r="E450" s="209" t="s">
        <v>21</v>
      </c>
      <c r="F450" s="210" t="s">
        <v>252</v>
      </c>
      <c r="G450" s="208"/>
      <c r="H450" s="211">
        <v>187.53899999999999</v>
      </c>
      <c r="I450" s="212"/>
      <c r="J450" s="208"/>
      <c r="K450" s="208"/>
      <c r="L450" s="213"/>
      <c r="M450" s="214"/>
      <c r="N450" s="215"/>
      <c r="O450" s="215"/>
      <c r="P450" s="215"/>
      <c r="Q450" s="215"/>
      <c r="R450" s="215"/>
      <c r="S450" s="215"/>
      <c r="T450" s="216"/>
      <c r="AT450" s="217" t="s">
        <v>155</v>
      </c>
      <c r="AU450" s="217" t="s">
        <v>83</v>
      </c>
      <c r="AV450" s="13" t="s">
        <v>165</v>
      </c>
      <c r="AW450" s="13" t="s">
        <v>36</v>
      </c>
      <c r="AX450" s="13" t="s">
        <v>83</v>
      </c>
      <c r="AY450" s="217" t="s">
        <v>146</v>
      </c>
    </row>
    <row r="451" spans="2:65" s="1" customFormat="1" ht="24" customHeight="1">
      <c r="B451" s="33"/>
      <c r="C451" s="170" t="s">
        <v>615</v>
      </c>
      <c r="D451" s="170" t="s">
        <v>147</v>
      </c>
      <c r="E451" s="171" t="s">
        <v>616</v>
      </c>
      <c r="F451" s="172" t="s">
        <v>617</v>
      </c>
      <c r="G451" s="173" t="s">
        <v>618</v>
      </c>
      <c r="H451" s="174">
        <v>23</v>
      </c>
      <c r="I451" s="175"/>
      <c r="J451" s="176">
        <f>ROUND(I451*H451,2)</f>
        <v>0</v>
      </c>
      <c r="K451" s="172" t="s">
        <v>21</v>
      </c>
      <c r="L451" s="37"/>
      <c r="M451" s="177" t="s">
        <v>21</v>
      </c>
      <c r="N451" s="178" t="s">
        <v>46</v>
      </c>
      <c r="O451" s="62"/>
      <c r="P451" s="179">
        <f>O451*H451</f>
        <v>0</v>
      </c>
      <c r="Q451" s="179">
        <v>0</v>
      </c>
      <c r="R451" s="179">
        <f>Q451*H451</f>
        <v>0</v>
      </c>
      <c r="S451" s="179">
        <v>0</v>
      </c>
      <c r="T451" s="180">
        <f>S451*H451</f>
        <v>0</v>
      </c>
      <c r="AR451" s="181" t="s">
        <v>165</v>
      </c>
      <c r="AT451" s="181" t="s">
        <v>147</v>
      </c>
      <c r="AU451" s="181" t="s">
        <v>83</v>
      </c>
      <c r="AY451" s="16" t="s">
        <v>146</v>
      </c>
      <c r="BE451" s="182">
        <f>IF(N451="základní",J451,0)</f>
        <v>0</v>
      </c>
      <c r="BF451" s="182">
        <f>IF(N451="snížená",J451,0)</f>
        <v>0</v>
      </c>
      <c r="BG451" s="182">
        <f>IF(N451="zákl. přenesená",J451,0)</f>
        <v>0</v>
      </c>
      <c r="BH451" s="182">
        <f>IF(N451="sníž. přenesená",J451,0)</f>
        <v>0</v>
      </c>
      <c r="BI451" s="182">
        <f>IF(N451="nulová",J451,0)</f>
        <v>0</v>
      </c>
      <c r="BJ451" s="16" t="s">
        <v>83</v>
      </c>
      <c r="BK451" s="182">
        <f>ROUND(I451*H451,2)</f>
        <v>0</v>
      </c>
      <c r="BL451" s="16" t="s">
        <v>165</v>
      </c>
      <c r="BM451" s="181" t="s">
        <v>619</v>
      </c>
    </row>
    <row r="452" spans="2:65" s="1" customFormat="1" ht="29.25">
      <c r="B452" s="33"/>
      <c r="C452" s="34"/>
      <c r="D452" s="183" t="s">
        <v>153</v>
      </c>
      <c r="E452" s="34"/>
      <c r="F452" s="184" t="s">
        <v>620</v>
      </c>
      <c r="G452" s="34"/>
      <c r="H452" s="34"/>
      <c r="I452" s="106"/>
      <c r="J452" s="34"/>
      <c r="K452" s="34"/>
      <c r="L452" s="37"/>
      <c r="M452" s="185"/>
      <c r="N452" s="62"/>
      <c r="O452" s="62"/>
      <c r="P452" s="62"/>
      <c r="Q452" s="62"/>
      <c r="R452" s="62"/>
      <c r="S452" s="62"/>
      <c r="T452" s="63"/>
      <c r="AT452" s="16" t="s">
        <v>153</v>
      </c>
      <c r="AU452" s="16" t="s">
        <v>83</v>
      </c>
    </row>
    <row r="453" spans="2:65" s="12" customFormat="1">
      <c r="B453" s="197"/>
      <c r="C453" s="198"/>
      <c r="D453" s="183" t="s">
        <v>155</v>
      </c>
      <c r="E453" s="199" t="s">
        <v>21</v>
      </c>
      <c r="F453" s="200" t="s">
        <v>621</v>
      </c>
      <c r="G453" s="198"/>
      <c r="H453" s="199" t="s">
        <v>21</v>
      </c>
      <c r="I453" s="201"/>
      <c r="J453" s="198"/>
      <c r="K453" s="198"/>
      <c r="L453" s="202"/>
      <c r="M453" s="203"/>
      <c r="N453" s="204"/>
      <c r="O453" s="204"/>
      <c r="P453" s="204"/>
      <c r="Q453" s="204"/>
      <c r="R453" s="204"/>
      <c r="S453" s="204"/>
      <c r="T453" s="205"/>
      <c r="AT453" s="206" t="s">
        <v>155</v>
      </c>
      <c r="AU453" s="206" t="s">
        <v>83</v>
      </c>
      <c r="AV453" s="12" t="s">
        <v>83</v>
      </c>
      <c r="AW453" s="12" t="s">
        <v>36</v>
      </c>
      <c r="AX453" s="12" t="s">
        <v>75</v>
      </c>
      <c r="AY453" s="206" t="s">
        <v>146</v>
      </c>
    </row>
    <row r="454" spans="2:65" s="11" customFormat="1">
      <c r="B454" s="186"/>
      <c r="C454" s="187"/>
      <c r="D454" s="183" t="s">
        <v>155</v>
      </c>
      <c r="E454" s="188" t="s">
        <v>21</v>
      </c>
      <c r="F454" s="189" t="s">
        <v>467</v>
      </c>
      <c r="G454" s="187"/>
      <c r="H454" s="190">
        <v>4</v>
      </c>
      <c r="I454" s="191"/>
      <c r="J454" s="187"/>
      <c r="K454" s="187"/>
      <c r="L454" s="192"/>
      <c r="M454" s="193"/>
      <c r="N454" s="194"/>
      <c r="O454" s="194"/>
      <c r="P454" s="194"/>
      <c r="Q454" s="194"/>
      <c r="R454" s="194"/>
      <c r="S454" s="194"/>
      <c r="T454" s="195"/>
      <c r="AT454" s="196" t="s">
        <v>155</v>
      </c>
      <c r="AU454" s="196" t="s">
        <v>83</v>
      </c>
      <c r="AV454" s="11" t="s">
        <v>85</v>
      </c>
      <c r="AW454" s="11" t="s">
        <v>36</v>
      </c>
      <c r="AX454" s="11" t="s">
        <v>75</v>
      </c>
      <c r="AY454" s="196" t="s">
        <v>146</v>
      </c>
    </row>
    <row r="455" spans="2:65" s="12" customFormat="1">
      <c r="B455" s="197"/>
      <c r="C455" s="198"/>
      <c r="D455" s="183" t="s">
        <v>155</v>
      </c>
      <c r="E455" s="199" t="s">
        <v>21</v>
      </c>
      <c r="F455" s="200" t="s">
        <v>622</v>
      </c>
      <c r="G455" s="198"/>
      <c r="H455" s="199" t="s">
        <v>21</v>
      </c>
      <c r="I455" s="201"/>
      <c r="J455" s="198"/>
      <c r="K455" s="198"/>
      <c r="L455" s="202"/>
      <c r="M455" s="203"/>
      <c r="N455" s="204"/>
      <c r="O455" s="204"/>
      <c r="P455" s="204"/>
      <c r="Q455" s="204"/>
      <c r="R455" s="204"/>
      <c r="S455" s="204"/>
      <c r="T455" s="205"/>
      <c r="AT455" s="206" t="s">
        <v>155</v>
      </c>
      <c r="AU455" s="206" t="s">
        <v>83</v>
      </c>
      <c r="AV455" s="12" t="s">
        <v>83</v>
      </c>
      <c r="AW455" s="12" t="s">
        <v>36</v>
      </c>
      <c r="AX455" s="12" t="s">
        <v>75</v>
      </c>
      <c r="AY455" s="206" t="s">
        <v>146</v>
      </c>
    </row>
    <row r="456" spans="2:65" s="11" customFormat="1">
      <c r="B456" s="186"/>
      <c r="C456" s="187"/>
      <c r="D456" s="183" t="s">
        <v>155</v>
      </c>
      <c r="E456" s="188" t="s">
        <v>21</v>
      </c>
      <c r="F456" s="189" t="s">
        <v>623</v>
      </c>
      <c r="G456" s="187"/>
      <c r="H456" s="190">
        <v>19</v>
      </c>
      <c r="I456" s="191"/>
      <c r="J456" s="187"/>
      <c r="K456" s="187"/>
      <c r="L456" s="192"/>
      <c r="M456" s="193"/>
      <c r="N456" s="194"/>
      <c r="O456" s="194"/>
      <c r="P456" s="194"/>
      <c r="Q456" s="194"/>
      <c r="R456" s="194"/>
      <c r="S456" s="194"/>
      <c r="T456" s="195"/>
      <c r="AT456" s="196" t="s">
        <v>155</v>
      </c>
      <c r="AU456" s="196" t="s">
        <v>83</v>
      </c>
      <c r="AV456" s="11" t="s">
        <v>85</v>
      </c>
      <c r="AW456" s="11" t="s">
        <v>36</v>
      </c>
      <c r="AX456" s="11" t="s">
        <v>75</v>
      </c>
      <c r="AY456" s="196" t="s">
        <v>146</v>
      </c>
    </row>
    <row r="457" spans="2:65" s="13" customFormat="1">
      <c r="B457" s="207"/>
      <c r="C457" s="208"/>
      <c r="D457" s="183" t="s">
        <v>155</v>
      </c>
      <c r="E457" s="209" t="s">
        <v>21</v>
      </c>
      <c r="F457" s="210" t="s">
        <v>252</v>
      </c>
      <c r="G457" s="208"/>
      <c r="H457" s="211">
        <v>23</v>
      </c>
      <c r="I457" s="212"/>
      <c r="J457" s="208"/>
      <c r="K457" s="208"/>
      <c r="L457" s="213"/>
      <c r="M457" s="214"/>
      <c r="N457" s="215"/>
      <c r="O457" s="215"/>
      <c r="P457" s="215"/>
      <c r="Q457" s="215"/>
      <c r="R457" s="215"/>
      <c r="S457" s="215"/>
      <c r="T457" s="216"/>
      <c r="AT457" s="217" t="s">
        <v>155</v>
      </c>
      <c r="AU457" s="217" t="s">
        <v>83</v>
      </c>
      <c r="AV457" s="13" t="s">
        <v>165</v>
      </c>
      <c r="AW457" s="13" t="s">
        <v>36</v>
      </c>
      <c r="AX457" s="13" t="s">
        <v>83</v>
      </c>
      <c r="AY457" s="217" t="s">
        <v>146</v>
      </c>
    </row>
    <row r="458" spans="2:65" s="1" customFormat="1" ht="16.5" customHeight="1">
      <c r="B458" s="33"/>
      <c r="C458" s="170" t="s">
        <v>624</v>
      </c>
      <c r="D458" s="170" t="s">
        <v>147</v>
      </c>
      <c r="E458" s="171" t="s">
        <v>625</v>
      </c>
      <c r="F458" s="172" t="s">
        <v>626</v>
      </c>
      <c r="G458" s="173" t="s">
        <v>227</v>
      </c>
      <c r="H458" s="174">
        <v>43.46</v>
      </c>
      <c r="I458" s="175"/>
      <c r="J458" s="176">
        <f>ROUND(I458*H458,2)</f>
        <v>0</v>
      </c>
      <c r="K458" s="172" t="s">
        <v>21</v>
      </c>
      <c r="L458" s="37"/>
      <c r="M458" s="177" t="s">
        <v>21</v>
      </c>
      <c r="N458" s="178" t="s">
        <v>46</v>
      </c>
      <c r="O458" s="62"/>
      <c r="P458" s="179">
        <f>O458*H458</f>
        <v>0</v>
      </c>
      <c r="Q458" s="179">
        <v>0</v>
      </c>
      <c r="R458" s="179">
        <f>Q458*H458</f>
        <v>0</v>
      </c>
      <c r="S458" s="179">
        <v>0.27900000000000003</v>
      </c>
      <c r="T458" s="180">
        <f>S458*H458</f>
        <v>12.125340000000001</v>
      </c>
      <c r="AR458" s="181" t="s">
        <v>165</v>
      </c>
      <c r="AT458" s="181" t="s">
        <v>147</v>
      </c>
      <c r="AU458" s="181" t="s">
        <v>83</v>
      </c>
      <c r="AY458" s="16" t="s">
        <v>146</v>
      </c>
      <c r="BE458" s="182">
        <f>IF(N458="základní",J458,0)</f>
        <v>0</v>
      </c>
      <c r="BF458" s="182">
        <f>IF(N458="snížená",J458,0)</f>
        <v>0</v>
      </c>
      <c r="BG458" s="182">
        <f>IF(N458="zákl. přenesená",J458,0)</f>
        <v>0</v>
      </c>
      <c r="BH458" s="182">
        <f>IF(N458="sníž. přenesená",J458,0)</f>
        <v>0</v>
      </c>
      <c r="BI458" s="182">
        <f>IF(N458="nulová",J458,0)</f>
        <v>0</v>
      </c>
      <c r="BJ458" s="16" t="s">
        <v>83</v>
      </c>
      <c r="BK458" s="182">
        <f>ROUND(I458*H458,2)</f>
        <v>0</v>
      </c>
      <c r="BL458" s="16" t="s">
        <v>165</v>
      </c>
      <c r="BM458" s="181" t="s">
        <v>627</v>
      </c>
    </row>
    <row r="459" spans="2:65" s="1" customFormat="1" ht="29.25">
      <c r="B459" s="33"/>
      <c r="C459" s="34"/>
      <c r="D459" s="183" t="s">
        <v>153</v>
      </c>
      <c r="E459" s="34"/>
      <c r="F459" s="184" t="s">
        <v>628</v>
      </c>
      <c r="G459" s="34"/>
      <c r="H459" s="34"/>
      <c r="I459" s="106"/>
      <c r="J459" s="34"/>
      <c r="K459" s="34"/>
      <c r="L459" s="37"/>
      <c r="M459" s="185"/>
      <c r="N459" s="62"/>
      <c r="O459" s="62"/>
      <c r="P459" s="62"/>
      <c r="Q459" s="62"/>
      <c r="R459" s="62"/>
      <c r="S459" s="62"/>
      <c r="T459" s="63"/>
      <c r="AT459" s="16" t="s">
        <v>153</v>
      </c>
      <c r="AU459" s="16" t="s">
        <v>83</v>
      </c>
    </row>
    <row r="460" spans="2:65" s="12" customFormat="1">
      <c r="B460" s="197"/>
      <c r="C460" s="198"/>
      <c r="D460" s="183" t="s">
        <v>155</v>
      </c>
      <c r="E460" s="199" t="s">
        <v>21</v>
      </c>
      <c r="F460" s="200" t="s">
        <v>629</v>
      </c>
      <c r="G460" s="198"/>
      <c r="H460" s="199" t="s">
        <v>21</v>
      </c>
      <c r="I460" s="201"/>
      <c r="J460" s="198"/>
      <c r="K460" s="198"/>
      <c r="L460" s="202"/>
      <c r="M460" s="203"/>
      <c r="N460" s="204"/>
      <c r="O460" s="204"/>
      <c r="P460" s="204"/>
      <c r="Q460" s="204"/>
      <c r="R460" s="204"/>
      <c r="S460" s="204"/>
      <c r="T460" s="205"/>
      <c r="AT460" s="206" t="s">
        <v>155</v>
      </c>
      <c r="AU460" s="206" t="s">
        <v>83</v>
      </c>
      <c r="AV460" s="12" t="s">
        <v>83</v>
      </c>
      <c r="AW460" s="12" t="s">
        <v>36</v>
      </c>
      <c r="AX460" s="12" t="s">
        <v>75</v>
      </c>
      <c r="AY460" s="206" t="s">
        <v>146</v>
      </c>
    </row>
    <row r="461" spans="2:65" s="11" customFormat="1">
      <c r="B461" s="186"/>
      <c r="C461" s="187"/>
      <c r="D461" s="183" t="s">
        <v>155</v>
      </c>
      <c r="E461" s="188" t="s">
        <v>21</v>
      </c>
      <c r="F461" s="189" t="s">
        <v>630</v>
      </c>
      <c r="G461" s="187"/>
      <c r="H461" s="190">
        <v>43.46</v>
      </c>
      <c r="I461" s="191"/>
      <c r="J461" s="187"/>
      <c r="K461" s="187"/>
      <c r="L461" s="192"/>
      <c r="M461" s="193"/>
      <c r="N461" s="194"/>
      <c r="O461" s="194"/>
      <c r="P461" s="194"/>
      <c r="Q461" s="194"/>
      <c r="R461" s="194"/>
      <c r="S461" s="194"/>
      <c r="T461" s="195"/>
      <c r="AT461" s="196" t="s">
        <v>155</v>
      </c>
      <c r="AU461" s="196" t="s">
        <v>83</v>
      </c>
      <c r="AV461" s="11" t="s">
        <v>85</v>
      </c>
      <c r="AW461" s="11" t="s">
        <v>36</v>
      </c>
      <c r="AX461" s="11" t="s">
        <v>83</v>
      </c>
      <c r="AY461" s="196" t="s">
        <v>146</v>
      </c>
    </row>
    <row r="462" spans="2:65" s="1" customFormat="1" ht="16.5" customHeight="1">
      <c r="B462" s="33"/>
      <c r="C462" s="170" t="s">
        <v>631</v>
      </c>
      <c r="D462" s="170" t="s">
        <v>147</v>
      </c>
      <c r="E462" s="171" t="s">
        <v>632</v>
      </c>
      <c r="F462" s="172" t="s">
        <v>633</v>
      </c>
      <c r="G462" s="173" t="s">
        <v>227</v>
      </c>
      <c r="H462" s="174">
        <v>17</v>
      </c>
      <c r="I462" s="175"/>
      <c r="J462" s="176">
        <f>ROUND(I462*H462,2)</f>
        <v>0</v>
      </c>
      <c r="K462" s="172" t="s">
        <v>21</v>
      </c>
      <c r="L462" s="37"/>
      <c r="M462" s="177" t="s">
        <v>21</v>
      </c>
      <c r="N462" s="178" t="s">
        <v>46</v>
      </c>
      <c r="O462" s="62"/>
      <c r="P462" s="179">
        <f>O462*H462</f>
        <v>0</v>
      </c>
      <c r="Q462" s="179">
        <v>0</v>
      </c>
      <c r="R462" s="179">
        <f>Q462*H462</f>
        <v>0</v>
      </c>
      <c r="S462" s="179">
        <v>0.96599999999999997</v>
      </c>
      <c r="T462" s="180">
        <f>S462*H462</f>
        <v>16.422000000000001</v>
      </c>
      <c r="AR462" s="181" t="s">
        <v>165</v>
      </c>
      <c r="AT462" s="181" t="s">
        <v>147</v>
      </c>
      <c r="AU462" s="181" t="s">
        <v>83</v>
      </c>
      <c r="AY462" s="16" t="s">
        <v>146</v>
      </c>
      <c r="BE462" s="182">
        <f>IF(N462="základní",J462,0)</f>
        <v>0</v>
      </c>
      <c r="BF462" s="182">
        <f>IF(N462="snížená",J462,0)</f>
        <v>0</v>
      </c>
      <c r="BG462" s="182">
        <f>IF(N462="zákl. přenesená",J462,0)</f>
        <v>0</v>
      </c>
      <c r="BH462" s="182">
        <f>IF(N462="sníž. přenesená",J462,0)</f>
        <v>0</v>
      </c>
      <c r="BI462" s="182">
        <f>IF(N462="nulová",J462,0)</f>
        <v>0</v>
      </c>
      <c r="BJ462" s="16" t="s">
        <v>83</v>
      </c>
      <c r="BK462" s="182">
        <f>ROUND(I462*H462,2)</f>
        <v>0</v>
      </c>
      <c r="BL462" s="16" t="s">
        <v>165</v>
      </c>
      <c r="BM462" s="181" t="s">
        <v>634</v>
      </c>
    </row>
    <row r="463" spans="2:65" s="1" customFormat="1" ht="29.25">
      <c r="B463" s="33"/>
      <c r="C463" s="34"/>
      <c r="D463" s="183" t="s">
        <v>153</v>
      </c>
      <c r="E463" s="34"/>
      <c r="F463" s="184" t="s">
        <v>635</v>
      </c>
      <c r="G463" s="34"/>
      <c r="H463" s="34"/>
      <c r="I463" s="106"/>
      <c r="J463" s="34"/>
      <c r="K463" s="34"/>
      <c r="L463" s="37"/>
      <c r="M463" s="185"/>
      <c r="N463" s="62"/>
      <c r="O463" s="62"/>
      <c r="P463" s="62"/>
      <c r="Q463" s="62"/>
      <c r="R463" s="62"/>
      <c r="S463" s="62"/>
      <c r="T463" s="63"/>
      <c r="AT463" s="16" t="s">
        <v>153</v>
      </c>
      <c r="AU463" s="16" t="s">
        <v>83</v>
      </c>
    </row>
    <row r="464" spans="2:65" s="12" customFormat="1">
      <c r="B464" s="197"/>
      <c r="C464" s="198"/>
      <c r="D464" s="183" t="s">
        <v>155</v>
      </c>
      <c r="E464" s="199" t="s">
        <v>21</v>
      </c>
      <c r="F464" s="200" t="s">
        <v>636</v>
      </c>
      <c r="G464" s="198"/>
      <c r="H464" s="199" t="s">
        <v>21</v>
      </c>
      <c r="I464" s="201"/>
      <c r="J464" s="198"/>
      <c r="K464" s="198"/>
      <c r="L464" s="202"/>
      <c r="M464" s="203"/>
      <c r="N464" s="204"/>
      <c r="O464" s="204"/>
      <c r="P464" s="204"/>
      <c r="Q464" s="204"/>
      <c r="R464" s="204"/>
      <c r="S464" s="204"/>
      <c r="T464" s="205"/>
      <c r="AT464" s="206" t="s">
        <v>155</v>
      </c>
      <c r="AU464" s="206" t="s">
        <v>83</v>
      </c>
      <c r="AV464" s="12" t="s">
        <v>83</v>
      </c>
      <c r="AW464" s="12" t="s">
        <v>36</v>
      </c>
      <c r="AX464" s="12" t="s">
        <v>75</v>
      </c>
      <c r="AY464" s="206" t="s">
        <v>146</v>
      </c>
    </row>
    <row r="465" spans="2:65" s="11" customFormat="1">
      <c r="B465" s="186"/>
      <c r="C465" s="187"/>
      <c r="D465" s="183" t="s">
        <v>155</v>
      </c>
      <c r="E465" s="188" t="s">
        <v>21</v>
      </c>
      <c r="F465" s="189" t="s">
        <v>637</v>
      </c>
      <c r="G465" s="187"/>
      <c r="H465" s="190">
        <v>17</v>
      </c>
      <c r="I465" s="191"/>
      <c r="J465" s="187"/>
      <c r="K465" s="187"/>
      <c r="L465" s="192"/>
      <c r="M465" s="193"/>
      <c r="N465" s="194"/>
      <c r="O465" s="194"/>
      <c r="P465" s="194"/>
      <c r="Q465" s="194"/>
      <c r="R465" s="194"/>
      <c r="S465" s="194"/>
      <c r="T465" s="195"/>
      <c r="AT465" s="196" t="s">
        <v>155</v>
      </c>
      <c r="AU465" s="196" t="s">
        <v>83</v>
      </c>
      <c r="AV465" s="11" t="s">
        <v>85</v>
      </c>
      <c r="AW465" s="11" t="s">
        <v>36</v>
      </c>
      <c r="AX465" s="11" t="s">
        <v>83</v>
      </c>
      <c r="AY465" s="196" t="s">
        <v>146</v>
      </c>
    </row>
    <row r="466" spans="2:65" s="1" customFormat="1" ht="16.5" customHeight="1">
      <c r="B466" s="33"/>
      <c r="C466" s="170" t="s">
        <v>638</v>
      </c>
      <c r="D466" s="170" t="s">
        <v>147</v>
      </c>
      <c r="E466" s="171" t="s">
        <v>639</v>
      </c>
      <c r="F466" s="172" t="s">
        <v>640</v>
      </c>
      <c r="G466" s="173" t="s">
        <v>227</v>
      </c>
      <c r="H466" s="174">
        <v>15.8</v>
      </c>
      <c r="I466" s="175"/>
      <c r="J466" s="176">
        <f>ROUND(I466*H466,2)</f>
        <v>0</v>
      </c>
      <c r="K466" s="172" t="s">
        <v>21</v>
      </c>
      <c r="L466" s="37"/>
      <c r="M466" s="177" t="s">
        <v>21</v>
      </c>
      <c r="N466" s="178" t="s">
        <v>46</v>
      </c>
      <c r="O466" s="62"/>
      <c r="P466" s="179">
        <f>O466*H466</f>
        <v>0</v>
      </c>
      <c r="Q466" s="179">
        <v>0</v>
      </c>
      <c r="R466" s="179">
        <f>Q466*H466</f>
        <v>0</v>
      </c>
      <c r="S466" s="179">
        <v>0.432</v>
      </c>
      <c r="T466" s="180">
        <f>S466*H466</f>
        <v>6.8256000000000006</v>
      </c>
      <c r="AR466" s="181" t="s">
        <v>165</v>
      </c>
      <c r="AT466" s="181" t="s">
        <v>147</v>
      </c>
      <c r="AU466" s="181" t="s">
        <v>83</v>
      </c>
      <c r="AY466" s="16" t="s">
        <v>146</v>
      </c>
      <c r="BE466" s="182">
        <f>IF(N466="základní",J466,0)</f>
        <v>0</v>
      </c>
      <c r="BF466" s="182">
        <f>IF(N466="snížená",J466,0)</f>
        <v>0</v>
      </c>
      <c r="BG466" s="182">
        <f>IF(N466="zákl. přenesená",J466,0)</f>
        <v>0</v>
      </c>
      <c r="BH466" s="182">
        <f>IF(N466="sníž. přenesená",J466,0)</f>
        <v>0</v>
      </c>
      <c r="BI466" s="182">
        <f>IF(N466="nulová",J466,0)</f>
        <v>0</v>
      </c>
      <c r="BJ466" s="16" t="s">
        <v>83</v>
      </c>
      <c r="BK466" s="182">
        <f>ROUND(I466*H466,2)</f>
        <v>0</v>
      </c>
      <c r="BL466" s="16" t="s">
        <v>165</v>
      </c>
      <c r="BM466" s="181" t="s">
        <v>641</v>
      </c>
    </row>
    <row r="467" spans="2:65" s="1" customFormat="1" ht="29.25">
      <c r="B467" s="33"/>
      <c r="C467" s="34"/>
      <c r="D467" s="183" t="s">
        <v>153</v>
      </c>
      <c r="E467" s="34"/>
      <c r="F467" s="184" t="s">
        <v>642</v>
      </c>
      <c r="G467" s="34"/>
      <c r="H467" s="34"/>
      <c r="I467" s="106"/>
      <c r="J467" s="34"/>
      <c r="K467" s="34"/>
      <c r="L467" s="37"/>
      <c r="M467" s="185"/>
      <c r="N467" s="62"/>
      <c r="O467" s="62"/>
      <c r="P467" s="62"/>
      <c r="Q467" s="62"/>
      <c r="R467" s="62"/>
      <c r="S467" s="62"/>
      <c r="T467" s="63"/>
      <c r="AT467" s="16" t="s">
        <v>153</v>
      </c>
      <c r="AU467" s="16" t="s">
        <v>83</v>
      </c>
    </row>
    <row r="468" spans="2:65" s="12" customFormat="1">
      <c r="B468" s="197"/>
      <c r="C468" s="198"/>
      <c r="D468" s="183" t="s">
        <v>155</v>
      </c>
      <c r="E468" s="199" t="s">
        <v>21</v>
      </c>
      <c r="F468" s="200" t="s">
        <v>643</v>
      </c>
      <c r="G468" s="198"/>
      <c r="H468" s="199" t="s">
        <v>21</v>
      </c>
      <c r="I468" s="201"/>
      <c r="J468" s="198"/>
      <c r="K468" s="198"/>
      <c r="L468" s="202"/>
      <c r="M468" s="203"/>
      <c r="N468" s="204"/>
      <c r="O468" s="204"/>
      <c r="P468" s="204"/>
      <c r="Q468" s="204"/>
      <c r="R468" s="204"/>
      <c r="S468" s="204"/>
      <c r="T468" s="205"/>
      <c r="AT468" s="206" t="s">
        <v>155</v>
      </c>
      <c r="AU468" s="206" t="s">
        <v>83</v>
      </c>
      <c r="AV468" s="12" t="s">
        <v>83</v>
      </c>
      <c r="AW468" s="12" t="s">
        <v>36</v>
      </c>
      <c r="AX468" s="12" t="s">
        <v>75</v>
      </c>
      <c r="AY468" s="206" t="s">
        <v>146</v>
      </c>
    </row>
    <row r="469" spans="2:65" s="11" customFormat="1">
      <c r="B469" s="186"/>
      <c r="C469" s="187"/>
      <c r="D469" s="183" t="s">
        <v>155</v>
      </c>
      <c r="E469" s="188" t="s">
        <v>21</v>
      </c>
      <c r="F469" s="189" t="s">
        <v>644</v>
      </c>
      <c r="G469" s="187"/>
      <c r="H469" s="190">
        <v>15.8</v>
      </c>
      <c r="I469" s="191"/>
      <c r="J469" s="187"/>
      <c r="K469" s="187"/>
      <c r="L469" s="192"/>
      <c r="M469" s="193"/>
      <c r="N469" s="194"/>
      <c r="O469" s="194"/>
      <c r="P469" s="194"/>
      <c r="Q469" s="194"/>
      <c r="R469" s="194"/>
      <c r="S469" s="194"/>
      <c r="T469" s="195"/>
      <c r="AT469" s="196" t="s">
        <v>155</v>
      </c>
      <c r="AU469" s="196" t="s">
        <v>83</v>
      </c>
      <c r="AV469" s="11" t="s">
        <v>85</v>
      </c>
      <c r="AW469" s="11" t="s">
        <v>36</v>
      </c>
      <c r="AX469" s="11" t="s">
        <v>83</v>
      </c>
      <c r="AY469" s="196" t="s">
        <v>146</v>
      </c>
    </row>
    <row r="470" spans="2:65" s="1" customFormat="1" ht="16.5" customHeight="1">
      <c r="B470" s="33"/>
      <c r="C470" s="170" t="s">
        <v>144</v>
      </c>
      <c r="D470" s="170" t="s">
        <v>147</v>
      </c>
      <c r="E470" s="171" t="s">
        <v>645</v>
      </c>
      <c r="F470" s="172" t="s">
        <v>646</v>
      </c>
      <c r="G470" s="173" t="s">
        <v>227</v>
      </c>
      <c r="H470" s="174">
        <v>9.6999999999999993</v>
      </c>
      <c r="I470" s="175"/>
      <c r="J470" s="176">
        <f>ROUND(I470*H470,2)</f>
        <v>0</v>
      </c>
      <c r="K470" s="172" t="s">
        <v>21</v>
      </c>
      <c r="L470" s="37"/>
      <c r="M470" s="177" t="s">
        <v>21</v>
      </c>
      <c r="N470" s="178" t="s">
        <v>46</v>
      </c>
      <c r="O470" s="62"/>
      <c r="P470" s="179">
        <f>O470*H470</f>
        <v>0</v>
      </c>
      <c r="Q470" s="179">
        <v>0</v>
      </c>
      <c r="R470" s="179">
        <f>Q470*H470</f>
        <v>0</v>
      </c>
      <c r="S470" s="179">
        <v>0.122</v>
      </c>
      <c r="T470" s="180">
        <f>S470*H470</f>
        <v>1.1833999999999998</v>
      </c>
      <c r="AR470" s="181" t="s">
        <v>165</v>
      </c>
      <c r="AT470" s="181" t="s">
        <v>147</v>
      </c>
      <c r="AU470" s="181" t="s">
        <v>83</v>
      </c>
      <c r="AY470" s="16" t="s">
        <v>146</v>
      </c>
      <c r="BE470" s="182">
        <f>IF(N470="základní",J470,0)</f>
        <v>0</v>
      </c>
      <c r="BF470" s="182">
        <f>IF(N470="snížená",J470,0)</f>
        <v>0</v>
      </c>
      <c r="BG470" s="182">
        <f>IF(N470="zákl. přenesená",J470,0)</f>
        <v>0</v>
      </c>
      <c r="BH470" s="182">
        <f>IF(N470="sníž. přenesená",J470,0)</f>
        <v>0</v>
      </c>
      <c r="BI470" s="182">
        <f>IF(N470="nulová",J470,0)</f>
        <v>0</v>
      </c>
      <c r="BJ470" s="16" t="s">
        <v>83</v>
      </c>
      <c r="BK470" s="182">
        <f>ROUND(I470*H470,2)</f>
        <v>0</v>
      </c>
      <c r="BL470" s="16" t="s">
        <v>165</v>
      </c>
      <c r="BM470" s="181" t="s">
        <v>647</v>
      </c>
    </row>
    <row r="471" spans="2:65" s="1" customFormat="1" ht="29.25">
      <c r="B471" s="33"/>
      <c r="C471" s="34"/>
      <c r="D471" s="183" t="s">
        <v>153</v>
      </c>
      <c r="E471" s="34"/>
      <c r="F471" s="184" t="s">
        <v>648</v>
      </c>
      <c r="G471" s="34"/>
      <c r="H471" s="34"/>
      <c r="I471" s="106"/>
      <c r="J471" s="34"/>
      <c r="K471" s="34"/>
      <c r="L471" s="37"/>
      <c r="M471" s="185"/>
      <c r="N471" s="62"/>
      <c r="O471" s="62"/>
      <c r="P471" s="62"/>
      <c r="Q471" s="62"/>
      <c r="R471" s="62"/>
      <c r="S471" s="62"/>
      <c r="T471" s="63"/>
      <c r="AT471" s="16" t="s">
        <v>153</v>
      </c>
      <c r="AU471" s="16" t="s">
        <v>83</v>
      </c>
    </row>
    <row r="472" spans="2:65" s="12" customFormat="1">
      <c r="B472" s="197"/>
      <c r="C472" s="198"/>
      <c r="D472" s="183" t="s">
        <v>155</v>
      </c>
      <c r="E472" s="199" t="s">
        <v>21</v>
      </c>
      <c r="F472" s="200" t="s">
        <v>568</v>
      </c>
      <c r="G472" s="198"/>
      <c r="H472" s="199" t="s">
        <v>21</v>
      </c>
      <c r="I472" s="201"/>
      <c r="J472" s="198"/>
      <c r="K472" s="198"/>
      <c r="L472" s="202"/>
      <c r="M472" s="203"/>
      <c r="N472" s="204"/>
      <c r="O472" s="204"/>
      <c r="P472" s="204"/>
      <c r="Q472" s="204"/>
      <c r="R472" s="204"/>
      <c r="S472" s="204"/>
      <c r="T472" s="205"/>
      <c r="AT472" s="206" t="s">
        <v>155</v>
      </c>
      <c r="AU472" s="206" t="s">
        <v>83</v>
      </c>
      <c r="AV472" s="12" t="s">
        <v>83</v>
      </c>
      <c r="AW472" s="12" t="s">
        <v>36</v>
      </c>
      <c r="AX472" s="12" t="s">
        <v>75</v>
      </c>
      <c r="AY472" s="206" t="s">
        <v>146</v>
      </c>
    </row>
    <row r="473" spans="2:65" s="11" customFormat="1">
      <c r="B473" s="186"/>
      <c r="C473" s="187"/>
      <c r="D473" s="183" t="s">
        <v>155</v>
      </c>
      <c r="E473" s="188" t="s">
        <v>21</v>
      </c>
      <c r="F473" s="189" t="s">
        <v>649</v>
      </c>
      <c r="G473" s="187"/>
      <c r="H473" s="190">
        <v>9.6999999999999993</v>
      </c>
      <c r="I473" s="191"/>
      <c r="J473" s="187"/>
      <c r="K473" s="187"/>
      <c r="L473" s="192"/>
      <c r="M473" s="193"/>
      <c r="N473" s="194"/>
      <c r="O473" s="194"/>
      <c r="P473" s="194"/>
      <c r="Q473" s="194"/>
      <c r="R473" s="194"/>
      <c r="S473" s="194"/>
      <c r="T473" s="195"/>
      <c r="AT473" s="196" t="s">
        <v>155</v>
      </c>
      <c r="AU473" s="196" t="s">
        <v>83</v>
      </c>
      <c r="AV473" s="11" t="s">
        <v>85</v>
      </c>
      <c r="AW473" s="11" t="s">
        <v>36</v>
      </c>
      <c r="AX473" s="11" t="s">
        <v>83</v>
      </c>
      <c r="AY473" s="196" t="s">
        <v>146</v>
      </c>
    </row>
    <row r="474" spans="2:65" s="1" customFormat="1" ht="16.5" customHeight="1">
      <c r="B474" s="33"/>
      <c r="C474" s="170" t="s">
        <v>650</v>
      </c>
      <c r="D474" s="170" t="s">
        <v>147</v>
      </c>
      <c r="E474" s="171" t="s">
        <v>651</v>
      </c>
      <c r="F474" s="172" t="s">
        <v>652</v>
      </c>
      <c r="G474" s="173" t="s">
        <v>601</v>
      </c>
      <c r="H474" s="174">
        <v>5.89</v>
      </c>
      <c r="I474" s="175"/>
      <c r="J474" s="176">
        <f>ROUND(I474*H474,2)</f>
        <v>0</v>
      </c>
      <c r="K474" s="172" t="s">
        <v>21</v>
      </c>
      <c r="L474" s="37"/>
      <c r="M474" s="177" t="s">
        <v>21</v>
      </c>
      <c r="N474" s="178" t="s">
        <v>46</v>
      </c>
      <c r="O474" s="62"/>
      <c r="P474" s="179">
        <f>O474*H474</f>
        <v>0</v>
      </c>
      <c r="Q474" s="179">
        <v>0</v>
      </c>
      <c r="R474" s="179">
        <f>Q474*H474</f>
        <v>0</v>
      </c>
      <c r="S474" s="179">
        <v>1.6</v>
      </c>
      <c r="T474" s="180">
        <f>S474*H474</f>
        <v>9.4239999999999995</v>
      </c>
      <c r="AR474" s="181" t="s">
        <v>165</v>
      </c>
      <c r="AT474" s="181" t="s">
        <v>147</v>
      </c>
      <c r="AU474" s="181" t="s">
        <v>83</v>
      </c>
      <c r="AY474" s="16" t="s">
        <v>146</v>
      </c>
      <c r="BE474" s="182">
        <f>IF(N474="základní",J474,0)</f>
        <v>0</v>
      </c>
      <c r="BF474" s="182">
        <f>IF(N474="snížená",J474,0)</f>
        <v>0</v>
      </c>
      <c r="BG474" s="182">
        <f>IF(N474="zákl. přenesená",J474,0)</f>
        <v>0</v>
      </c>
      <c r="BH474" s="182">
        <f>IF(N474="sníž. přenesená",J474,0)</f>
        <v>0</v>
      </c>
      <c r="BI474" s="182">
        <f>IF(N474="nulová",J474,0)</f>
        <v>0</v>
      </c>
      <c r="BJ474" s="16" t="s">
        <v>83</v>
      </c>
      <c r="BK474" s="182">
        <f>ROUND(I474*H474,2)</f>
        <v>0</v>
      </c>
      <c r="BL474" s="16" t="s">
        <v>165</v>
      </c>
      <c r="BM474" s="181" t="s">
        <v>653</v>
      </c>
    </row>
    <row r="475" spans="2:65" s="1" customFormat="1" ht="29.25">
      <c r="B475" s="33"/>
      <c r="C475" s="34"/>
      <c r="D475" s="183" t="s">
        <v>153</v>
      </c>
      <c r="E475" s="34"/>
      <c r="F475" s="184" t="s">
        <v>654</v>
      </c>
      <c r="G475" s="34"/>
      <c r="H475" s="34"/>
      <c r="I475" s="106"/>
      <c r="J475" s="34"/>
      <c r="K475" s="34"/>
      <c r="L475" s="37"/>
      <c r="M475" s="185"/>
      <c r="N475" s="62"/>
      <c r="O475" s="62"/>
      <c r="P475" s="62"/>
      <c r="Q475" s="62"/>
      <c r="R475" s="62"/>
      <c r="S475" s="62"/>
      <c r="T475" s="63"/>
      <c r="AT475" s="16" t="s">
        <v>153</v>
      </c>
      <c r="AU475" s="16" t="s">
        <v>83</v>
      </c>
    </row>
    <row r="476" spans="2:65" s="12" customFormat="1">
      <c r="B476" s="197"/>
      <c r="C476" s="198"/>
      <c r="D476" s="183" t="s">
        <v>155</v>
      </c>
      <c r="E476" s="199" t="s">
        <v>21</v>
      </c>
      <c r="F476" s="200" t="s">
        <v>655</v>
      </c>
      <c r="G476" s="198"/>
      <c r="H476" s="199" t="s">
        <v>21</v>
      </c>
      <c r="I476" s="201"/>
      <c r="J476" s="198"/>
      <c r="K476" s="198"/>
      <c r="L476" s="202"/>
      <c r="M476" s="203"/>
      <c r="N476" s="204"/>
      <c r="O476" s="204"/>
      <c r="P476" s="204"/>
      <c r="Q476" s="204"/>
      <c r="R476" s="204"/>
      <c r="S476" s="204"/>
      <c r="T476" s="205"/>
      <c r="AT476" s="206" t="s">
        <v>155</v>
      </c>
      <c r="AU476" s="206" t="s">
        <v>83</v>
      </c>
      <c r="AV476" s="12" t="s">
        <v>83</v>
      </c>
      <c r="AW476" s="12" t="s">
        <v>36</v>
      </c>
      <c r="AX476" s="12" t="s">
        <v>75</v>
      </c>
      <c r="AY476" s="206" t="s">
        <v>146</v>
      </c>
    </row>
    <row r="477" spans="2:65" s="11" customFormat="1">
      <c r="B477" s="186"/>
      <c r="C477" s="187"/>
      <c r="D477" s="183" t="s">
        <v>155</v>
      </c>
      <c r="E477" s="188" t="s">
        <v>21</v>
      </c>
      <c r="F477" s="189" t="s">
        <v>656</v>
      </c>
      <c r="G477" s="187"/>
      <c r="H477" s="190">
        <v>5.89</v>
      </c>
      <c r="I477" s="191"/>
      <c r="J477" s="187"/>
      <c r="K477" s="187"/>
      <c r="L477" s="192"/>
      <c r="M477" s="193"/>
      <c r="N477" s="194"/>
      <c r="O477" s="194"/>
      <c r="P477" s="194"/>
      <c r="Q477" s="194"/>
      <c r="R477" s="194"/>
      <c r="S477" s="194"/>
      <c r="T477" s="195"/>
      <c r="AT477" s="196" t="s">
        <v>155</v>
      </c>
      <c r="AU477" s="196" t="s">
        <v>83</v>
      </c>
      <c r="AV477" s="11" t="s">
        <v>85</v>
      </c>
      <c r="AW477" s="11" t="s">
        <v>36</v>
      </c>
      <c r="AX477" s="11" t="s">
        <v>83</v>
      </c>
      <c r="AY477" s="196" t="s">
        <v>146</v>
      </c>
    </row>
    <row r="478" spans="2:65" s="1" customFormat="1" ht="16.5" customHeight="1">
      <c r="B478" s="33"/>
      <c r="C478" s="170" t="s">
        <v>657</v>
      </c>
      <c r="D478" s="170" t="s">
        <v>147</v>
      </c>
      <c r="E478" s="171" t="s">
        <v>658</v>
      </c>
      <c r="F478" s="172" t="s">
        <v>659</v>
      </c>
      <c r="G478" s="173" t="s">
        <v>601</v>
      </c>
      <c r="H478" s="174">
        <v>9.5</v>
      </c>
      <c r="I478" s="175"/>
      <c r="J478" s="176">
        <f>ROUND(I478*H478,2)</f>
        <v>0</v>
      </c>
      <c r="K478" s="172" t="s">
        <v>394</v>
      </c>
      <c r="L478" s="37"/>
      <c r="M478" s="177" t="s">
        <v>21</v>
      </c>
      <c r="N478" s="178" t="s">
        <v>46</v>
      </c>
      <c r="O478" s="62"/>
      <c r="P478" s="179">
        <f>O478*H478</f>
        <v>0</v>
      </c>
      <c r="Q478" s="179">
        <v>0</v>
      </c>
      <c r="R478" s="179">
        <f>Q478*H478</f>
        <v>0</v>
      </c>
      <c r="S478" s="179">
        <v>2.2000000000000002</v>
      </c>
      <c r="T478" s="180">
        <f>S478*H478</f>
        <v>20.900000000000002</v>
      </c>
      <c r="AR478" s="181" t="s">
        <v>165</v>
      </c>
      <c r="AT478" s="181" t="s">
        <v>147</v>
      </c>
      <c r="AU478" s="181" t="s">
        <v>83</v>
      </c>
      <c r="AY478" s="16" t="s">
        <v>146</v>
      </c>
      <c r="BE478" s="182">
        <f>IF(N478="základní",J478,0)</f>
        <v>0</v>
      </c>
      <c r="BF478" s="182">
        <f>IF(N478="snížená",J478,0)</f>
        <v>0</v>
      </c>
      <c r="BG478" s="182">
        <f>IF(N478="zákl. přenesená",J478,0)</f>
        <v>0</v>
      </c>
      <c r="BH478" s="182">
        <f>IF(N478="sníž. přenesená",J478,0)</f>
        <v>0</v>
      </c>
      <c r="BI478" s="182">
        <f>IF(N478="nulová",J478,0)</f>
        <v>0</v>
      </c>
      <c r="BJ478" s="16" t="s">
        <v>83</v>
      </c>
      <c r="BK478" s="182">
        <f>ROUND(I478*H478,2)</f>
        <v>0</v>
      </c>
      <c r="BL478" s="16" t="s">
        <v>165</v>
      </c>
      <c r="BM478" s="181" t="s">
        <v>660</v>
      </c>
    </row>
    <row r="479" spans="2:65" s="1" customFormat="1" ht="19.5">
      <c r="B479" s="33"/>
      <c r="C479" s="34"/>
      <c r="D479" s="183" t="s">
        <v>153</v>
      </c>
      <c r="E479" s="34"/>
      <c r="F479" s="184" t="s">
        <v>661</v>
      </c>
      <c r="G479" s="34"/>
      <c r="H479" s="34"/>
      <c r="I479" s="106"/>
      <c r="J479" s="34"/>
      <c r="K479" s="34"/>
      <c r="L479" s="37"/>
      <c r="M479" s="185"/>
      <c r="N479" s="62"/>
      <c r="O479" s="62"/>
      <c r="P479" s="62"/>
      <c r="Q479" s="62"/>
      <c r="R479" s="62"/>
      <c r="S479" s="62"/>
      <c r="T479" s="63"/>
      <c r="AT479" s="16" t="s">
        <v>153</v>
      </c>
      <c r="AU479" s="16" t="s">
        <v>83</v>
      </c>
    </row>
    <row r="480" spans="2:65" s="12" customFormat="1">
      <c r="B480" s="197"/>
      <c r="C480" s="198"/>
      <c r="D480" s="183" t="s">
        <v>155</v>
      </c>
      <c r="E480" s="199" t="s">
        <v>21</v>
      </c>
      <c r="F480" s="200" t="s">
        <v>508</v>
      </c>
      <c r="G480" s="198"/>
      <c r="H480" s="199" t="s">
        <v>21</v>
      </c>
      <c r="I480" s="201"/>
      <c r="J480" s="198"/>
      <c r="K480" s="198"/>
      <c r="L480" s="202"/>
      <c r="M480" s="203"/>
      <c r="N480" s="204"/>
      <c r="O480" s="204"/>
      <c r="P480" s="204"/>
      <c r="Q480" s="204"/>
      <c r="R480" s="204"/>
      <c r="S480" s="204"/>
      <c r="T480" s="205"/>
      <c r="AT480" s="206" t="s">
        <v>155</v>
      </c>
      <c r="AU480" s="206" t="s">
        <v>83</v>
      </c>
      <c r="AV480" s="12" t="s">
        <v>83</v>
      </c>
      <c r="AW480" s="12" t="s">
        <v>36</v>
      </c>
      <c r="AX480" s="12" t="s">
        <v>75</v>
      </c>
      <c r="AY480" s="206" t="s">
        <v>146</v>
      </c>
    </row>
    <row r="481" spans="2:65" s="11" customFormat="1">
      <c r="B481" s="186"/>
      <c r="C481" s="187"/>
      <c r="D481" s="183" t="s">
        <v>155</v>
      </c>
      <c r="E481" s="188" t="s">
        <v>21</v>
      </c>
      <c r="F481" s="189" t="s">
        <v>662</v>
      </c>
      <c r="G481" s="187"/>
      <c r="H481" s="190">
        <v>7.46</v>
      </c>
      <c r="I481" s="191"/>
      <c r="J481" s="187"/>
      <c r="K481" s="187"/>
      <c r="L481" s="192"/>
      <c r="M481" s="193"/>
      <c r="N481" s="194"/>
      <c r="O481" s="194"/>
      <c r="P481" s="194"/>
      <c r="Q481" s="194"/>
      <c r="R481" s="194"/>
      <c r="S481" s="194"/>
      <c r="T481" s="195"/>
      <c r="AT481" s="196" t="s">
        <v>155</v>
      </c>
      <c r="AU481" s="196" t="s">
        <v>83</v>
      </c>
      <c r="AV481" s="11" t="s">
        <v>85</v>
      </c>
      <c r="AW481" s="11" t="s">
        <v>36</v>
      </c>
      <c r="AX481" s="11" t="s">
        <v>75</v>
      </c>
      <c r="AY481" s="196" t="s">
        <v>146</v>
      </c>
    </row>
    <row r="482" spans="2:65" s="12" customFormat="1">
      <c r="B482" s="197"/>
      <c r="C482" s="198"/>
      <c r="D482" s="183" t="s">
        <v>155</v>
      </c>
      <c r="E482" s="199" t="s">
        <v>21</v>
      </c>
      <c r="F482" s="200" t="s">
        <v>506</v>
      </c>
      <c r="G482" s="198"/>
      <c r="H482" s="199" t="s">
        <v>21</v>
      </c>
      <c r="I482" s="201"/>
      <c r="J482" s="198"/>
      <c r="K482" s="198"/>
      <c r="L482" s="202"/>
      <c r="M482" s="203"/>
      <c r="N482" s="204"/>
      <c r="O482" s="204"/>
      <c r="P482" s="204"/>
      <c r="Q482" s="204"/>
      <c r="R482" s="204"/>
      <c r="S482" s="204"/>
      <c r="T482" s="205"/>
      <c r="AT482" s="206" t="s">
        <v>155</v>
      </c>
      <c r="AU482" s="206" t="s">
        <v>83</v>
      </c>
      <c r="AV482" s="12" t="s">
        <v>83</v>
      </c>
      <c r="AW482" s="12" t="s">
        <v>36</v>
      </c>
      <c r="AX482" s="12" t="s">
        <v>75</v>
      </c>
      <c r="AY482" s="206" t="s">
        <v>146</v>
      </c>
    </row>
    <row r="483" spans="2:65" s="11" customFormat="1">
      <c r="B483" s="186"/>
      <c r="C483" s="187"/>
      <c r="D483" s="183" t="s">
        <v>155</v>
      </c>
      <c r="E483" s="188" t="s">
        <v>21</v>
      </c>
      <c r="F483" s="189" t="s">
        <v>663</v>
      </c>
      <c r="G483" s="187"/>
      <c r="H483" s="190">
        <v>2.04</v>
      </c>
      <c r="I483" s="191"/>
      <c r="J483" s="187"/>
      <c r="K483" s="187"/>
      <c r="L483" s="192"/>
      <c r="M483" s="193"/>
      <c r="N483" s="194"/>
      <c r="O483" s="194"/>
      <c r="P483" s="194"/>
      <c r="Q483" s="194"/>
      <c r="R483" s="194"/>
      <c r="S483" s="194"/>
      <c r="T483" s="195"/>
      <c r="AT483" s="196" t="s">
        <v>155</v>
      </c>
      <c r="AU483" s="196" t="s">
        <v>83</v>
      </c>
      <c r="AV483" s="11" t="s">
        <v>85</v>
      </c>
      <c r="AW483" s="11" t="s">
        <v>36</v>
      </c>
      <c r="AX483" s="11" t="s">
        <v>75</v>
      </c>
      <c r="AY483" s="196" t="s">
        <v>146</v>
      </c>
    </row>
    <row r="484" spans="2:65" s="13" customFormat="1">
      <c r="B484" s="207"/>
      <c r="C484" s="208"/>
      <c r="D484" s="183" t="s">
        <v>155</v>
      </c>
      <c r="E484" s="209" t="s">
        <v>21</v>
      </c>
      <c r="F484" s="210" t="s">
        <v>252</v>
      </c>
      <c r="G484" s="208"/>
      <c r="H484" s="211">
        <v>9.5</v>
      </c>
      <c r="I484" s="212"/>
      <c r="J484" s="208"/>
      <c r="K484" s="208"/>
      <c r="L484" s="213"/>
      <c r="M484" s="214"/>
      <c r="N484" s="215"/>
      <c r="O484" s="215"/>
      <c r="P484" s="215"/>
      <c r="Q484" s="215"/>
      <c r="R484" s="215"/>
      <c r="S484" s="215"/>
      <c r="T484" s="216"/>
      <c r="AT484" s="217" t="s">
        <v>155</v>
      </c>
      <c r="AU484" s="217" t="s">
        <v>83</v>
      </c>
      <c r="AV484" s="13" t="s">
        <v>165</v>
      </c>
      <c r="AW484" s="13" t="s">
        <v>36</v>
      </c>
      <c r="AX484" s="13" t="s">
        <v>83</v>
      </c>
      <c r="AY484" s="217" t="s">
        <v>146</v>
      </c>
    </row>
    <row r="485" spans="2:65" s="1" customFormat="1" ht="16.5" customHeight="1">
      <c r="B485" s="33"/>
      <c r="C485" s="170" t="s">
        <v>664</v>
      </c>
      <c r="D485" s="170" t="s">
        <v>147</v>
      </c>
      <c r="E485" s="171" t="s">
        <v>665</v>
      </c>
      <c r="F485" s="172" t="s">
        <v>666</v>
      </c>
      <c r="G485" s="173" t="s">
        <v>601</v>
      </c>
      <c r="H485" s="174">
        <v>27.346</v>
      </c>
      <c r="I485" s="175"/>
      <c r="J485" s="176">
        <f>ROUND(I485*H485,2)</f>
        <v>0</v>
      </c>
      <c r="K485" s="172" t="s">
        <v>21</v>
      </c>
      <c r="L485" s="37"/>
      <c r="M485" s="177" t="s">
        <v>21</v>
      </c>
      <c r="N485" s="178" t="s">
        <v>46</v>
      </c>
      <c r="O485" s="62"/>
      <c r="P485" s="179">
        <f>O485*H485</f>
        <v>0</v>
      </c>
      <c r="Q485" s="179">
        <v>0</v>
      </c>
      <c r="R485" s="179">
        <f>Q485*H485</f>
        <v>0</v>
      </c>
      <c r="S485" s="179">
        <v>1.4</v>
      </c>
      <c r="T485" s="180">
        <f>S485*H485</f>
        <v>38.284399999999998</v>
      </c>
      <c r="AR485" s="181" t="s">
        <v>165</v>
      </c>
      <c r="AT485" s="181" t="s">
        <v>147</v>
      </c>
      <c r="AU485" s="181" t="s">
        <v>83</v>
      </c>
      <c r="AY485" s="16" t="s">
        <v>146</v>
      </c>
      <c r="BE485" s="182">
        <f>IF(N485="základní",J485,0)</f>
        <v>0</v>
      </c>
      <c r="BF485" s="182">
        <f>IF(N485="snížená",J485,0)</f>
        <v>0</v>
      </c>
      <c r="BG485" s="182">
        <f>IF(N485="zákl. přenesená",J485,0)</f>
        <v>0</v>
      </c>
      <c r="BH485" s="182">
        <f>IF(N485="sníž. přenesená",J485,0)</f>
        <v>0</v>
      </c>
      <c r="BI485" s="182">
        <f>IF(N485="nulová",J485,0)</f>
        <v>0</v>
      </c>
      <c r="BJ485" s="16" t="s">
        <v>83</v>
      </c>
      <c r="BK485" s="182">
        <f>ROUND(I485*H485,2)</f>
        <v>0</v>
      </c>
      <c r="BL485" s="16" t="s">
        <v>165</v>
      </c>
      <c r="BM485" s="181" t="s">
        <v>667</v>
      </c>
    </row>
    <row r="486" spans="2:65" s="12" customFormat="1">
      <c r="B486" s="197"/>
      <c r="C486" s="198"/>
      <c r="D486" s="183" t="s">
        <v>155</v>
      </c>
      <c r="E486" s="199" t="s">
        <v>21</v>
      </c>
      <c r="F486" s="200" t="s">
        <v>508</v>
      </c>
      <c r="G486" s="198"/>
      <c r="H486" s="199" t="s">
        <v>21</v>
      </c>
      <c r="I486" s="201"/>
      <c r="J486" s="198"/>
      <c r="K486" s="198"/>
      <c r="L486" s="202"/>
      <c r="M486" s="203"/>
      <c r="N486" s="204"/>
      <c r="O486" s="204"/>
      <c r="P486" s="204"/>
      <c r="Q486" s="204"/>
      <c r="R486" s="204"/>
      <c r="S486" s="204"/>
      <c r="T486" s="205"/>
      <c r="AT486" s="206" t="s">
        <v>155</v>
      </c>
      <c r="AU486" s="206" t="s">
        <v>83</v>
      </c>
      <c r="AV486" s="12" t="s">
        <v>83</v>
      </c>
      <c r="AW486" s="12" t="s">
        <v>36</v>
      </c>
      <c r="AX486" s="12" t="s">
        <v>75</v>
      </c>
      <c r="AY486" s="206" t="s">
        <v>146</v>
      </c>
    </row>
    <row r="487" spans="2:65" s="11" customFormat="1">
      <c r="B487" s="186"/>
      <c r="C487" s="187"/>
      <c r="D487" s="183" t="s">
        <v>155</v>
      </c>
      <c r="E487" s="188" t="s">
        <v>21</v>
      </c>
      <c r="F487" s="189" t="s">
        <v>668</v>
      </c>
      <c r="G487" s="187"/>
      <c r="H487" s="190">
        <v>13.853999999999999</v>
      </c>
      <c r="I487" s="191"/>
      <c r="J487" s="187"/>
      <c r="K487" s="187"/>
      <c r="L487" s="192"/>
      <c r="M487" s="193"/>
      <c r="N487" s="194"/>
      <c r="O487" s="194"/>
      <c r="P487" s="194"/>
      <c r="Q487" s="194"/>
      <c r="R487" s="194"/>
      <c r="S487" s="194"/>
      <c r="T487" s="195"/>
      <c r="AT487" s="196" t="s">
        <v>155</v>
      </c>
      <c r="AU487" s="196" t="s">
        <v>83</v>
      </c>
      <c r="AV487" s="11" t="s">
        <v>85</v>
      </c>
      <c r="AW487" s="11" t="s">
        <v>36</v>
      </c>
      <c r="AX487" s="11" t="s">
        <v>75</v>
      </c>
      <c r="AY487" s="196" t="s">
        <v>146</v>
      </c>
    </row>
    <row r="488" spans="2:65" s="11" customFormat="1">
      <c r="B488" s="186"/>
      <c r="C488" s="187"/>
      <c r="D488" s="183" t="s">
        <v>155</v>
      </c>
      <c r="E488" s="188" t="s">
        <v>21</v>
      </c>
      <c r="F488" s="189" t="s">
        <v>669</v>
      </c>
      <c r="G488" s="187"/>
      <c r="H488" s="190">
        <v>13.492000000000001</v>
      </c>
      <c r="I488" s="191"/>
      <c r="J488" s="187"/>
      <c r="K488" s="187"/>
      <c r="L488" s="192"/>
      <c r="M488" s="193"/>
      <c r="N488" s="194"/>
      <c r="O488" s="194"/>
      <c r="P488" s="194"/>
      <c r="Q488" s="194"/>
      <c r="R488" s="194"/>
      <c r="S488" s="194"/>
      <c r="T488" s="195"/>
      <c r="AT488" s="196" t="s">
        <v>155</v>
      </c>
      <c r="AU488" s="196" t="s">
        <v>83</v>
      </c>
      <c r="AV488" s="11" t="s">
        <v>85</v>
      </c>
      <c r="AW488" s="11" t="s">
        <v>36</v>
      </c>
      <c r="AX488" s="11" t="s">
        <v>75</v>
      </c>
      <c r="AY488" s="196" t="s">
        <v>146</v>
      </c>
    </row>
    <row r="489" spans="2:65" s="13" customFormat="1">
      <c r="B489" s="207"/>
      <c r="C489" s="208"/>
      <c r="D489" s="183" t="s">
        <v>155</v>
      </c>
      <c r="E489" s="209" t="s">
        <v>21</v>
      </c>
      <c r="F489" s="210" t="s">
        <v>252</v>
      </c>
      <c r="G489" s="208"/>
      <c r="H489" s="211">
        <v>27.346</v>
      </c>
      <c r="I489" s="212"/>
      <c r="J489" s="208"/>
      <c r="K489" s="208"/>
      <c r="L489" s="213"/>
      <c r="M489" s="214"/>
      <c r="N489" s="215"/>
      <c r="O489" s="215"/>
      <c r="P489" s="215"/>
      <c r="Q489" s="215"/>
      <c r="R489" s="215"/>
      <c r="S489" s="215"/>
      <c r="T489" s="216"/>
      <c r="AT489" s="217" t="s">
        <v>155</v>
      </c>
      <c r="AU489" s="217" t="s">
        <v>83</v>
      </c>
      <c r="AV489" s="13" t="s">
        <v>165</v>
      </c>
      <c r="AW489" s="13" t="s">
        <v>36</v>
      </c>
      <c r="AX489" s="13" t="s">
        <v>83</v>
      </c>
      <c r="AY489" s="217" t="s">
        <v>146</v>
      </c>
    </row>
    <row r="490" spans="2:65" s="1" customFormat="1" ht="16.5" customHeight="1">
      <c r="B490" s="33"/>
      <c r="C490" s="170" t="s">
        <v>670</v>
      </c>
      <c r="D490" s="170" t="s">
        <v>147</v>
      </c>
      <c r="E490" s="171" t="s">
        <v>671</v>
      </c>
      <c r="F490" s="172" t="s">
        <v>672</v>
      </c>
      <c r="G490" s="173" t="s">
        <v>21</v>
      </c>
      <c r="H490" s="174">
        <v>50</v>
      </c>
      <c r="I490" s="175"/>
      <c r="J490" s="176">
        <f>ROUND(I490*H490,2)</f>
        <v>0</v>
      </c>
      <c r="K490" s="172" t="s">
        <v>21</v>
      </c>
      <c r="L490" s="37"/>
      <c r="M490" s="177" t="s">
        <v>21</v>
      </c>
      <c r="N490" s="178" t="s">
        <v>46</v>
      </c>
      <c r="O490" s="62"/>
      <c r="P490" s="179">
        <f>O490*H490</f>
        <v>0</v>
      </c>
      <c r="Q490" s="179">
        <v>0</v>
      </c>
      <c r="R490" s="179">
        <f>Q490*H490</f>
        <v>0</v>
      </c>
      <c r="S490" s="179">
        <v>0</v>
      </c>
      <c r="T490" s="180">
        <f>S490*H490</f>
        <v>0</v>
      </c>
      <c r="AR490" s="181" t="s">
        <v>165</v>
      </c>
      <c r="AT490" s="181" t="s">
        <v>147</v>
      </c>
      <c r="AU490" s="181" t="s">
        <v>83</v>
      </c>
      <c r="AY490" s="16" t="s">
        <v>146</v>
      </c>
      <c r="BE490" s="182">
        <f>IF(N490="základní",J490,0)</f>
        <v>0</v>
      </c>
      <c r="BF490" s="182">
        <f>IF(N490="snížená",J490,0)</f>
        <v>0</v>
      </c>
      <c r="BG490" s="182">
        <f>IF(N490="zákl. přenesená",J490,0)</f>
        <v>0</v>
      </c>
      <c r="BH490" s="182">
        <f>IF(N490="sníž. přenesená",J490,0)</f>
        <v>0</v>
      </c>
      <c r="BI490" s="182">
        <f>IF(N490="nulová",J490,0)</f>
        <v>0</v>
      </c>
      <c r="BJ490" s="16" t="s">
        <v>83</v>
      </c>
      <c r="BK490" s="182">
        <f>ROUND(I490*H490,2)</f>
        <v>0</v>
      </c>
      <c r="BL490" s="16" t="s">
        <v>165</v>
      </c>
      <c r="BM490" s="181" t="s">
        <v>673</v>
      </c>
    </row>
    <row r="491" spans="2:65" s="11" customFormat="1">
      <c r="B491" s="186"/>
      <c r="C491" s="187"/>
      <c r="D491" s="183" t="s">
        <v>155</v>
      </c>
      <c r="E491" s="188" t="s">
        <v>21</v>
      </c>
      <c r="F491" s="189" t="s">
        <v>674</v>
      </c>
      <c r="G491" s="187"/>
      <c r="H491" s="190">
        <v>50</v>
      </c>
      <c r="I491" s="191"/>
      <c r="J491" s="187"/>
      <c r="K491" s="187"/>
      <c r="L491" s="192"/>
      <c r="M491" s="193"/>
      <c r="N491" s="194"/>
      <c r="O491" s="194"/>
      <c r="P491" s="194"/>
      <c r="Q491" s="194"/>
      <c r="R491" s="194"/>
      <c r="S491" s="194"/>
      <c r="T491" s="195"/>
      <c r="AT491" s="196" t="s">
        <v>155</v>
      </c>
      <c r="AU491" s="196" t="s">
        <v>83</v>
      </c>
      <c r="AV491" s="11" t="s">
        <v>85</v>
      </c>
      <c r="AW491" s="11" t="s">
        <v>36</v>
      </c>
      <c r="AX491" s="11" t="s">
        <v>83</v>
      </c>
      <c r="AY491" s="196" t="s">
        <v>146</v>
      </c>
    </row>
    <row r="492" spans="2:65" s="10" customFormat="1" ht="25.9" customHeight="1">
      <c r="B492" s="156"/>
      <c r="C492" s="157"/>
      <c r="D492" s="158" t="s">
        <v>74</v>
      </c>
      <c r="E492" s="159" t="s">
        <v>675</v>
      </c>
      <c r="F492" s="159" t="s">
        <v>676</v>
      </c>
      <c r="G492" s="157"/>
      <c r="H492" s="157"/>
      <c r="I492" s="160"/>
      <c r="J492" s="161">
        <f>BK492</f>
        <v>0</v>
      </c>
      <c r="K492" s="157"/>
      <c r="L492" s="162"/>
      <c r="M492" s="163"/>
      <c r="N492" s="164"/>
      <c r="O492" s="164"/>
      <c r="P492" s="165">
        <f>SUM(P493:P495)</f>
        <v>0</v>
      </c>
      <c r="Q492" s="164"/>
      <c r="R492" s="165">
        <f>SUM(R493:R495)</f>
        <v>0.56465200000000004</v>
      </c>
      <c r="S492" s="164"/>
      <c r="T492" s="166">
        <f>SUM(T493:T495)</f>
        <v>0</v>
      </c>
      <c r="AR492" s="167" t="s">
        <v>83</v>
      </c>
      <c r="AT492" s="168" t="s">
        <v>74</v>
      </c>
      <c r="AU492" s="168" t="s">
        <v>75</v>
      </c>
      <c r="AY492" s="167" t="s">
        <v>146</v>
      </c>
      <c r="BK492" s="169">
        <f>SUM(BK493:BK495)</f>
        <v>0</v>
      </c>
    </row>
    <row r="493" spans="2:65" s="1" customFormat="1" ht="16.5" customHeight="1">
      <c r="B493" s="33"/>
      <c r="C493" s="170" t="s">
        <v>677</v>
      </c>
      <c r="D493" s="170" t="s">
        <v>147</v>
      </c>
      <c r="E493" s="171" t="s">
        <v>678</v>
      </c>
      <c r="F493" s="172" t="s">
        <v>679</v>
      </c>
      <c r="G493" s="173" t="s">
        <v>222</v>
      </c>
      <c r="H493" s="174">
        <v>31.3</v>
      </c>
      <c r="I493" s="175"/>
      <c r="J493" s="176">
        <f>ROUND(I493*H493,2)</f>
        <v>0</v>
      </c>
      <c r="K493" s="172" t="s">
        <v>394</v>
      </c>
      <c r="L493" s="37"/>
      <c r="M493" s="177" t="s">
        <v>21</v>
      </c>
      <c r="N493" s="178" t="s">
        <v>46</v>
      </c>
      <c r="O493" s="62"/>
      <c r="P493" s="179">
        <f>O493*H493</f>
        <v>0</v>
      </c>
      <c r="Q493" s="179">
        <v>1.804E-2</v>
      </c>
      <c r="R493" s="179">
        <f>Q493*H493</f>
        <v>0.56465200000000004</v>
      </c>
      <c r="S493" s="179">
        <v>0</v>
      </c>
      <c r="T493" s="180">
        <f>S493*H493</f>
        <v>0</v>
      </c>
      <c r="AR493" s="181" t="s">
        <v>165</v>
      </c>
      <c r="AT493" s="181" t="s">
        <v>147</v>
      </c>
      <c r="AU493" s="181" t="s">
        <v>83</v>
      </c>
      <c r="AY493" s="16" t="s">
        <v>146</v>
      </c>
      <c r="BE493" s="182">
        <f>IF(N493="základní",J493,0)</f>
        <v>0</v>
      </c>
      <c r="BF493" s="182">
        <f>IF(N493="snížená",J493,0)</f>
        <v>0</v>
      </c>
      <c r="BG493" s="182">
        <f>IF(N493="zákl. přenesená",J493,0)</f>
        <v>0</v>
      </c>
      <c r="BH493" s="182">
        <f>IF(N493="sníž. přenesená",J493,0)</f>
        <v>0</v>
      </c>
      <c r="BI493" s="182">
        <f>IF(N493="nulová",J493,0)</f>
        <v>0</v>
      </c>
      <c r="BJ493" s="16" t="s">
        <v>83</v>
      </c>
      <c r="BK493" s="182">
        <f>ROUND(I493*H493,2)</f>
        <v>0</v>
      </c>
      <c r="BL493" s="16" t="s">
        <v>165</v>
      </c>
      <c r="BM493" s="181" t="s">
        <v>680</v>
      </c>
    </row>
    <row r="494" spans="2:65" s="12" customFormat="1">
      <c r="B494" s="197"/>
      <c r="C494" s="198"/>
      <c r="D494" s="183" t="s">
        <v>155</v>
      </c>
      <c r="E494" s="199" t="s">
        <v>21</v>
      </c>
      <c r="F494" s="200" t="s">
        <v>681</v>
      </c>
      <c r="G494" s="198"/>
      <c r="H494" s="199" t="s">
        <v>21</v>
      </c>
      <c r="I494" s="201"/>
      <c r="J494" s="198"/>
      <c r="K494" s="198"/>
      <c r="L494" s="202"/>
      <c r="M494" s="203"/>
      <c r="N494" s="204"/>
      <c r="O494" s="204"/>
      <c r="P494" s="204"/>
      <c r="Q494" s="204"/>
      <c r="R494" s="204"/>
      <c r="S494" s="204"/>
      <c r="T494" s="205"/>
      <c r="AT494" s="206" t="s">
        <v>155</v>
      </c>
      <c r="AU494" s="206" t="s">
        <v>83</v>
      </c>
      <c r="AV494" s="12" t="s">
        <v>83</v>
      </c>
      <c r="AW494" s="12" t="s">
        <v>36</v>
      </c>
      <c r="AX494" s="12" t="s">
        <v>75</v>
      </c>
      <c r="AY494" s="206" t="s">
        <v>146</v>
      </c>
    </row>
    <row r="495" spans="2:65" s="11" customFormat="1">
      <c r="B495" s="186"/>
      <c r="C495" s="187"/>
      <c r="D495" s="183" t="s">
        <v>155</v>
      </c>
      <c r="E495" s="188" t="s">
        <v>21</v>
      </c>
      <c r="F495" s="189" t="s">
        <v>682</v>
      </c>
      <c r="G495" s="187"/>
      <c r="H495" s="190">
        <v>31.3</v>
      </c>
      <c r="I495" s="191"/>
      <c r="J495" s="187"/>
      <c r="K495" s="187"/>
      <c r="L495" s="192"/>
      <c r="M495" s="193"/>
      <c r="N495" s="194"/>
      <c r="O495" s="194"/>
      <c r="P495" s="194"/>
      <c r="Q495" s="194"/>
      <c r="R495" s="194"/>
      <c r="S495" s="194"/>
      <c r="T495" s="195"/>
      <c r="AT495" s="196" t="s">
        <v>155</v>
      </c>
      <c r="AU495" s="196" t="s">
        <v>83</v>
      </c>
      <c r="AV495" s="11" t="s">
        <v>85</v>
      </c>
      <c r="AW495" s="11" t="s">
        <v>36</v>
      </c>
      <c r="AX495" s="11" t="s">
        <v>83</v>
      </c>
      <c r="AY495" s="196" t="s">
        <v>146</v>
      </c>
    </row>
    <row r="496" spans="2:65" s="10" customFormat="1" ht="25.9" customHeight="1">
      <c r="B496" s="156"/>
      <c r="C496" s="157"/>
      <c r="D496" s="158" t="s">
        <v>74</v>
      </c>
      <c r="E496" s="159" t="s">
        <v>683</v>
      </c>
      <c r="F496" s="159" t="s">
        <v>684</v>
      </c>
      <c r="G496" s="157"/>
      <c r="H496" s="157"/>
      <c r="I496" s="160"/>
      <c r="J496" s="161">
        <f>BK496</f>
        <v>0</v>
      </c>
      <c r="K496" s="157"/>
      <c r="L496" s="162"/>
      <c r="M496" s="163"/>
      <c r="N496" s="164"/>
      <c r="O496" s="164"/>
      <c r="P496" s="165">
        <f>SUM(P497:P505)</f>
        <v>0</v>
      </c>
      <c r="Q496" s="164"/>
      <c r="R496" s="165">
        <f>SUM(R497:R505)</f>
        <v>0</v>
      </c>
      <c r="S496" s="164"/>
      <c r="T496" s="166">
        <f>SUM(T497:T505)</f>
        <v>0</v>
      </c>
      <c r="AR496" s="167" t="s">
        <v>83</v>
      </c>
      <c r="AT496" s="168" t="s">
        <v>74</v>
      </c>
      <c r="AU496" s="168" t="s">
        <v>75</v>
      </c>
      <c r="AY496" s="167" t="s">
        <v>146</v>
      </c>
      <c r="BK496" s="169">
        <f>SUM(BK497:BK505)</f>
        <v>0</v>
      </c>
    </row>
    <row r="497" spans="2:65" s="1" customFormat="1" ht="16.5" customHeight="1">
      <c r="B497" s="33"/>
      <c r="C497" s="170" t="s">
        <v>685</v>
      </c>
      <c r="D497" s="170" t="s">
        <v>147</v>
      </c>
      <c r="E497" s="171" t="s">
        <v>686</v>
      </c>
      <c r="F497" s="172" t="s">
        <v>687</v>
      </c>
      <c r="G497" s="173" t="s">
        <v>688</v>
      </c>
      <c r="H497" s="174">
        <v>634.71900000000005</v>
      </c>
      <c r="I497" s="175"/>
      <c r="J497" s="176">
        <f>ROUND(I497*H497,2)</f>
        <v>0</v>
      </c>
      <c r="K497" s="172" t="s">
        <v>394</v>
      </c>
      <c r="L497" s="37"/>
      <c r="M497" s="177" t="s">
        <v>21</v>
      </c>
      <c r="N497" s="178" t="s">
        <v>46</v>
      </c>
      <c r="O497" s="62"/>
      <c r="P497" s="179">
        <f>O497*H497</f>
        <v>0</v>
      </c>
      <c r="Q497" s="179">
        <v>0</v>
      </c>
      <c r="R497" s="179">
        <f>Q497*H497</f>
        <v>0</v>
      </c>
      <c r="S497" s="179">
        <v>0</v>
      </c>
      <c r="T497" s="180">
        <f>S497*H497</f>
        <v>0</v>
      </c>
      <c r="AR497" s="181" t="s">
        <v>165</v>
      </c>
      <c r="AT497" s="181" t="s">
        <v>147</v>
      </c>
      <c r="AU497" s="181" t="s">
        <v>83</v>
      </c>
      <c r="AY497" s="16" t="s">
        <v>146</v>
      </c>
      <c r="BE497" s="182">
        <f>IF(N497="základní",J497,0)</f>
        <v>0</v>
      </c>
      <c r="BF497" s="182">
        <f>IF(N497="snížená",J497,0)</f>
        <v>0</v>
      </c>
      <c r="BG497" s="182">
        <f>IF(N497="zákl. přenesená",J497,0)</f>
        <v>0</v>
      </c>
      <c r="BH497" s="182">
        <f>IF(N497="sníž. přenesená",J497,0)</f>
        <v>0</v>
      </c>
      <c r="BI497" s="182">
        <f>IF(N497="nulová",J497,0)</f>
        <v>0</v>
      </c>
      <c r="BJ497" s="16" t="s">
        <v>83</v>
      </c>
      <c r="BK497" s="182">
        <f>ROUND(I497*H497,2)</f>
        <v>0</v>
      </c>
      <c r="BL497" s="16" t="s">
        <v>165</v>
      </c>
      <c r="BM497" s="181" t="s">
        <v>689</v>
      </c>
    </row>
    <row r="498" spans="2:65" s="1" customFormat="1" ht="16.5" customHeight="1">
      <c r="B498" s="33"/>
      <c r="C498" s="170" t="s">
        <v>690</v>
      </c>
      <c r="D498" s="170" t="s">
        <v>147</v>
      </c>
      <c r="E498" s="171" t="s">
        <v>691</v>
      </c>
      <c r="F498" s="172" t="s">
        <v>692</v>
      </c>
      <c r="G498" s="173" t="s">
        <v>688</v>
      </c>
      <c r="H498" s="174">
        <v>634.71900000000005</v>
      </c>
      <c r="I498" s="175"/>
      <c r="J498" s="176">
        <f>ROUND(I498*H498,2)</f>
        <v>0</v>
      </c>
      <c r="K498" s="172" t="s">
        <v>394</v>
      </c>
      <c r="L498" s="37"/>
      <c r="M498" s="177" t="s">
        <v>21</v>
      </c>
      <c r="N498" s="178" t="s">
        <v>46</v>
      </c>
      <c r="O498" s="62"/>
      <c r="P498" s="179">
        <f>O498*H498</f>
        <v>0</v>
      </c>
      <c r="Q498" s="179">
        <v>0</v>
      </c>
      <c r="R498" s="179">
        <f>Q498*H498</f>
        <v>0</v>
      </c>
      <c r="S498" s="179">
        <v>0</v>
      </c>
      <c r="T498" s="180">
        <f>S498*H498</f>
        <v>0</v>
      </c>
      <c r="AR498" s="181" t="s">
        <v>165</v>
      </c>
      <c r="AT498" s="181" t="s">
        <v>147</v>
      </c>
      <c r="AU498" s="181" t="s">
        <v>83</v>
      </c>
      <c r="AY498" s="16" t="s">
        <v>146</v>
      </c>
      <c r="BE498" s="182">
        <f>IF(N498="základní",J498,0)</f>
        <v>0</v>
      </c>
      <c r="BF498" s="182">
        <f>IF(N498="snížená",J498,0)</f>
        <v>0</v>
      </c>
      <c r="BG498" s="182">
        <f>IF(N498="zákl. přenesená",J498,0)</f>
        <v>0</v>
      </c>
      <c r="BH498" s="182">
        <f>IF(N498="sníž. přenesená",J498,0)</f>
        <v>0</v>
      </c>
      <c r="BI498" s="182">
        <f>IF(N498="nulová",J498,0)</f>
        <v>0</v>
      </c>
      <c r="BJ498" s="16" t="s">
        <v>83</v>
      </c>
      <c r="BK498" s="182">
        <f>ROUND(I498*H498,2)</f>
        <v>0</v>
      </c>
      <c r="BL498" s="16" t="s">
        <v>165</v>
      </c>
      <c r="BM498" s="181" t="s">
        <v>693</v>
      </c>
    </row>
    <row r="499" spans="2:65" s="1" customFormat="1" ht="16.5" customHeight="1">
      <c r="B499" s="33"/>
      <c r="C499" s="170" t="s">
        <v>694</v>
      </c>
      <c r="D499" s="170" t="s">
        <v>147</v>
      </c>
      <c r="E499" s="171" t="s">
        <v>695</v>
      </c>
      <c r="F499" s="172" t="s">
        <v>696</v>
      </c>
      <c r="G499" s="173" t="s">
        <v>688</v>
      </c>
      <c r="H499" s="174">
        <v>6353.49</v>
      </c>
      <c r="I499" s="175"/>
      <c r="J499" s="176">
        <f>ROUND(I499*H499,2)</f>
        <v>0</v>
      </c>
      <c r="K499" s="172" t="s">
        <v>394</v>
      </c>
      <c r="L499" s="37"/>
      <c r="M499" s="177" t="s">
        <v>21</v>
      </c>
      <c r="N499" s="178" t="s">
        <v>46</v>
      </c>
      <c r="O499" s="62"/>
      <c r="P499" s="179">
        <f>O499*H499</f>
        <v>0</v>
      </c>
      <c r="Q499" s="179">
        <v>0</v>
      </c>
      <c r="R499" s="179">
        <f>Q499*H499</f>
        <v>0</v>
      </c>
      <c r="S499" s="179">
        <v>0</v>
      </c>
      <c r="T499" s="180">
        <f>S499*H499</f>
        <v>0</v>
      </c>
      <c r="AR499" s="181" t="s">
        <v>165</v>
      </c>
      <c r="AT499" s="181" t="s">
        <v>147</v>
      </c>
      <c r="AU499" s="181" t="s">
        <v>83</v>
      </c>
      <c r="AY499" s="16" t="s">
        <v>146</v>
      </c>
      <c r="BE499" s="182">
        <f>IF(N499="základní",J499,0)</f>
        <v>0</v>
      </c>
      <c r="BF499" s="182">
        <f>IF(N499="snížená",J499,0)</f>
        <v>0</v>
      </c>
      <c r="BG499" s="182">
        <f>IF(N499="zákl. přenesená",J499,0)</f>
        <v>0</v>
      </c>
      <c r="BH499" s="182">
        <f>IF(N499="sníž. přenesená",J499,0)</f>
        <v>0</v>
      </c>
      <c r="BI499" s="182">
        <f>IF(N499="nulová",J499,0)</f>
        <v>0</v>
      </c>
      <c r="BJ499" s="16" t="s">
        <v>83</v>
      </c>
      <c r="BK499" s="182">
        <f>ROUND(I499*H499,2)</f>
        <v>0</v>
      </c>
      <c r="BL499" s="16" t="s">
        <v>165</v>
      </c>
      <c r="BM499" s="181" t="s">
        <v>697</v>
      </c>
    </row>
    <row r="500" spans="2:65" s="12" customFormat="1">
      <c r="B500" s="197"/>
      <c r="C500" s="198"/>
      <c r="D500" s="183" t="s">
        <v>155</v>
      </c>
      <c r="E500" s="199" t="s">
        <v>21</v>
      </c>
      <c r="F500" s="200" t="s">
        <v>698</v>
      </c>
      <c r="G500" s="198"/>
      <c r="H500" s="199" t="s">
        <v>21</v>
      </c>
      <c r="I500" s="201"/>
      <c r="J500" s="198"/>
      <c r="K500" s="198"/>
      <c r="L500" s="202"/>
      <c r="M500" s="203"/>
      <c r="N500" s="204"/>
      <c r="O500" s="204"/>
      <c r="P500" s="204"/>
      <c r="Q500" s="204"/>
      <c r="R500" s="204"/>
      <c r="S500" s="204"/>
      <c r="T500" s="205"/>
      <c r="AT500" s="206" t="s">
        <v>155</v>
      </c>
      <c r="AU500" s="206" t="s">
        <v>83</v>
      </c>
      <c r="AV500" s="12" t="s">
        <v>83</v>
      </c>
      <c r="AW500" s="12" t="s">
        <v>36</v>
      </c>
      <c r="AX500" s="12" t="s">
        <v>75</v>
      </c>
      <c r="AY500" s="206" t="s">
        <v>146</v>
      </c>
    </row>
    <row r="501" spans="2:65" s="11" customFormat="1">
      <c r="B501" s="186"/>
      <c r="C501" s="187"/>
      <c r="D501" s="183" t="s">
        <v>155</v>
      </c>
      <c r="E501" s="188" t="s">
        <v>21</v>
      </c>
      <c r="F501" s="189" t="s">
        <v>699</v>
      </c>
      <c r="G501" s="187"/>
      <c r="H501" s="190">
        <v>6353.49</v>
      </c>
      <c r="I501" s="191"/>
      <c r="J501" s="187"/>
      <c r="K501" s="187"/>
      <c r="L501" s="192"/>
      <c r="M501" s="193"/>
      <c r="N501" s="194"/>
      <c r="O501" s="194"/>
      <c r="P501" s="194"/>
      <c r="Q501" s="194"/>
      <c r="R501" s="194"/>
      <c r="S501" s="194"/>
      <c r="T501" s="195"/>
      <c r="AT501" s="196" t="s">
        <v>155</v>
      </c>
      <c r="AU501" s="196" t="s">
        <v>83</v>
      </c>
      <c r="AV501" s="11" t="s">
        <v>85</v>
      </c>
      <c r="AW501" s="11" t="s">
        <v>36</v>
      </c>
      <c r="AX501" s="11" t="s">
        <v>83</v>
      </c>
      <c r="AY501" s="196" t="s">
        <v>146</v>
      </c>
    </row>
    <row r="502" spans="2:65" s="1" customFormat="1" ht="16.5" customHeight="1">
      <c r="B502" s="33"/>
      <c r="C502" s="170" t="s">
        <v>700</v>
      </c>
      <c r="D502" s="170" t="s">
        <v>147</v>
      </c>
      <c r="E502" s="171" t="s">
        <v>701</v>
      </c>
      <c r="F502" s="172" t="s">
        <v>702</v>
      </c>
      <c r="G502" s="173" t="s">
        <v>688</v>
      </c>
      <c r="H502" s="174">
        <v>21.428000000000001</v>
      </c>
      <c r="I502" s="175"/>
      <c r="J502" s="176">
        <f>ROUND(I502*H502,2)</f>
        <v>0</v>
      </c>
      <c r="K502" s="172" t="s">
        <v>394</v>
      </c>
      <c r="L502" s="37"/>
      <c r="M502" s="177" t="s">
        <v>21</v>
      </c>
      <c r="N502" s="178" t="s">
        <v>46</v>
      </c>
      <c r="O502" s="62"/>
      <c r="P502" s="179">
        <f>O502*H502</f>
        <v>0</v>
      </c>
      <c r="Q502" s="179">
        <v>0</v>
      </c>
      <c r="R502" s="179">
        <f>Q502*H502</f>
        <v>0</v>
      </c>
      <c r="S502" s="179">
        <v>0</v>
      </c>
      <c r="T502" s="180">
        <f>S502*H502</f>
        <v>0</v>
      </c>
      <c r="AR502" s="181" t="s">
        <v>165</v>
      </c>
      <c r="AT502" s="181" t="s">
        <v>147</v>
      </c>
      <c r="AU502" s="181" t="s">
        <v>83</v>
      </c>
      <c r="AY502" s="16" t="s">
        <v>146</v>
      </c>
      <c r="BE502" s="182">
        <f>IF(N502="základní",J502,0)</f>
        <v>0</v>
      </c>
      <c r="BF502" s="182">
        <f>IF(N502="snížená",J502,0)</f>
        <v>0</v>
      </c>
      <c r="BG502" s="182">
        <f>IF(N502="zákl. přenesená",J502,0)</f>
        <v>0</v>
      </c>
      <c r="BH502" s="182">
        <f>IF(N502="sníž. přenesená",J502,0)</f>
        <v>0</v>
      </c>
      <c r="BI502" s="182">
        <f>IF(N502="nulová",J502,0)</f>
        <v>0</v>
      </c>
      <c r="BJ502" s="16" t="s">
        <v>83</v>
      </c>
      <c r="BK502" s="182">
        <f>ROUND(I502*H502,2)</f>
        <v>0</v>
      </c>
      <c r="BL502" s="16" t="s">
        <v>165</v>
      </c>
      <c r="BM502" s="181" t="s">
        <v>703</v>
      </c>
    </row>
    <row r="503" spans="2:65" s="11" customFormat="1">
      <c r="B503" s="186"/>
      <c r="C503" s="187"/>
      <c r="D503" s="183" t="s">
        <v>155</v>
      </c>
      <c r="E503" s="188" t="s">
        <v>21</v>
      </c>
      <c r="F503" s="189" t="s">
        <v>704</v>
      </c>
      <c r="G503" s="187"/>
      <c r="H503" s="190">
        <v>21.428000000000001</v>
      </c>
      <c r="I503" s="191"/>
      <c r="J503" s="187"/>
      <c r="K503" s="187"/>
      <c r="L503" s="192"/>
      <c r="M503" s="193"/>
      <c r="N503" s="194"/>
      <c r="O503" s="194"/>
      <c r="P503" s="194"/>
      <c r="Q503" s="194"/>
      <c r="R503" s="194"/>
      <c r="S503" s="194"/>
      <c r="T503" s="195"/>
      <c r="AT503" s="196" t="s">
        <v>155</v>
      </c>
      <c r="AU503" s="196" t="s">
        <v>83</v>
      </c>
      <c r="AV503" s="11" t="s">
        <v>85</v>
      </c>
      <c r="AW503" s="11" t="s">
        <v>36</v>
      </c>
      <c r="AX503" s="11" t="s">
        <v>83</v>
      </c>
      <c r="AY503" s="196" t="s">
        <v>146</v>
      </c>
    </row>
    <row r="504" spans="2:65" s="1" customFormat="1" ht="16.5" customHeight="1">
      <c r="B504" s="33"/>
      <c r="C504" s="170" t="s">
        <v>705</v>
      </c>
      <c r="D504" s="170" t="s">
        <v>147</v>
      </c>
      <c r="E504" s="171" t="s">
        <v>706</v>
      </c>
      <c r="F504" s="172" t="s">
        <v>707</v>
      </c>
      <c r="G504" s="173" t="s">
        <v>688</v>
      </c>
      <c r="H504" s="174">
        <v>613.92100000000005</v>
      </c>
      <c r="I504" s="175"/>
      <c r="J504" s="176">
        <f>ROUND(I504*H504,2)</f>
        <v>0</v>
      </c>
      <c r="K504" s="172" t="s">
        <v>21</v>
      </c>
      <c r="L504" s="37"/>
      <c r="M504" s="177" t="s">
        <v>21</v>
      </c>
      <c r="N504" s="178" t="s">
        <v>46</v>
      </c>
      <c r="O504" s="62"/>
      <c r="P504" s="179">
        <f>O504*H504</f>
        <v>0</v>
      </c>
      <c r="Q504" s="179">
        <v>0</v>
      </c>
      <c r="R504" s="179">
        <f>Q504*H504</f>
        <v>0</v>
      </c>
      <c r="S504" s="179">
        <v>0</v>
      </c>
      <c r="T504" s="180">
        <f>S504*H504</f>
        <v>0</v>
      </c>
      <c r="AR504" s="181" t="s">
        <v>165</v>
      </c>
      <c r="AT504" s="181" t="s">
        <v>147</v>
      </c>
      <c r="AU504" s="181" t="s">
        <v>83</v>
      </c>
      <c r="AY504" s="16" t="s">
        <v>146</v>
      </c>
      <c r="BE504" s="182">
        <f>IF(N504="základní",J504,0)</f>
        <v>0</v>
      </c>
      <c r="BF504" s="182">
        <f>IF(N504="snížená",J504,0)</f>
        <v>0</v>
      </c>
      <c r="BG504" s="182">
        <f>IF(N504="zákl. přenesená",J504,0)</f>
        <v>0</v>
      </c>
      <c r="BH504" s="182">
        <f>IF(N504="sníž. přenesená",J504,0)</f>
        <v>0</v>
      </c>
      <c r="BI504" s="182">
        <f>IF(N504="nulová",J504,0)</f>
        <v>0</v>
      </c>
      <c r="BJ504" s="16" t="s">
        <v>83</v>
      </c>
      <c r="BK504" s="182">
        <f>ROUND(I504*H504,2)</f>
        <v>0</v>
      </c>
      <c r="BL504" s="16" t="s">
        <v>165</v>
      </c>
      <c r="BM504" s="181" t="s">
        <v>708</v>
      </c>
    </row>
    <row r="505" spans="2:65" s="11" customFormat="1">
      <c r="B505" s="186"/>
      <c r="C505" s="187"/>
      <c r="D505" s="183" t="s">
        <v>155</v>
      </c>
      <c r="E505" s="188" t="s">
        <v>21</v>
      </c>
      <c r="F505" s="189" t="s">
        <v>709</v>
      </c>
      <c r="G505" s="187"/>
      <c r="H505" s="190">
        <v>613.92100000000005</v>
      </c>
      <c r="I505" s="191"/>
      <c r="J505" s="187"/>
      <c r="K505" s="187"/>
      <c r="L505" s="192"/>
      <c r="M505" s="193"/>
      <c r="N505" s="194"/>
      <c r="O505" s="194"/>
      <c r="P505" s="194"/>
      <c r="Q505" s="194"/>
      <c r="R505" s="194"/>
      <c r="S505" s="194"/>
      <c r="T505" s="195"/>
      <c r="AT505" s="196" t="s">
        <v>155</v>
      </c>
      <c r="AU505" s="196" t="s">
        <v>83</v>
      </c>
      <c r="AV505" s="11" t="s">
        <v>85</v>
      </c>
      <c r="AW505" s="11" t="s">
        <v>36</v>
      </c>
      <c r="AX505" s="11" t="s">
        <v>83</v>
      </c>
      <c r="AY505" s="196" t="s">
        <v>146</v>
      </c>
    </row>
    <row r="506" spans="2:65" s="10" customFormat="1" ht="25.9" customHeight="1">
      <c r="B506" s="156"/>
      <c r="C506" s="157"/>
      <c r="D506" s="158" t="s">
        <v>74</v>
      </c>
      <c r="E506" s="159" t="s">
        <v>710</v>
      </c>
      <c r="F506" s="159" t="s">
        <v>711</v>
      </c>
      <c r="G506" s="157"/>
      <c r="H506" s="157"/>
      <c r="I506" s="160"/>
      <c r="J506" s="161">
        <f>BK506</f>
        <v>0</v>
      </c>
      <c r="K506" s="157"/>
      <c r="L506" s="162"/>
      <c r="M506" s="163"/>
      <c r="N506" s="164"/>
      <c r="O506" s="164"/>
      <c r="P506" s="165">
        <f>SUM(P507:P512)</f>
        <v>0</v>
      </c>
      <c r="Q506" s="164"/>
      <c r="R506" s="165">
        <f>SUM(R507:R512)</f>
        <v>0</v>
      </c>
      <c r="S506" s="164"/>
      <c r="T506" s="166">
        <f>SUM(T507:T512)</f>
        <v>0</v>
      </c>
      <c r="AR506" s="167" t="s">
        <v>171</v>
      </c>
      <c r="AT506" s="168" t="s">
        <v>74</v>
      </c>
      <c r="AU506" s="168" t="s">
        <v>75</v>
      </c>
      <c r="AY506" s="167" t="s">
        <v>146</v>
      </c>
      <c r="BK506" s="169">
        <f>SUM(BK507:BK512)</f>
        <v>0</v>
      </c>
    </row>
    <row r="507" spans="2:65" s="1" customFormat="1" ht="16.5" customHeight="1">
      <c r="B507" s="33"/>
      <c r="C507" s="170" t="s">
        <v>712</v>
      </c>
      <c r="D507" s="170" t="s">
        <v>147</v>
      </c>
      <c r="E507" s="171" t="s">
        <v>713</v>
      </c>
      <c r="F507" s="172" t="s">
        <v>714</v>
      </c>
      <c r="G507" s="173" t="s">
        <v>715</v>
      </c>
      <c r="H507" s="174">
        <v>1</v>
      </c>
      <c r="I507" s="175"/>
      <c r="J507" s="176">
        <f>ROUND(I507*H507,2)</f>
        <v>0</v>
      </c>
      <c r="K507" s="172" t="s">
        <v>21</v>
      </c>
      <c r="L507" s="37"/>
      <c r="M507" s="177" t="s">
        <v>21</v>
      </c>
      <c r="N507" s="178" t="s">
        <v>46</v>
      </c>
      <c r="O507" s="62"/>
      <c r="P507" s="179">
        <f>O507*H507</f>
        <v>0</v>
      </c>
      <c r="Q507" s="179">
        <v>0</v>
      </c>
      <c r="R507" s="179">
        <f>Q507*H507</f>
        <v>0</v>
      </c>
      <c r="S507" s="179">
        <v>0</v>
      </c>
      <c r="T507" s="180">
        <f>S507*H507</f>
        <v>0</v>
      </c>
      <c r="AR507" s="181" t="s">
        <v>165</v>
      </c>
      <c r="AT507" s="181" t="s">
        <v>147</v>
      </c>
      <c r="AU507" s="181" t="s">
        <v>83</v>
      </c>
      <c r="AY507" s="16" t="s">
        <v>146</v>
      </c>
      <c r="BE507" s="182">
        <f>IF(N507="základní",J507,0)</f>
        <v>0</v>
      </c>
      <c r="BF507" s="182">
        <f>IF(N507="snížená",J507,0)</f>
        <v>0</v>
      </c>
      <c r="BG507" s="182">
        <f>IF(N507="zákl. přenesená",J507,0)</f>
        <v>0</v>
      </c>
      <c r="BH507" s="182">
        <f>IF(N507="sníž. přenesená",J507,0)</f>
        <v>0</v>
      </c>
      <c r="BI507" s="182">
        <f>IF(N507="nulová",J507,0)</f>
        <v>0</v>
      </c>
      <c r="BJ507" s="16" t="s">
        <v>83</v>
      </c>
      <c r="BK507" s="182">
        <f>ROUND(I507*H507,2)</f>
        <v>0</v>
      </c>
      <c r="BL507" s="16" t="s">
        <v>165</v>
      </c>
      <c r="BM507" s="181" t="s">
        <v>716</v>
      </c>
    </row>
    <row r="508" spans="2:65" s="11" customFormat="1">
      <c r="B508" s="186"/>
      <c r="C508" s="187"/>
      <c r="D508" s="183" t="s">
        <v>155</v>
      </c>
      <c r="E508" s="188" t="s">
        <v>21</v>
      </c>
      <c r="F508" s="189" t="s">
        <v>164</v>
      </c>
      <c r="G508" s="187"/>
      <c r="H508" s="190">
        <v>1</v>
      </c>
      <c r="I508" s="191"/>
      <c r="J508" s="187"/>
      <c r="K508" s="187"/>
      <c r="L508" s="192"/>
      <c r="M508" s="193"/>
      <c r="N508" s="194"/>
      <c r="O508" s="194"/>
      <c r="P508" s="194"/>
      <c r="Q508" s="194"/>
      <c r="R508" s="194"/>
      <c r="S508" s="194"/>
      <c r="T508" s="195"/>
      <c r="AT508" s="196" t="s">
        <v>155</v>
      </c>
      <c r="AU508" s="196" t="s">
        <v>83</v>
      </c>
      <c r="AV508" s="11" t="s">
        <v>85</v>
      </c>
      <c r="AW508" s="11" t="s">
        <v>36</v>
      </c>
      <c r="AX508" s="11" t="s">
        <v>83</v>
      </c>
      <c r="AY508" s="196" t="s">
        <v>146</v>
      </c>
    </row>
    <row r="509" spans="2:65" s="1" customFormat="1" ht="16.5" customHeight="1">
      <c r="B509" s="33"/>
      <c r="C509" s="170" t="s">
        <v>717</v>
      </c>
      <c r="D509" s="170" t="s">
        <v>147</v>
      </c>
      <c r="E509" s="171" t="s">
        <v>718</v>
      </c>
      <c r="F509" s="172" t="s">
        <v>719</v>
      </c>
      <c r="G509" s="173" t="s">
        <v>715</v>
      </c>
      <c r="H509" s="174">
        <v>1</v>
      </c>
      <c r="I509" s="175"/>
      <c r="J509" s="176">
        <f>ROUND(I509*H509,2)</f>
        <v>0</v>
      </c>
      <c r="K509" s="172" t="s">
        <v>21</v>
      </c>
      <c r="L509" s="37"/>
      <c r="M509" s="177" t="s">
        <v>21</v>
      </c>
      <c r="N509" s="178" t="s">
        <v>46</v>
      </c>
      <c r="O509" s="62"/>
      <c r="P509" s="179">
        <f>O509*H509</f>
        <v>0</v>
      </c>
      <c r="Q509" s="179">
        <v>0</v>
      </c>
      <c r="R509" s="179">
        <f>Q509*H509</f>
        <v>0</v>
      </c>
      <c r="S509" s="179">
        <v>0</v>
      </c>
      <c r="T509" s="180">
        <f>S509*H509</f>
        <v>0</v>
      </c>
      <c r="AR509" s="181" t="s">
        <v>165</v>
      </c>
      <c r="AT509" s="181" t="s">
        <v>147</v>
      </c>
      <c r="AU509" s="181" t="s">
        <v>83</v>
      </c>
      <c r="AY509" s="16" t="s">
        <v>146</v>
      </c>
      <c r="BE509" s="182">
        <f>IF(N509="základní",J509,0)</f>
        <v>0</v>
      </c>
      <c r="BF509" s="182">
        <f>IF(N509="snížená",J509,0)</f>
        <v>0</v>
      </c>
      <c r="BG509" s="182">
        <f>IF(N509="zákl. přenesená",J509,0)</f>
        <v>0</v>
      </c>
      <c r="BH509" s="182">
        <f>IF(N509="sníž. přenesená",J509,0)</f>
        <v>0</v>
      </c>
      <c r="BI509" s="182">
        <f>IF(N509="nulová",J509,0)</f>
        <v>0</v>
      </c>
      <c r="BJ509" s="16" t="s">
        <v>83</v>
      </c>
      <c r="BK509" s="182">
        <f>ROUND(I509*H509,2)</f>
        <v>0</v>
      </c>
      <c r="BL509" s="16" t="s">
        <v>165</v>
      </c>
      <c r="BM509" s="181" t="s">
        <v>720</v>
      </c>
    </row>
    <row r="510" spans="2:65" s="11" customFormat="1">
      <c r="B510" s="186"/>
      <c r="C510" s="187"/>
      <c r="D510" s="183" t="s">
        <v>155</v>
      </c>
      <c r="E510" s="188" t="s">
        <v>21</v>
      </c>
      <c r="F510" s="189" t="s">
        <v>164</v>
      </c>
      <c r="G510" s="187"/>
      <c r="H510" s="190">
        <v>1</v>
      </c>
      <c r="I510" s="191"/>
      <c r="J510" s="187"/>
      <c r="K510" s="187"/>
      <c r="L510" s="192"/>
      <c r="M510" s="193"/>
      <c r="N510" s="194"/>
      <c r="O510" s="194"/>
      <c r="P510" s="194"/>
      <c r="Q510" s="194"/>
      <c r="R510" s="194"/>
      <c r="S510" s="194"/>
      <c r="T510" s="195"/>
      <c r="AT510" s="196" t="s">
        <v>155</v>
      </c>
      <c r="AU510" s="196" t="s">
        <v>83</v>
      </c>
      <c r="AV510" s="11" t="s">
        <v>85</v>
      </c>
      <c r="AW510" s="11" t="s">
        <v>36</v>
      </c>
      <c r="AX510" s="11" t="s">
        <v>83</v>
      </c>
      <c r="AY510" s="196" t="s">
        <v>146</v>
      </c>
    </row>
    <row r="511" spans="2:65" s="1" customFormat="1" ht="16.5" customHeight="1">
      <c r="B511" s="33"/>
      <c r="C511" s="170" t="s">
        <v>721</v>
      </c>
      <c r="D511" s="170" t="s">
        <v>147</v>
      </c>
      <c r="E511" s="171" t="s">
        <v>722</v>
      </c>
      <c r="F511" s="172" t="s">
        <v>723</v>
      </c>
      <c r="G511" s="173" t="s">
        <v>715</v>
      </c>
      <c r="H511" s="174">
        <v>1</v>
      </c>
      <c r="I511" s="175"/>
      <c r="J511" s="176">
        <f>ROUND(I511*H511,2)</f>
        <v>0</v>
      </c>
      <c r="K511" s="172" t="s">
        <v>21</v>
      </c>
      <c r="L511" s="37"/>
      <c r="M511" s="177" t="s">
        <v>21</v>
      </c>
      <c r="N511" s="178" t="s">
        <v>46</v>
      </c>
      <c r="O511" s="62"/>
      <c r="P511" s="179">
        <f>O511*H511</f>
        <v>0</v>
      </c>
      <c r="Q511" s="179">
        <v>0</v>
      </c>
      <c r="R511" s="179">
        <f>Q511*H511</f>
        <v>0</v>
      </c>
      <c r="S511" s="179">
        <v>0</v>
      </c>
      <c r="T511" s="180">
        <f>S511*H511</f>
        <v>0</v>
      </c>
      <c r="AR511" s="181" t="s">
        <v>165</v>
      </c>
      <c r="AT511" s="181" t="s">
        <v>147</v>
      </c>
      <c r="AU511" s="181" t="s">
        <v>83</v>
      </c>
      <c r="AY511" s="16" t="s">
        <v>146</v>
      </c>
      <c r="BE511" s="182">
        <f>IF(N511="základní",J511,0)</f>
        <v>0</v>
      </c>
      <c r="BF511" s="182">
        <f>IF(N511="snížená",J511,0)</f>
        <v>0</v>
      </c>
      <c r="BG511" s="182">
        <f>IF(N511="zákl. přenesená",J511,0)</f>
        <v>0</v>
      </c>
      <c r="BH511" s="182">
        <f>IF(N511="sníž. přenesená",J511,0)</f>
        <v>0</v>
      </c>
      <c r="BI511" s="182">
        <f>IF(N511="nulová",J511,0)</f>
        <v>0</v>
      </c>
      <c r="BJ511" s="16" t="s">
        <v>83</v>
      </c>
      <c r="BK511" s="182">
        <f>ROUND(I511*H511,2)</f>
        <v>0</v>
      </c>
      <c r="BL511" s="16" t="s">
        <v>165</v>
      </c>
      <c r="BM511" s="181" t="s">
        <v>724</v>
      </c>
    </row>
    <row r="512" spans="2:65" s="11" customFormat="1">
      <c r="B512" s="186"/>
      <c r="C512" s="187"/>
      <c r="D512" s="183" t="s">
        <v>155</v>
      </c>
      <c r="E512" s="188" t="s">
        <v>21</v>
      </c>
      <c r="F512" s="189" t="s">
        <v>164</v>
      </c>
      <c r="G512" s="187"/>
      <c r="H512" s="190">
        <v>1</v>
      </c>
      <c r="I512" s="191"/>
      <c r="J512" s="187"/>
      <c r="K512" s="187"/>
      <c r="L512" s="192"/>
      <c r="M512" s="193"/>
      <c r="N512" s="194"/>
      <c r="O512" s="194"/>
      <c r="P512" s="194"/>
      <c r="Q512" s="194"/>
      <c r="R512" s="194"/>
      <c r="S512" s="194"/>
      <c r="T512" s="195"/>
      <c r="AT512" s="196" t="s">
        <v>155</v>
      </c>
      <c r="AU512" s="196" t="s">
        <v>83</v>
      </c>
      <c r="AV512" s="11" t="s">
        <v>85</v>
      </c>
      <c r="AW512" s="11" t="s">
        <v>36</v>
      </c>
      <c r="AX512" s="11" t="s">
        <v>83</v>
      </c>
      <c r="AY512" s="196" t="s">
        <v>146</v>
      </c>
    </row>
    <row r="513" spans="2:65" s="10" customFormat="1" ht="25.9" customHeight="1">
      <c r="B513" s="156"/>
      <c r="C513" s="157"/>
      <c r="D513" s="158" t="s">
        <v>74</v>
      </c>
      <c r="E513" s="159" t="s">
        <v>725</v>
      </c>
      <c r="F513" s="159" t="s">
        <v>726</v>
      </c>
      <c r="G513" s="157"/>
      <c r="H513" s="157"/>
      <c r="I513" s="160"/>
      <c r="J513" s="161">
        <f>BK513</f>
        <v>0</v>
      </c>
      <c r="K513" s="157"/>
      <c r="L513" s="162"/>
      <c r="M513" s="163"/>
      <c r="N513" s="164"/>
      <c r="O513" s="164"/>
      <c r="P513" s="165">
        <f>SUM(P514:P530)</f>
        <v>0</v>
      </c>
      <c r="Q513" s="164"/>
      <c r="R513" s="165">
        <f>SUM(R514:R530)</f>
        <v>0</v>
      </c>
      <c r="S513" s="164"/>
      <c r="T513" s="166">
        <f>SUM(T514:T530)</f>
        <v>0</v>
      </c>
      <c r="AR513" s="167" t="s">
        <v>171</v>
      </c>
      <c r="AT513" s="168" t="s">
        <v>74</v>
      </c>
      <c r="AU513" s="168" t="s">
        <v>75</v>
      </c>
      <c r="AY513" s="167" t="s">
        <v>146</v>
      </c>
      <c r="BK513" s="169">
        <f>SUM(BK514:BK530)</f>
        <v>0</v>
      </c>
    </row>
    <row r="514" spans="2:65" s="1" customFormat="1" ht="16.5" customHeight="1">
      <c r="B514" s="33"/>
      <c r="C514" s="170" t="s">
        <v>727</v>
      </c>
      <c r="D514" s="170" t="s">
        <v>147</v>
      </c>
      <c r="E514" s="171" t="s">
        <v>728</v>
      </c>
      <c r="F514" s="172" t="s">
        <v>729</v>
      </c>
      <c r="G514" s="173" t="s">
        <v>715</v>
      </c>
      <c r="H514" s="174">
        <v>1</v>
      </c>
      <c r="I514" s="175"/>
      <c r="J514" s="176">
        <f>ROUND(I514*H514,2)</f>
        <v>0</v>
      </c>
      <c r="K514" s="172" t="s">
        <v>21</v>
      </c>
      <c r="L514" s="37"/>
      <c r="M514" s="177" t="s">
        <v>21</v>
      </c>
      <c r="N514" s="178" t="s">
        <v>46</v>
      </c>
      <c r="O514" s="62"/>
      <c r="P514" s="179">
        <f>O514*H514</f>
        <v>0</v>
      </c>
      <c r="Q514" s="179">
        <v>0</v>
      </c>
      <c r="R514" s="179">
        <f>Q514*H514</f>
        <v>0</v>
      </c>
      <c r="S514" s="179">
        <v>0</v>
      </c>
      <c r="T514" s="180">
        <f>S514*H514</f>
        <v>0</v>
      </c>
      <c r="AR514" s="181" t="s">
        <v>730</v>
      </c>
      <c r="AT514" s="181" t="s">
        <v>147</v>
      </c>
      <c r="AU514" s="181" t="s">
        <v>83</v>
      </c>
      <c r="AY514" s="16" t="s">
        <v>146</v>
      </c>
      <c r="BE514" s="182">
        <f>IF(N514="základní",J514,0)</f>
        <v>0</v>
      </c>
      <c r="BF514" s="182">
        <f>IF(N514="snížená",J514,0)</f>
        <v>0</v>
      </c>
      <c r="BG514" s="182">
        <f>IF(N514="zákl. přenesená",J514,0)</f>
        <v>0</v>
      </c>
      <c r="BH514" s="182">
        <f>IF(N514="sníž. přenesená",J514,0)</f>
        <v>0</v>
      </c>
      <c r="BI514" s="182">
        <f>IF(N514="nulová",J514,0)</f>
        <v>0</v>
      </c>
      <c r="BJ514" s="16" t="s">
        <v>83</v>
      </c>
      <c r="BK514" s="182">
        <f>ROUND(I514*H514,2)</f>
        <v>0</v>
      </c>
      <c r="BL514" s="16" t="s">
        <v>730</v>
      </c>
      <c r="BM514" s="181" t="s">
        <v>731</v>
      </c>
    </row>
    <row r="515" spans="2:65" s="11" customFormat="1">
      <c r="B515" s="186"/>
      <c r="C515" s="187"/>
      <c r="D515" s="183" t="s">
        <v>155</v>
      </c>
      <c r="E515" s="188" t="s">
        <v>21</v>
      </c>
      <c r="F515" s="189" t="s">
        <v>164</v>
      </c>
      <c r="G515" s="187"/>
      <c r="H515" s="190">
        <v>1</v>
      </c>
      <c r="I515" s="191"/>
      <c r="J515" s="187"/>
      <c r="K515" s="187"/>
      <c r="L515" s="192"/>
      <c r="M515" s="193"/>
      <c r="N515" s="194"/>
      <c r="O515" s="194"/>
      <c r="P515" s="194"/>
      <c r="Q515" s="194"/>
      <c r="R515" s="194"/>
      <c r="S515" s="194"/>
      <c r="T515" s="195"/>
      <c r="AT515" s="196" t="s">
        <v>155</v>
      </c>
      <c r="AU515" s="196" t="s">
        <v>83</v>
      </c>
      <c r="AV515" s="11" t="s">
        <v>85</v>
      </c>
      <c r="AW515" s="11" t="s">
        <v>36</v>
      </c>
      <c r="AX515" s="11" t="s">
        <v>83</v>
      </c>
      <c r="AY515" s="196" t="s">
        <v>146</v>
      </c>
    </row>
    <row r="516" spans="2:65" s="1" customFormat="1" ht="16.5" customHeight="1">
      <c r="B516" s="33"/>
      <c r="C516" s="170" t="s">
        <v>732</v>
      </c>
      <c r="D516" s="170" t="s">
        <v>147</v>
      </c>
      <c r="E516" s="171" t="s">
        <v>733</v>
      </c>
      <c r="F516" s="172" t="s">
        <v>734</v>
      </c>
      <c r="G516" s="173" t="s">
        <v>715</v>
      </c>
      <c r="H516" s="174">
        <v>1</v>
      </c>
      <c r="I516" s="175"/>
      <c r="J516" s="176">
        <f>ROUND(I516*H516,2)</f>
        <v>0</v>
      </c>
      <c r="K516" s="172" t="s">
        <v>21</v>
      </c>
      <c r="L516" s="37"/>
      <c r="M516" s="177" t="s">
        <v>21</v>
      </c>
      <c r="N516" s="178" t="s">
        <v>46</v>
      </c>
      <c r="O516" s="62"/>
      <c r="P516" s="179">
        <f>O516*H516</f>
        <v>0</v>
      </c>
      <c r="Q516" s="179">
        <v>0</v>
      </c>
      <c r="R516" s="179">
        <f>Q516*H516</f>
        <v>0</v>
      </c>
      <c r="S516" s="179">
        <v>0</v>
      </c>
      <c r="T516" s="180">
        <f>S516*H516</f>
        <v>0</v>
      </c>
      <c r="AR516" s="181" t="s">
        <v>730</v>
      </c>
      <c r="AT516" s="181" t="s">
        <v>147</v>
      </c>
      <c r="AU516" s="181" t="s">
        <v>83</v>
      </c>
      <c r="AY516" s="16" t="s">
        <v>146</v>
      </c>
      <c r="BE516" s="182">
        <f>IF(N516="základní",J516,0)</f>
        <v>0</v>
      </c>
      <c r="BF516" s="182">
        <f>IF(N516="snížená",J516,0)</f>
        <v>0</v>
      </c>
      <c r="BG516" s="182">
        <f>IF(N516="zákl. přenesená",J516,0)</f>
        <v>0</v>
      </c>
      <c r="BH516" s="182">
        <f>IF(N516="sníž. přenesená",J516,0)</f>
        <v>0</v>
      </c>
      <c r="BI516" s="182">
        <f>IF(N516="nulová",J516,0)</f>
        <v>0</v>
      </c>
      <c r="BJ516" s="16" t="s">
        <v>83</v>
      </c>
      <c r="BK516" s="182">
        <f>ROUND(I516*H516,2)</f>
        <v>0</v>
      </c>
      <c r="BL516" s="16" t="s">
        <v>730</v>
      </c>
      <c r="BM516" s="181" t="s">
        <v>735</v>
      </c>
    </row>
    <row r="517" spans="2:65" s="11" customFormat="1">
      <c r="B517" s="186"/>
      <c r="C517" s="187"/>
      <c r="D517" s="183" t="s">
        <v>155</v>
      </c>
      <c r="E517" s="188" t="s">
        <v>21</v>
      </c>
      <c r="F517" s="189" t="s">
        <v>164</v>
      </c>
      <c r="G517" s="187"/>
      <c r="H517" s="190">
        <v>1</v>
      </c>
      <c r="I517" s="191"/>
      <c r="J517" s="187"/>
      <c r="K517" s="187"/>
      <c r="L517" s="192"/>
      <c r="M517" s="193"/>
      <c r="N517" s="194"/>
      <c r="O517" s="194"/>
      <c r="P517" s="194"/>
      <c r="Q517" s="194"/>
      <c r="R517" s="194"/>
      <c r="S517" s="194"/>
      <c r="T517" s="195"/>
      <c r="AT517" s="196" t="s">
        <v>155</v>
      </c>
      <c r="AU517" s="196" t="s">
        <v>83</v>
      </c>
      <c r="AV517" s="11" t="s">
        <v>85</v>
      </c>
      <c r="AW517" s="11" t="s">
        <v>36</v>
      </c>
      <c r="AX517" s="11" t="s">
        <v>83</v>
      </c>
      <c r="AY517" s="196" t="s">
        <v>146</v>
      </c>
    </row>
    <row r="518" spans="2:65" s="1" customFormat="1" ht="16.5" customHeight="1">
      <c r="B518" s="33"/>
      <c r="C518" s="170" t="s">
        <v>736</v>
      </c>
      <c r="D518" s="170" t="s">
        <v>147</v>
      </c>
      <c r="E518" s="171" t="s">
        <v>737</v>
      </c>
      <c r="F518" s="172" t="s">
        <v>738</v>
      </c>
      <c r="G518" s="173" t="s">
        <v>715</v>
      </c>
      <c r="H518" s="174">
        <v>1</v>
      </c>
      <c r="I518" s="175"/>
      <c r="J518" s="176">
        <f>ROUND(I518*H518,2)</f>
        <v>0</v>
      </c>
      <c r="K518" s="172" t="s">
        <v>21</v>
      </c>
      <c r="L518" s="37"/>
      <c r="M518" s="177" t="s">
        <v>21</v>
      </c>
      <c r="N518" s="178" t="s">
        <v>46</v>
      </c>
      <c r="O518" s="62"/>
      <c r="P518" s="179">
        <f>O518*H518</f>
        <v>0</v>
      </c>
      <c r="Q518" s="179">
        <v>0</v>
      </c>
      <c r="R518" s="179">
        <f>Q518*H518</f>
        <v>0</v>
      </c>
      <c r="S518" s="179">
        <v>0</v>
      </c>
      <c r="T518" s="180">
        <f>S518*H518</f>
        <v>0</v>
      </c>
      <c r="AR518" s="181" t="s">
        <v>730</v>
      </c>
      <c r="AT518" s="181" t="s">
        <v>147</v>
      </c>
      <c r="AU518" s="181" t="s">
        <v>83</v>
      </c>
      <c r="AY518" s="16" t="s">
        <v>146</v>
      </c>
      <c r="BE518" s="182">
        <f>IF(N518="základní",J518,0)</f>
        <v>0</v>
      </c>
      <c r="BF518" s="182">
        <f>IF(N518="snížená",J518,0)</f>
        <v>0</v>
      </c>
      <c r="BG518" s="182">
        <f>IF(N518="zákl. přenesená",J518,0)</f>
        <v>0</v>
      </c>
      <c r="BH518" s="182">
        <f>IF(N518="sníž. přenesená",J518,0)</f>
        <v>0</v>
      </c>
      <c r="BI518" s="182">
        <f>IF(N518="nulová",J518,0)</f>
        <v>0</v>
      </c>
      <c r="BJ518" s="16" t="s">
        <v>83</v>
      </c>
      <c r="BK518" s="182">
        <f>ROUND(I518*H518,2)</f>
        <v>0</v>
      </c>
      <c r="BL518" s="16" t="s">
        <v>730</v>
      </c>
      <c r="BM518" s="181" t="s">
        <v>739</v>
      </c>
    </row>
    <row r="519" spans="2:65" s="11" customFormat="1">
      <c r="B519" s="186"/>
      <c r="C519" s="187"/>
      <c r="D519" s="183" t="s">
        <v>155</v>
      </c>
      <c r="E519" s="188" t="s">
        <v>21</v>
      </c>
      <c r="F519" s="189" t="s">
        <v>164</v>
      </c>
      <c r="G519" s="187"/>
      <c r="H519" s="190">
        <v>1</v>
      </c>
      <c r="I519" s="191"/>
      <c r="J519" s="187"/>
      <c r="K519" s="187"/>
      <c r="L519" s="192"/>
      <c r="M519" s="193"/>
      <c r="N519" s="194"/>
      <c r="O519" s="194"/>
      <c r="P519" s="194"/>
      <c r="Q519" s="194"/>
      <c r="R519" s="194"/>
      <c r="S519" s="194"/>
      <c r="T519" s="195"/>
      <c r="AT519" s="196" t="s">
        <v>155</v>
      </c>
      <c r="AU519" s="196" t="s">
        <v>83</v>
      </c>
      <c r="AV519" s="11" t="s">
        <v>85</v>
      </c>
      <c r="AW519" s="11" t="s">
        <v>36</v>
      </c>
      <c r="AX519" s="11" t="s">
        <v>83</v>
      </c>
      <c r="AY519" s="196" t="s">
        <v>146</v>
      </c>
    </row>
    <row r="520" spans="2:65" s="1" customFormat="1" ht="16.5" customHeight="1">
      <c r="B520" s="33"/>
      <c r="C520" s="170" t="s">
        <v>740</v>
      </c>
      <c r="D520" s="170" t="s">
        <v>147</v>
      </c>
      <c r="E520" s="171" t="s">
        <v>741</v>
      </c>
      <c r="F520" s="172" t="s">
        <v>742</v>
      </c>
      <c r="G520" s="173" t="s">
        <v>715</v>
      </c>
      <c r="H520" s="174">
        <v>1</v>
      </c>
      <c r="I520" s="175"/>
      <c r="J520" s="176">
        <f>ROUND(I520*H520,2)</f>
        <v>0</v>
      </c>
      <c r="K520" s="172" t="s">
        <v>21</v>
      </c>
      <c r="L520" s="37"/>
      <c r="M520" s="177" t="s">
        <v>21</v>
      </c>
      <c r="N520" s="178" t="s">
        <v>46</v>
      </c>
      <c r="O520" s="62"/>
      <c r="P520" s="179">
        <f>O520*H520</f>
        <v>0</v>
      </c>
      <c r="Q520" s="179">
        <v>0</v>
      </c>
      <c r="R520" s="179">
        <f>Q520*H520</f>
        <v>0</v>
      </c>
      <c r="S520" s="179">
        <v>0</v>
      </c>
      <c r="T520" s="180">
        <f>S520*H520</f>
        <v>0</v>
      </c>
      <c r="AR520" s="181" t="s">
        <v>730</v>
      </c>
      <c r="AT520" s="181" t="s">
        <v>147</v>
      </c>
      <c r="AU520" s="181" t="s">
        <v>83</v>
      </c>
      <c r="AY520" s="16" t="s">
        <v>146</v>
      </c>
      <c r="BE520" s="182">
        <f>IF(N520="základní",J520,0)</f>
        <v>0</v>
      </c>
      <c r="BF520" s="182">
        <f>IF(N520="snížená",J520,0)</f>
        <v>0</v>
      </c>
      <c r="BG520" s="182">
        <f>IF(N520="zákl. přenesená",J520,0)</f>
        <v>0</v>
      </c>
      <c r="BH520" s="182">
        <f>IF(N520="sníž. přenesená",J520,0)</f>
        <v>0</v>
      </c>
      <c r="BI520" s="182">
        <f>IF(N520="nulová",J520,0)</f>
        <v>0</v>
      </c>
      <c r="BJ520" s="16" t="s">
        <v>83</v>
      </c>
      <c r="BK520" s="182">
        <f>ROUND(I520*H520,2)</f>
        <v>0</v>
      </c>
      <c r="BL520" s="16" t="s">
        <v>730</v>
      </c>
      <c r="BM520" s="181" t="s">
        <v>743</v>
      </c>
    </row>
    <row r="521" spans="2:65" s="1" customFormat="1" ht="19.5">
      <c r="B521" s="33"/>
      <c r="C521" s="34"/>
      <c r="D521" s="183" t="s">
        <v>153</v>
      </c>
      <c r="E521" s="34"/>
      <c r="F521" s="184" t="s">
        <v>744</v>
      </c>
      <c r="G521" s="34"/>
      <c r="H521" s="34"/>
      <c r="I521" s="106"/>
      <c r="J521" s="34"/>
      <c r="K521" s="34"/>
      <c r="L521" s="37"/>
      <c r="M521" s="185"/>
      <c r="N521" s="62"/>
      <c r="O521" s="62"/>
      <c r="P521" s="62"/>
      <c r="Q521" s="62"/>
      <c r="R521" s="62"/>
      <c r="S521" s="62"/>
      <c r="T521" s="63"/>
      <c r="AT521" s="16" t="s">
        <v>153</v>
      </c>
      <c r="AU521" s="16" t="s">
        <v>83</v>
      </c>
    </row>
    <row r="522" spans="2:65" s="11" customFormat="1">
      <c r="B522" s="186"/>
      <c r="C522" s="187"/>
      <c r="D522" s="183" t="s">
        <v>155</v>
      </c>
      <c r="E522" s="188" t="s">
        <v>21</v>
      </c>
      <c r="F522" s="189" t="s">
        <v>164</v>
      </c>
      <c r="G522" s="187"/>
      <c r="H522" s="190">
        <v>1</v>
      </c>
      <c r="I522" s="191"/>
      <c r="J522" s="187"/>
      <c r="K522" s="187"/>
      <c r="L522" s="192"/>
      <c r="M522" s="193"/>
      <c r="N522" s="194"/>
      <c r="O522" s="194"/>
      <c r="P522" s="194"/>
      <c r="Q522" s="194"/>
      <c r="R522" s="194"/>
      <c r="S522" s="194"/>
      <c r="T522" s="195"/>
      <c r="AT522" s="196" t="s">
        <v>155</v>
      </c>
      <c r="AU522" s="196" t="s">
        <v>83</v>
      </c>
      <c r="AV522" s="11" t="s">
        <v>85</v>
      </c>
      <c r="AW522" s="11" t="s">
        <v>36</v>
      </c>
      <c r="AX522" s="11" t="s">
        <v>83</v>
      </c>
      <c r="AY522" s="196" t="s">
        <v>146</v>
      </c>
    </row>
    <row r="523" spans="2:65" s="1" customFormat="1" ht="16.5" customHeight="1">
      <c r="B523" s="33"/>
      <c r="C523" s="170" t="s">
        <v>745</v>
      </c>
      <c r="D523" s="170" t="s">
        <v>147</v>
      </c>
      <c r="E523" s="171" t="s">
        <v>746</v>
      </c>
      <c r="F523" s="172" t="s">
        <v>747</v>
      </c>
      <c r="G523" s="173" t="s">
        <v>618</v>
      </c>
      <c r="H523" s="174">
        <v>1</v>
      </c>
      <c r="I523" s="175"/>
      <c r="J523" s="176">
        <f>ROUND(I523*H523,2)</f>
        <v>0</v>
      </c>
      <c r="K523" s="172" t="s">
        <v>21</v>
      </c>
      <c r="L523" s="37"/>
      <c r="M523" s="177" t="s">
        <v>21</v>
      </c>
      <c r="N523" s="178" t="s">
        <v>46</v>
      </c>
      <c r="O523" s="62"/>
      <c r="P523" s="179">
        <f>O523*H523</f>
        <v>0</v>
      </c>
      <c r="Q523" s="179">
        <v>0</v>
      </c>
      <c r="R523" s="179">
        <f>Q523*H523</f>
        <v>0</v>
      </c>
      <c r="S523" s="179">
        <v>0</v>
      </c>
      <c r="T523" s="180">
        <f>S523*H523</f>
        <v>0</v>
      </c>
      <c r="AR523" s="181" t="s">
        <v>730</v>
      </c>
      <c r="AT523" s="181" t="s">
        <v>147</v>
      </c>
      <c r="AU523" s="181" t="s">
        <v>83</v>
      </c>
      <c r="AY523" s="16" t="s">
        <v>146</v>
      </c>
      <c r="BE523" s="182">
        <f>IF(N523="základní",J523,0)</f>
        <v>0</v>
      </c>
      <c r="BF523" s="182">
        <f>IF(N523="snížená",J523,0)</f>
        <v>0</v>
      </c>
      <c r="BG523" s="182">
        <f>IF(N523="zákl. přenesená",J523,0)</f>
        <v>0</v>
      </c>
      <c r="BH523" s="182">
        <f>IF(N523="sníž. přenesená",J523,0)</f>
        <v>0</v>
      </c>
      <c r="BI523" s="182">
        <f>IF(N523="nulová",J523,0)</f>
        <v>0</v>
      </c>
      <c r="BJ523" s="16" t="s">
        <v>83</v>
      </c>
      <c r="BK523" s="182">
        <f>ROUND(I523*H523,2)</f>
        <v>0</v>
      </c>
      <c r="BL523" s="16" t="s">
        <v>730</v>
      </c>
      <c r="BM523" s="181" t="s">
        <v>748</v>
      </c>
    </row>
    <row r="524" spans="2:65" s="11" customFormat="1">
      <c r="B524" s="186"/>
      <c r="C524" s="187"/>
      <c r="D524" s="183" t="s">
        <v>155</v>
      </c>
      <c r="E524" s="188" t="s">
        <v>21</v>
      </c>
      <c r="F524" s="189" t="s">
        <v>164</v>
      </c>
      <c r="G524" s="187"/>
      <c r="H524" s="190">
        <v>1</v>
      </c>
      <c r="I524" s="191"/>
      <c r="J524" s="187"/>
      <c r="K524" s="187"/>
      <c r="L524" s="192"/>
      <c r="M524" s="193"/>
      <c r="N524" s="194"/>
      <c r="O524" s="194"/>
      <c r="P524" s="194"/>
      <c r="Q524" s="194"/>
      <c r="R524" s="194"/>
      <c r="S524" s="194"/>
      <c r="T524" s="195"/>
      <c r="AT524" s="196" t="s">
        <v>155</v>
      </c>
      <c r="AU524" s="196" t="s">
        <v>83</v>
      </c>
      <c r="AV524" s="11" t="s">
        <v>85</v>
      </c>
      <c r="AW524" s="11" t="s">
        <v>36</v>
      </c>
      <c r="AX524" s="11" t="s">
        <v>83</v>
      </c>
      <c r="AY524" s="196" t="s">
        <v>146</v>
      </c>
    </row>
    <row r="525" spans="2:65" s="1" customFormat="1" ht="16.5" customHeight="1">
      <c r="B525" s="33"/>
      <c r="C525" s="170" t="s">
        <v>749</v>
      </c>
      <c r="D525" s="170" t="s">
        <v>147</v>
      </c>
      <c r="E525" s="171" t="s">
        <v>750</v>
      </c>
      <c r="F525" s="172" t="s">
        <v>751</v>
      </c>
      <c r="G525" s="173" t="s">
        <v>715</v>
      </c>
      <c r="H525" s="174">
        <v>1</v>
      </c>
      <c r="I525" s="175"/>
      <c r="J525" s="176">
        <f>ROUND(I525*H525,2)</f>
        <v>0</v>
      </c>
      <c r="K525" s="172" t="s">
        <v>21</v>
      </c>
      <c r="L525" s="37"/>
      <c r="M525" s="177" t="s">
        <v>21</v>
      </c>
      <c r="N525" s="178" t="s">
        <v>46</v>
      </c>
      <c r="O525" s="62"/>
      <c r="P525" s="179">
        <f>O525*H525</f>
        <v>0</v>
      </c>
      <c r="Q525" s="179">
        <v>0</v>
      </c>
      <c r="R525" s="179">
        <f>Q525*H525</f>
        <v>0</v>
      </c>
      <c r="S525" s="179">
        <v>0</v>
      </c>
      <c r="T525" s="180">
        <f>S525*H525</f>
        <v>0</v>
      </c>
      <c r="AR525" s="181" t="s">
        <v>730</v>
      </c>
      <c r="AT525" s="181" t="s">
        <v>147</v>
      </c>
      <c r="AU525" s="181" t="s">
        <v>83</v>
      </c>
      <c r="AY525" s="16" t="s">
        <v>146</v>
      </c>
      <c r="BE525" s="182">
        <f>IF(N525="základní",J525,0)</f>
        <v>0</v>
      </c>
      <c r="BF525" s="182">
        <f>IF(N525="snížená",J525,0)</f>
        <v>0</v>
      </c>
      <c r="BG525" s="182">
        <f>IF(N525="zákl. přenesená",J525,0)</f>
        <v>0</v>
      </c>
      <c r="BH525" s="182">
        <f>IF(N525="sníž. přenesená",J525,0)</f>
        <v>0</v>
      </c>
      <c r="BI525" s="182">
        <f>IF(N525="nulová",J525,0)</f>
        <v>0</v>
      </c>
      <c r="BJ525" s="16" t="s">
        <v>83</v>
      </c>
      <c r="BK525" s="182">
        <f>ROUND(I525*H525,2)</f>
        <v>0</v>
      </c>
      <c r="BL525" s="16" t="s">
        <v>730</v>
      </c>
      <c r="BM525" s="181" t="s">
        <v>752</v>
      </c>
    </row>
    <row r="526" spans="2:65" s="11" customFormat="1">
      <c r="B526" s="186"/>
      <c r="C526" s="187"/>
      <c r="D526" s="183" t="s">
        <v>155</v>
      </c>
      <c r="E526" s="188" t="s">
        <v>21</v>
      </c>
      <c r="F526" s="189" t="s">
        <v>164</v>
      </c>
      <c r="G526" s="187"/>
      <c r="H526" s="190">
        <v>1</v>
      </c>
      <c r="I526" s="191"/>
      <c r="J526" s="187"/>
      <c r="K526" s="187"/>
      <c r="L526" s="192"/>
      <c r="M526" s="193"/>
      <c r="N526" s="194"/>
      <c r="O526" s="194"/>
      <c r="P526" s="194"/>
      <c r="Q526" s="194"/>
      <c r="R526" s="194"/>
      <c r="S526" s="194"/>
      <c r="T526" s="195"/>
      <c r="AT526" s="196" t="s">
        <v>155</v>
      </c>
      <c r="AU526" s="196" t="s">
        <v>83</v>
      </c>
      <c r="AV526" s="11" t="s">
        <v>85</v>
      </c>
      <c r="AW526" s="11" t="s">
        <v>36</v>
      </c>
      <c r="AX526" s="11" t="s">
        <v>83</v>
      </c>
      <c r="AY526" s="196" t="s">
        <v>146</v>
      </c>
    </row>
    <row r="527" spans="2:65" s="1" customFormat="1" ht="16.5" customHeight="1">
      <c r="B527" s="33"/>
      <c r="C527" s="170" t="s">
        <v>753</v>
      </c>
      <c r="D527" s="170" t="s">
        <v>147</v>
      </c>
      <c r="E527" s="171" t="s">
        <v>754</v>
      </c>
      <c r="F527" s="172" t="s">
        <v>755</v>
      </c>
      <c r="G527" s="173" t="s">
        <v>715</v>
      </c>
      <c r="H527" s="174">
        <v>1</v>
      </c>
      <c r="I527" s="175"/>
      <c r="J527" s="176">
        <f>ROUND(I527*H527,2)</f>
        <v>0</v>
      </c>
      <c r="K527" s="172" t="s">
        <v>21</v>
      </c>
      <c r="L527" s="37"/>
      <c r="M527" s="177" t="s">
        <v>21</v>
      </c>
      <c r="N527" s="178" t="s">
        <v>46</v>
      </c>
      <c r="O527" s="62"/>
      <c r="P527" s="179">
        <f>O527*H527</f>
        <v>0</v>
      </c>
      <c r="Q527" s="179">
        <v>0</v>
      </c>
      <c r="R527" s="179">
        <f>Q527*H527</f>
        <v>0</v>
      </c>
      <c r="S527" s="179">
        <v>0</v>
      </c>
      <c r="T527" s="180">
        <f>S527*H527</f>
        <v>0</v>
      </c>
      <c r="AR527" s="181" t="s">
        <v>730</v>
      </c>
      <c r="AT527" s="181" t="s">
        <v>147</v>
      </c>
      <c r="AU527" s="181" t="s">
        <v>83</v>
      </c>
      <c r="AY527" s="16" t="s">
        <v>146</v>
      </c>
      <c r="BE527" s="182">
        <f>IF(N527="základní",J527,0)</f>
        <v>0</v>
      </c>
      <c r="BF527" s="182">
        <f>IF(N527="snížená",J527,0)</f>
        <v>0</v>
      </c>
      <c r="BG527" s="182">
        <f>IF(N527="zákl. přenesená",J527,0)</f>
        <v>0</v>
      </c>
      <c r="BH527" s="182">
        <f>IF(N527="sníž. přenesená",J527,0)</f>
        <v>0</v>
      </c>
      <c r="BI527" s="182">
        <f>IF(N527="nulová",J527,0)</f>
        <v>0</v>
      </c>
      <c r="BJ527" s="16" t="s">
        <v>83</v>
      </c>
      <c r="BK527" s="182">
        <f>ROUND(I527*H527,2)</f>
        <v>0</v>
      </c>
      <c r="BL527" s="16" t="s">
        <v>730</v>
      </c>
      <c r="BM527" s="181" t="s">
        <v>756</v>
      </c>
    </row>
    <row r="528" spans="2:65" s="11" customFormat="1">
      <c r="B528" s="186"/>
      <c r="C528" s="187"/>
      <c r="D528" s="183" t="s">
        <v>155</v>
      </c>
      <c r="E528" s="188" t="s">
        <v>21</v>
      </c>
      <c r="F528" s="189" t="s">
        <v>164</v>
      </c>
      <c r="G528" s="187"/>
      <c r="H528" s="190">
        <v>1</v>
      </c>
      <c r="I528" s="191"/>
      <c r="J528" s="187"/>
      <c r="K528" s="187"/>
      <c r="L528" s="192"/>
      <c r="M528" s="193"/>
      <c r="N528" s="194"/>
      <c r="O528" s="194"/>
      <c r="P528" s="194"/>
      <c r="Q528" s="194"/>
      <c r="R528" s="194"/>
      <c r="S528" s="194"/>
      <c r="T528" s="195"/>
      <c r="AT528" s="196" t="s">
        <v>155</v>
      </c>
      <c r="AU528" s="196" t="s">
        <v>83</v>
      </c>
      <c r="AV528" s="11" t="s">
        <v>85</v>
      </c>
      <c r="AW528" s="11" t="s">
        <v>36</v>
      </c>
      <c r="AX528" s="11" t="s">
        <v>83</v>
      </c>
      <c r="AY528" s="196" t="s">
        <v>146</v>
      </c>
    </row>
    <row r="529" spans="2:65" s="1" customFormat="1" ht="24" customHeight="1">
      <c r="B529" s="33"/>
      <c r="C529" s="170" t="s">
        <v>757</v>
      </c>
      <c r="D529" s="170" t="s">
        <v>147</v>
      </c>
      <c r="E529" s="171" t="s">
        <v>758</v>
      </c>
      <c r="F529" s="172" t="s">
        <v>759</v>
      </c>
      <c r="G529" s="173" t="s">
        <v>715</v>
      </c>
      <c r="H529" s="174">
        <v>1</v>
      </c>
      <c r="I529" s="175"/>
      <c r="J529" s="176">
        <f>ROUND(I529*H529,2)</f>
        <v>0</v>
      </c>
      <c r="K529" s="172" t="s">
        <v>21</v>
      </c>
      <c r="L529" s="37"/>
      <c r="M529" s="177" t="s">
        <v>21</v>
      </c>
      <c r="N529" s="178" t="s">
        <v>46</v>
      </c>
      <c r="O529" s="62"/>
      <c r="P529" s="179">
        <f>O529*H529</f>
        <v>0</v>
      </c>
      <c r="Q529" s="179">
        <v>0</v>
      </c>
      <c r="R529" s="179">
        <f>Q529*H529</f>
        <v>0</v>
      </c>
      <c r="S529" s="179">
        <v>0</v>
      </c>
      <c r="T529" s="180">
        <f>S529*H529</f>
        <v>0</v>
      </c>
      <c r="AR529" s="181" t="s">
        <v>730</v>
      </c>
      <c r="AT529" s="181" t="s">
        <v>147</v>
      </c>
      <c r="AU529" s="181" t="s">
        <v>83</v>
      </c>
      <c r="AY529" s="16" t="s">
        <v>146</v>
      </c>
      <c r="BE529" s="182">
        <f>IF(N529="základní",J529,0)</f>
        <v>0</v>
      </c>
      <c r="BF529" s="182">
        <f>IF(N529="snížená",J529,0)</f>
        <v>0</v>
      </c>
      <c r="BG529" s="182">
        <f>IF(N529="zákl. přenesená",J529,0)</f>
        <v>0</v>
      </c>
      <c r="BH529" s="182">
        <f>IF(N529="sníž. přenesená",J529,0)</f>
        <v>0</v>
      </c>
      <c r="BI529" s="182">
        <f>IF(N529="nulová",J529,0)</f>
        <v>0</v>
      </c>
      <c r="BJ529" s="16" t="s">
        <v>83</v>
      </c>
      <c r="BK529" s="182">
        <f>ROUND(I529*H529,2)</f>
        <v>0</v>
      </c>
      <c r="BL529" s="16" t="s">
        <v>730</v>
      </c>
      <c r="BM529" s="181" t="s">
        <v>760</v>
      </c>
    </row>
    <row r="530" spans="2:65" s="11" customFormat="1">
      <c r="B530" s="186"/>
      <c r="C530" s="187"/>
      <c r="D530" s="183" t="s">
        <v>155</v>
      </c>
      <c r="E530" s="188" t="s">
        <v>21</v>
      </c>
      <c r="F530" s="189" t="s">
        <v>164</v>
      </c>
      <c r="G530" s="187"/>
      <c r="H530" s="190">
        <v>1</v>
      </c>
      <c r="I530" s="191"/>
      <c r="J530" s="187"/>
      <c r="K530" s="187"/>
      <c r="L530" s="192"/>
      <c r="M530" s="218"/>
      <c r="N530" s="219"/>
      <c r="O530" s="219"/>
      <c r="P530" s="219"/>
      <c r="Q530" s="219"/>
      <c r="R530" s="219"/>
      <c r="S530" s="219"/>
      <c r="T530" s="220"/>
      <c r="AT530" s="196" t="s">
        <v>155</v>
      </c>
      <c r="AU530" s="196" t="s">
        <v>83</v>
      </c>
      <c r="AV530" s="11" t="s">
        <v>85</v>
      </c>
      <c r="AW530" s="11" t="s">
        <v>36</v>
      </c>
      <c r="AX530" s="11" t="s">
        <v>83</v>
      </c>
      <c r="AY530" s="196" t="s">
        <v>146</v>
      </c>
    </row>
    <row r="531" spans="2:65" s="1" customFormat="1" ht="6.95" customHeight="1">
      <c r="B531" s="45"/>
      <c r="C531" s="46"/>
      <c r="D531" s="46"/>
      <c r="E531" s="46"/>
      <c r="F531" s="46"/>
      <c r="G531" s="46"/>
      <c r="H531" s="46"/>
      <c r="I531" s="130"/>
      <c r="J531" s="46"/>
      <c r="K531" s="46"/>
      <c r="L531" s="37"/>
    </row>
  </sheetData>
  <sheetProtection algorithmName="SHA-512" hashValue="UFGoz0VfmV5fxVXibw0TVLVie86WePRD0NdstsfqjTGtgXAEkXDrH4cxD3orOaqYEc+omScetNs9xl1FSSHTOA==" saltValue="3dm7p1A8N0e6LMs/EAM43YRL98QnSaTK59Fzqr1I5F8ZIId6SiF/O4Qy8aEqZdUQWEqGpgRxmx7/tkZN9AhJLA==" spinCount="100000" sheet="1" objects="1" scenarios="1" formatColumns="0" formatRows="0" autoFilter="0"/>
  <autoFilter ref="C91:K530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9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10.1640625" customWidth="1"/>
    <col min="8" max="8" width="11.5" customWidth="1"/>
    <col min="9" max="9" width="20.1640625" style="99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16" t="s">
        <v>88</v>
      </c>
    </row>
    <row r="3" spans="2:46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9"/>
      <c r="AT3" s="16" t="s">
        <v>85</v>
      </c>
    </row>
    <row r="4" spans="2:46" ht="24.95" customHeight="1">
      <c r="B4" s="19"/>
      <c r="D4" s="103" t="s">
        <v>110</v>
      </c>
      <c r="L4" s="19"/>
      <c r="M4" s="10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5" t="s">
        <v>16</v>
      </c>
      <c r="L6" s="19"/>
    </row>
    <row r="7" spans="2:46" ht="16.5" customHeight="1">
      <c r="B7" s="19"/>
      <c r="E7" s="357" t="str">
        <f>'Rekapitulace stavby'!K6</f>
        <v>VYSOKÝ CHLUMEC PARC. Č. 414/2 -  MVS - HOSPODÁŘSKÝ OBJEKT Z MOKŘAN ČP. 13</v>
      </c>
      <c r="F7" s="358"/>
      <c r="G7" s="358"/>
      <c r="H7" s="358"/>
      <c r="L7" s="19"/>
    </row>
    <row r="8" spans="2:46" s="1" customFormat="1" ht="12" customHeight="1">
      <c r="B8" s="37"/>
      <c r="D8" s="105" t="s">
        <v>111</v>
      </c>
      <c r="I8" s="106"/>
      <c r="L8" s="37"/>
    </row>
    <row r="9" spans="2:46" s="1" customFormat="1" ht="36.950000000000003" customHeight="1">
      <c r="B9" s="37"/>
      <c r="E9" s="359" t="s">
        <v>761</v>
      </c>
      <c r="F9" s="360"/>
      <c r="G9" s="360"/>
      <c r="H9" s="360"/>
      <c r="I9" s="106"/>
      <c r="L9" s="37"/>
    </row>
    <row r="10" spans="2:46" s="1" customFormat="1">
      <c r="B10" s="37"/>
      <c r="I10" s="106"/>
      <c r="L10" s="37"/>
    </row>
    <row r="11" spans="2:46" s="1" customFormat="1" ht="12" customHeight="1">
      <c r="B11" s="37"/>
      <c r="D11" s="105" t="s">
        <v>18</v>
      </c>
      <c r="F11" s="107" t="s">
        <v>19</v>
      </c>
      <c r="I11" s="108" t="s">
        <v>20</v>
      </c>
      <c r="J11" s="107" t="s">
        <v>21</v>
      </c>
      <c r="L11" s="37"/>
    </row>
    <row r="12" spans="2:46" s="1" customFormat="1" ht="12" customHeight="1">
      <c r="B12" s="37"/>
      <c r="D12" s="105" t="s">
        <v>22</v>
      </c>
      <c r="F12" s="107" t="s">
        <v>113</v>
      </c>
      <c r="I12" s="108" t="s">
        <v>24</v>
      </c>
      <c r="J12" s="109" t="str">
        <f>'Rekapitulace stavby'!AN8</f>
        <v>14. 12. 2018</v>
      </c>
      <c r="L12" s="37"/>
    </row>
    <row r="13" spans="2:46" s="1" customFormat="1" ht="10.9" customHeight="1">
      <c r="B13" s="37"/>
      <c r="I13" s="106"/>
      <c r="L13" s="37"/>
    </row>
    <row r="14" spans="2:46" s="1" customFormat="1" ht="12" customHeight="1">
      <c r="B14" s="37"/>
      <c r="D14" s="105" t="s">
        <v>26</v>
      </c>
      <c r="I14" s="108" t="s">
        <v>27</v>
      </c>
      <c r="J14" s="107" t="s">
        <v>28</v>
      </c>
      <c r="L14" s="37"/>
    </row>
    <row r="15" spans="2:46" s="1" customFormat="1" ht="18" customHeight="1">
      <c r="B15" s="37"/>
      <c r="E15" s="107" t="s">
        <v>29</v>
      </c>
      <c r="I15" s="108" t="s">
        <v>30</v>
      </c>
      <c r="J15" s="107" t="s">
        <v>21</v>
      </c>
      <c r="L15" s="37"/>
    </row>
    <row r="16" spans="2:46" s="1" customFormat="1" ht="6.95" customHeight="1">
      <c r="B16" s="37"/>
      <c r="I16" s="106"/>
      <c r="L16" s="37"/>
    </row>
    <row r="17" spans="2:12" s="1" customFormat="1" ht="12" customHeight="1">
      <c r="B17" s="37"/>
      <c r="D17" s="105" t="s">
        <v>31</v>
      </c>
      <c r="I17" s="108" t="s">
        <v>27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361" t="str">
        <f>'Rekapitulace stavby'!E14</f>
        <v>Vyplň údaj</v>
      </c>
      <c r="F18" s="362"/>
      <c r="G18" s="362"/>
      <c r="H18" s="362"/>
      <c r="I18" s="108" t="s">
        <v>30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6"/>
      <c r="L19" s="37"/>
    </row>
    <row r="20" spans="2:12" s="1" customFormat="1" ht="12" customHeight="1">
      <c r="B20" s="37"/>
      <c r="D20" s="105" t="s">
        <v>33</v>
      </c>
      <c r="I20" s="108" t="s">
        <v>27</v>
      </c>
      <c r="J20" s="107" t="s">
        <v>34</v>
      </c>
      <c r="L20" s="37"/>
    </row>
    <row r="21" spans="2:12" s="1" customFormat="1" ht="18" customHeight="1">
      <c r="B21" s="37"/>
      <c r="E21" s="107" t="s">
        <v>35</v>
      </c>
      <c r="I21" s="108" t="s">
        <v>30</v>
      </c>
      <c r="J21" s="107" t="s">
        <v>21</v>
      </c>
      <c r="L21" s="37"/>
    </row>
    <row r="22" spans="2:12" s="1" customFormat="1" ht="6.95" customHeight="1">
      <c r="B22" s="37"/>
      <c r="I22" s="106"/>
      <c r="L22" s="37"/>
    </row>
    <row r="23" spans="2:12" s="1" customFormat="1" ht="12" customHeight="1">
      <c r="B23" s="37"/>
      <c r="D23" s="105" t="s">
        <v>37</v>
      </c>
      <c r="I23" s="108" t="s">
        <v>27</v>
      </c>
      <c r="J23" s="107" t="s">
        <v>21</v>
      </c>
      <c r="L23" s="37"/>
    </row>
    <row r="24" spans="2:12" s="1" customFormat="1" ht="18" customHeight="1">
      <c r="B24" s="37"/>
      <c r="E24" s="107" t="s">
        <v>38</v>
      </c>
      <c r="I24" s="108" t="s">
        <v>30</v>
      </c>
      <c r="J24" s="107" t="s">
        <v>21</v>
      </c>
      <c r="L24" s="37"/>
    </row>
    <row r="25" spans="2:12" s="1" customFormat="1" ht="6.95" customHeight="1">
      <c r="B25" s="37"/>
      <c r="I25" s="106"/>
      <c r="L25" s="37"/>
    </row>
    <row r="26" spans="2:12" s="1" customFormat="1" ht="12" customHeight="1">
      <c r="B26" s="37"/>
      <c r="D26" s="105" t="s">
        <v>39</v>
      </c>
      <c r="I26" s="106"/>
      <c r="L26" s="37"/>
    </row>
    <row r="27" spans="2:12" s="7" customFormat="1" ht="51" customHeight="1">
      <c r="B27" s="110"/>
      <c r="E27" s="363" t="s">
        <v>40</v>
      </c>
      <c r="F27" s="363"/>
      <c r="G27" s="363"/>
      <c r="H27" s="363"/>
      <c r="I27" s="111"/>
      <c r="L27" s="110"/>
    </row>
    <row r="28" spans="2:12" s="1" customFormat="1" ht="6.95" customHeight="1">
      <c r="B28" s="37"/>
      <c r="I28" s="106"/>
      <c r="L28" s="37"/>
    </row>
    <row r="29" spans="2:12" s="1" customFormat="1" ht="6.95" customHeight="1">
      <c r="B29" s="37"/>
      <c r="D29" s="58"/>
      <c r="E29" s="58"/>
      <c r="F29" s="58"/>
      <c r="G29" s="58"/>
      <c r="H29" s="58"/>
      <c r="I29" s="112"/>
      <c r="J29" s="58"/>
      <c r="K29" s="58"/>
      <c r="L29" s="37"/>
    </row>
    <row r="30" spans="2:12" s="1" customFormat="1" ht="25.35" customHeight="1">
      <c r="B30" s="37"/>
      <c r="D30" s="113" t="s">
        <v>41</v>
      </c>
      <c r="I30" s="106"/>
      <c r="J30" s="114">
        <f>ROUND(J84, 2)</f>
        <v>0</v>
      </c>
      <c r="L30" s="37"/>
    </row>
    <row r="31" spans="2:12" s="1" customFormat="1" ht="6.95" customHeight="1">
      <c r="B31" s="37"/>
      <c r="D31" s="58"/>
      <c r="E31" s="58"/>
      <c r="F31" s="58"/>
      <c r="G31" s="58"/>
      <c r="H31" s="58"/>
      <c r="I31" s="112"/>
      <c r="J31" s="58"/>
      <c r="K31" s="58"/>
      <c r="L31" s="37"/>
    </row>
    <row r="32" spans="2:12" s="1" customFormat="1" ht="14.45" customHeight="1">
      <c r="B32" s="37"/>
      <c r="F32" s="115" t="s">
        <v>43</v>
      </c>
      <c r="I32" s="116" t="s">
        <v>42</v>
      </c>
      <c r="J32" s="115" t="s">
        <v>44</v>
      </c>
      <c r="L32" s="37"/>
    </row>
    <row r="33" spans="2:12" s="1" customFormat="1" ht="14.45" customHeight="1">
      <c r="B33" s="37"/>
      <c r="D33" s="117" t="s">
        <v>45</v>
      </c>
      <c r="E33" s="105" t="s">
        <v>46</v>
      </c>
      <c r="F33" s="118">
        <f>ROUND((SUM(BE84:BE128)),  2)</f>
        <v>0</v>
      </c>
      <c r="I33" s="119">
        <v>0.21</v>
      </c>
      <c r="J33" s="118">
        <f>ROUND(((SUM(BE84:BE128))*I33),  2)</f>
        <v>0</v>
      </c>
      <c r="L33" s="37"/>
    </row>
    <row r="34" spans="2:12" s="1" customFormat="1" ht="14.45" customHeight="1">
      <c r="B34" s="37"/>
      <c r="E34" s="105" t="s">
        <v>47</v>
      </c>
      <c r="F34" s="118">
        <f>ROUND((SUM(BF84:BF128)),  2)</f>
        <v>0</v>
      </c>
      <c r="I34" s="119">
        <v>0.15</v>
      </c>
      <c r="J34" s="118">
        <f>ROUND(((SUM(BF84:BF128))*I34),  2)</f>
        <v>0</v>
      </c>
      <c r="L34" s="37"/>
    </row>
    <row r="35" spans="2:12" s="1" customFormat="1" ht="14.45" hidden="1" customHeight="1">
      <c r="B35" s="37"/>
      <c r="E35" s="105" t="s">
        <v>48</v>
      </c>
      <c r="F35" s="118">
        <f>ROUND((SUM(BG84:BG128)),  2)</f>
        <v>0</v>
      </c>
      <c r="I35" s="119">
        <v>0.21</v>
      </c>
      <c r="J35" s="118">
        <f>0</f>
        <v>0</v>
      </c>
      <c r="L35" s="37"/>
    </row>
    <row r="36" spans="2:12" s="1" customFormat="1" ht="14.45" hidden="1" customHeight="1">
      <c r="B36" s="37"/>
      <c r="E36" s="105" t="s">
        <v>49</v>
      </c>
      <c r="F36" s="118">
        <f>ROUND((SUM(BH84:BH128)),  2)</f>
        <v>0</v>
      </c>
      <c r="I36" s="119">
        <v>0.15</v>
      </c>
      <c r="J36" s="118">
        <f>0</f>
        <v>0</v>
      </c>
      <c r="L36" s="37"/>
    </row>
    <row r="37" spans="2:12" s="1" customFormat="1" ht="14.45" hidden="1" customHeight="1">
      <c r="B37" s="37"/>
      <c r="E37" s="105" t="s">
        <v>50</v>
      </c>
      <c r="F37" s="118">
        <f>ROUND((SUM(BI84:BI128)),  2)</f>
        <v>0</v>
      </c>
      <c r="I37" s="119">
        <v>0</v>
      </c>
      <c r="J37" s="118">
        <f>0</f>
        <v>0</v>
      </c>
      <c r="L37" s="37"/>
    </row>
    <row r="38" spans="2:12" s="1" customFormat="1" ht="6.95" customHeight="1">
      <c r="B38" s="37"/>
      <c r="I38" s="106"/>
      <c r="L38" s="37"/>
    </row>
    <row r="39" spans="2:12" s="1" customFormat="1" ht="25.35" customHeight="1">
      <c r="B39" s="37"/>
      <c r="C39" s="120"/>
      <c r="D39" s="121" t="s">
        <v>51</v>
      </c>
      <c r="E39" s="122"/>
      <c r="F39" s="122"/>
      <c r="G39" s="123" t="s">
        <v>52</v>
      </c>
      <c r="H39" s="124" t="s">
        <v>53</v>
      </c>
      <c r="I39" s="125"/>
      <c r="J39" s="126">
        <f>SUM(J30:J37)</f>
        <v>0</v>
      </c>
      <c r="K39" s="127"/>
      <c r="L39" s="37"/>
    </row>
    <row r="40" spans="2:12" s="1" customFormat="1" ht="14.45" customHeight="1">
      <c r="B40" s="128"/>
      <c r="C40" s="129"/>
      <c r="D40" s="129"/>
      <c r="E40" s="129"/>
      <c r="F40" s="129"/>
      <c r="G40" s="129"/>
      <c r="H40" s="129"/>
      <c r="I40" s="130"/>
      <c r="J40" s="129"/>
      <c r="K40" s="129"/>
      <c r="L40" s="37"/>
    </row>
    <row r="44" spans="2:12" s="1" customFormat="1" ht="6.9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5" spans="2:12" s="1" customFormat="1" ht="24.95" customHeight="1">
      <c r="B45" s="33"/>
      <c r="C45" s="22" t="s">
        <v>114</v>
      </c>
      <c r="D45" s="34"/>
      <c r="E45" s="34"/>
      <c r="F45" s="34"/>
      <c r="G45" s="34"/>
      <c r="H45" s="34"/>
      <c r="I45" s="106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6"/>
      <c r="J47" s="34"/>
      <c r="K47" s="34"/>
      <c r="L47" s="37"/>
    </row>
    <row r="48" spans="2:12" s="1" customFormat="1" ht="16.5" customHeight="1">
      <c r="B48" s="33"/>
      <c r="C48" s="34"/>
      <c r="D48" s="34"/>
      <c r="E48" s="355" t="str">
        <f>E7</f>
        <v>VYSOKÝ CHLUMEC PARC. Č. 414/2 -  MVS - HOSPODÁŘSKÝ OBJEKT Z MOKŘAN ČP. 13</v>
      </c>
      <c r="F48" s="356"/>
      <c r="G48" s="356"/>
      <c r="H48" s="356"/>
      <c r="I48" s="106"/>
      <c r="J48" s="34"/>
      <c r="K48" s="34"/>
      <c r="L48" s="37"/>
    </row>
    <row r="49" spans="2:47" s="1" customFormat="1" ht="12" customHeight="1">
      <c r="B49" s="33"/>
      <c r="C49" s="28" t="s">
        <v>111</v>
      </c>
      <c r="D49" s="34"/>
      <c r="E49" s="34"/>
      <c r="F49" s="34"/>
      <c r="G49" s="34"/>
      <c r="H49" s="34"/>
      <c r="I49" s="106"/>
      <c r="J49" s="34"/>
      <c r="K49" s="34"/>
      <c r="L49" s="37"/>
    </row>
    <row r="50" spans="2:47" s="1" customFormat="1" ht="16.5" customHeight="1">
      <c r="B50" s="33"/>
      <c r="C50" s="34"/>
      <c r="D50" s="34"/>
      <c r="E50" s="333" t="str">
        <f>E9</f>
        <v xml:space="preserve">02 - MOKŘANY - OPĚRNÁ ZEĎ + OPLOCENÍ </v>
      </c>
      <c r="F50" s="354"/>
      <c r="G50" s="354"/>
      <c r="H50" s="354"/>
      <c r="I50" s="106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MOKŘANY</v>
      </c>
      <c r="G52" s="34"/>
      <c r="H52" s="34"/>
      <c r="I52" s="108" t="s">
        <v>24</v>
      </c>
      <c r="J52" s="57" t="str">
        <f>IF(J12="","",J12)</f>
        <v>14. 12. 2018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37"/>
    </row>
    <row r="54" spans="2:47" s="1" customFormat="1" ht="27.95" customHeight="1">
      <c r="B54" s="33"/>
      <c r="C54" s="28" t="s">
        <v>26</v>
      </c>
      <c r="D54" s="34"/>
      <c r="E54" s="34"/>
      <c r="F54" s="26" t="str">
        <f>E15</f>
        <v>HORNICKÉ MUZEUM PŘÍBRAM</v>
      </c>
      <c r="G54" s="34"/>
      <c r="H54" s="34"/>
      <c r="I54" s="108" t="s">
        <v>33</v>
      </c>
      <c r="J54" s="31" t="str">
        <f>E21</f>
        <v>ING. ARCH. PETR DOSTÁL</v>
      </c>
      <c r="K54" s="34"/>
      <c r="L54" s="37"/>
    </row>
    <row r="55" spans="2:47" s="1" customFormat="1" ht="15.2" customHeight="1">
      <c r="B55" s="33"/>
      <c r="C55" s="28" t="s">
        <v>31</v>
      </c>
      <c r="D55" s="34"/>
      <c r="E55" s="34"/>
      <c r="F55" s="26" t="str">
        <f>IF(E18="","",E18)</f>
        <v>Vyplň údaj</v>
      </c>
      <c r="G55" s="34"/>
      <c r="H55" s="34"/>
      <c r="I55" s="108" t="s">
        <v>37</v>
      </c>
      <c r="J55" s="31" t="str">
        <f>E24</f>
        <v>J. JEDLIČKOVÁ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37"/>
    </row>
    <row r="57" spans="2:47" s="1" customFormat="1" ht="29.25" customHeight="1">
      <c r="B57" s="33"/>
      <c r="C57" s="134" t="s">
        <v>115</v>
      </c>
      <c r="D57" s="135"/>
      <c r="E57" s="135"/>
      <c r="F57" s="135"/>
      <c r="G57" s="135"/>
      <c r="H57" s="135"/>
      <c r="I57" s="136"/>
      <c r="J57" s="137" t="s">
        <v>116</v>
      </c>
      <c r="K57" s="135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37"/>
    </row>
    <row r="59" spans="2:47" s="1" customFormat="1" ht="22.9" customHeight="1">
      <c r="B59" s="33"/>
      <c r="C59" s="138" t="s">
        <v>73</v>
      </c>
      <c r="D59" s="34"/>
      <c r="E59" s="34"/>
      <c r="F59" s="34"/>
      <c r="G59" s="34"/>
      <c r="H59" s="34"/>
      <c r="I59" s="106"/>
      <c r="J59" s="75">
        <f>J84</f>
        <v>0</v>
      </c>
      <c r="K59" s="34"/>
      <c r="L59" s="37"/>
      <c r="AU59" s="16" t="s">
        <v>117</v>
      </c>
    </row>
    <row r="60" spans="2:47" s="8" customFormat="1" ht="24.95" customHeight="1">
      <c r="B60" s="139"/>
      <c r="C60" s="140"/>
      <c r="D60" s="141" t="s">
        <v>762</v>
      </c>
      <c r="E60" s="142"/>
      <c r="F60" s="142"/>
      <c r="G60" s="142"/>
      <c r="H60" s="142"/>
      <c r="I60" s="143"/>
      <c r="J60" s="144">
        <f>J85</f>
        <v>0</v>
      </c>
      <c r="K60" s="140"/>
      <c r="L60" s="145"/>
    </row>
    <row r="61" spans="2:47" s="8" customFormat="1" ht="24.95" customHeight="1">
      <c r="B61" s="139"/>
      <c r="C61" s="140"/>
      <c r="D61" s="141" t="s">
        <v>763</v>
      </c>
      <c r="E61" s="142"/>
      <c r="F61" s="142"/>
      <c r="G61" s="142"/>
      <c r="H61" s="142"/>
      <c r="I61" s="143"/>
      <c r="J61" s="144">
        <f>J88</f>
        <v>0</v>
      </c>
      <c r="K61" s="140"/>
      <c r="L61" s="145"/>
    </row>
    <row r="62" spans="2:47" s="8" customFormat="1" ht="24.95" customHeight="1">
      <c r="B62" s="139"/>
      <c r="C62" s="140"/>
      <c r="D62" s="141" t="s">
        <v>764</v>
      </c>
      <c r="E62" s="142"/>
      <c r="F62" s="142"/>
      <c r="G62" s="142"/>
      <c r="H62" s="142"/>
      <c r="I62" s="143"/>
      <c r="J62" s="144">
        <f>J96</f>
        <v>0</v>
      </c>
      <c r="K62" s="140"/>
      <c r="L62" s="145"/>
    </row>
    <row r="63" spans="2:47" s="8" customFormat="1" ht="24.95" customHeight="1">
      <c r="B63" s="139"/>
      <c r="C63" s="140"/>
      <c r="D63" s="141" t="s">
        <v>765</v>
      </c>
      <c r="E63" s="142"/>
      <c r="F63" s="142"/>
      <c r="G63" s="142"/>
      <c r="H63" s="142"/>
      <c r="I63" s="143"/>
      <c r="J63" s="144">
        <f>J114</f>
        <v>0</v>
      </c>
      <c r="K63" s="140"/>
      <c r="L63" s="145"/>
    </row>
    <row r="64" spans="2:47" s="8" customFormat="1" ht="24.95" customHeight="1">
      <c r="B64" s="139"/>
      <c r="C64" s="140"/>
      <c r="D64" s="141" t="s">
        <v>766</v>
      </c>
      <c r="E64" s="142"/>
      <c r="F64" s="142"/>
      <c r="G64" s="142"/>
      <c r="H64" s="142"/>
      <c r="I64" s="143"/>
      <c r="J64" s="144">
        <f>J127</f>
        <v>0</v>
      </c>
      <c r="K64" s="140"/>
      <c r="L64" s="145"/>
    </row>
    <row r="65" spans="2:12" s="1" customFormat="1" ht="21.75" customHeight="1">
      <c r="B65" s="33"/>
      <c r="C65" s="34"/>
      <c r="D65" s="34"/>
      <c r="E65" s="34"/>
      <c r="F65" s="34"/>
      <c r="G65" s="34"/>
      <c r="H65" s="34"/>
      <c r="I65" s="106"/>
      <c r="J65" s="34"/>
      <c r="K65" s="34"/>
      <c r="L65" s="37"/>
    </row>
    <row r="66" spans="2:12" s="1" customFormat="1" ht="6.95" customHeight="1">
      <c r="B66" s="45"/>
      <c r="C66" s="46"/>
      <c r="D66" s="46"/>
      <c r="E66" s="46"/>
      <c r="F66" s="46"/>
      <c r="G66" s="46"/>
      <c r="H66" s="46"/>
      <c r="I66" s="130"/>
      <c r="J66" s="46"/>
      <c r="K66" s="46"/>
      <c r="L66" s="37"/>
    </row>
    <row r="70" spans="2:12" s="1" customFormat="1" ht="6.95" customHeight="1">
      <c r="B70" s="47"/>
      <c r="C70" s="48"/>
      <c r="D70" s="48"/>
      <c r="E70" s="48"/>
      <c r="F70" s="48"/>
      <c r="G70" s="48"/>
      <c r="H70" s="48"/>
      <c r="I70" s="133"/>
      <c r="J70" s="48"/>
      <c r="K70" s="48"/>
      <c r="L70" s="37"/>
    </row>
    <row r="71" spans="2:12" s="1" customFormat="1" ht="24.95" customHeight="1">
      <c r="B71" s="33"/>
      <c r="C71" s="22" t="s">
        <v>131</v>
      </c>
      <c r="D71" s="34"/>
      <c r="E71" s="34"/>
      <c r="F71" s="34"/>
      <c r="G71" s="34"/>
      <c r="H71" s="34"/>
      <c r="I71" s="106"/>
      <c r="J71" s="34"/>
      <c r="K71" s="34"/>
      <c r="L71" s="37"/>
    </row>
    <row r="72" spans="2:12" s="1" customFormat="1" ht="6.95" customHeight="1">
      <c r="B72" s="33"/>
      <c r="C72" s="34"/>
      <c r="D72" s="34"/>
      <c r="E72" s="34"/>
      <c r="F72" s="34"/>
      <c r="G72" s="34"/>
      <c r="H72" s="34"/>
      <c r="I72" s="106"/>
      <c r="J72" s="34"/>
      <c r="K72" s="34"/>
      <c r="L72" s="37"/>
    </row>
    <row r="73" spans="2:12" s="1" customFormat="1" ht="12" customHeight="1">
      <c r="B73" s="33"/>
      <c r="C73" s="28" t="s">
        <v>16</v>
      </c>
      <c r="D73" s="34"/>
      <c r="E73" s="34"/>
      <c r="F73" s="34"/>
      <c r="G73" s="34"/>
      <c r="H73" s="34"/>
      <c r="I73" s="106"/>
      <c r="J73" s="34"/>
      <c r="K73" s="34"/>
      <c r="L73" s="37"/>
    </row>
    <row r="74" spans="2:12" s="1" customFormat="1" ht="16.5" customHeight="1">
      <c r="B74" s="33"/>
      <c r="C74" s="34"/>
      <c r="D74" s="34"/>
      <c r="E74" s="355" t="str">
        <f>E7</f>
        <v>VYSOKÝ CHLUMEC PARC. Č. 414/2 -  MVS - HOSPODÁŘSKÝ OBJEKT Z MOKŘAN ČP. 13</v>
      </c>
      <c r="F74" s="356"/>
      <c r="G74" s="356"/>
      <c r="H74" s="356"/>
      <c r="I74" s="106"/>
      <c r="J74" s="34"/>
      <c r="K74" s="34"/>
      <c r="L74" s="37"/>
    </row>
    <row r="75" spans="2:12" s="1" customFormat="1" ht="12" customHeight="1">
      <c r="B75" s="33"/>
      <c r="C75" s="28" t="s">
        <v>111</v>
      </c>
      <c r="D75" s="34"/>
      <c r="E75" s="34"/>
      <c r="F75" s="34"/>
      <c r="G75" s="34"/>
      <c r="H75" s="34"/>
      <c r="I75" s="106"/>
      <c r="J75" s="34"/>
      <c r="K75" s="34"/>
      <c r="L75" s="37"/>
    </row>
    <row r="76" spans="2:12" s="1" customFormat="1" ht="16.5" customHeight="1">
      <c r="B76" s="33"/>
      <c r="C76" s="34"/>
      <c r="D76" s="34"/>
      <c r="E76" s="333" t="str">
        <f>E9</f>
        <v xml:space="preserve">02 - MOKŘANY - OPĚRNÁ ZEĎ + OPLOCENÍ </v>
      </c>
      <c r="F76" s="354"/>
      <c r="G76" s="354"/>
      <c r="H76" s="354"/>
      <c r="I76" s="106"/>
      <c r="J76" s="34"/>
      <c r="K76" s="34"/>
      <c r="L76" s="37"/>
    </row>
    <row r="77" spans="2:12" s="1" customFormat="1" ht="6.95" customHeight="1">
      <c r="B77" s="33"/>
      <c r="C77" s="34"/>
      <c r="D77" s="34"/>
      <c r="E77" s="34"/>
      <c r="F77" s="34"/>
      <c r="G77" s="34"/>
      <c r="H77" s="34"/>
      <c r="I77" s="106"/>
      <c r="J77" s="34"/>
      <c r="K77" s="34"/>
      <c r="L77" s="37"/>
    </row>
    <row r="78" spans="2:12" s="1" customFormat="1" ht="12" customHeight="1">
      <c r="B78" s="33"/>
      <c r="C78" s="28" t="s">
        <v>22</v>
      </c>
      <c r="D78" s="34"/>
      <c r="E78" s="34"/>
      <c r="F78" s="26" t="str">
        <f>F12</f>
        <v>MOKŘANY</v>
      </c>
      <c r="G78" s="34"/>
      <c r="H78" s="34"/>
      <c r="I78" s="108" t="s">
        <v>24</v>
      </c>
      <c r="J78" s="57" t="str">
        <f>IF(J12="","",J12)</f>
        <v>14. 12. 2018</v>
      </c>
      <c r="K78" s="34"/>
      <c r="L78" s="37"/>
    </row>
    <row r="79" spans="2:12" s="1" customFormat="1" ht="6.95" customHeight="1">
      <c r="B79" s="33"/>
      <c r="C79" s="34"/>
      <c r="D79" s="34"/>
      <c r="E79" s="34"/>
      <c r="F79" s="34"/>
      <c r="G79" s="34"/>
      <c r="H79" s="34"/>
      <c r="I79" s="106"/>
      <c r="J79" s="34"/>
      <c r="K79" s="34"/>
      <c r="L79" s="37"/>
    </row>
    <row r="80" spans="2:12" s="1" customFormat="1" ht="27.95" customHeight="1">
      <c r="B80" s="33"/>
      <c r="C80" s="28" t="s">
        <v>26</v>
      </c>
      <c r="D80" s="34"/>
      <c r="E80" s="34"/>
      <c r="F80" s="26" t="str">
        <f>E15</f>
        <v>HORNICKÉ MUZEUM PŘÍBRAM</v>
      </c>
      <c r="G80" s="34"/>
      <c r="H80" s="34"/>
      <c r="I80" s="108" t="s">
        <v>33</v>
      </c>
      <c r="J80" s="31" t="str">
        <f>E21</f>
        <v>ING. ARCH. PETR DOSTÁL</v>
      </c>
      <c r="K80" s="34"/>
      <c r="L80" s="37"/>
    </row>
    <row r="81" spans="2:65" s="1" customFormat="1" ht="15.2" customHeight="1">
      <c r="B81" s="33"/>
      <c r="C81" s="28" t="s">
        <v>31</v>
      </c>
      <c r="D81" s="34"/>
      <c r="E81" s="34"/>
      <c r="F81" s="26" t="str">
        <f>IF(E18="","",E18)</f>
        <v>Vyplň údaj</v>
      </c>
      <c r="G81" s="34"/>
      <c r="H81" s="34"/>
      <c r="I81" s="108" t="s">
        <v>37</v>
      </c>
      <c r="J81" s="31" t="str">
        <f>E24</f>
        <v>J. JEDLIČKOVÁ</v>
      </c>
      <c r="K81" s="34"/>
      <c r="L81" s="37"/>
    </row>
    <row r="82" spans="2:65" s="1" customFormat="1" ht="10.35" customHeight="1">
      <c r="B82" s="33"/>
      <c r="C82" s="34"/>
      <c r="D82" s="34"/>
      <c r="E82" s="34"/>
      <c r="F82" s="34"/>
      <c r="G82" s="34"/>
      <c r="H82" s="34"/>
      <c r="I82" s="106"/>
      <c r="J82" s="34"/>
      <c r="K82" s="34"/>
      <c r="L82" s="37"/>
    </row>
    <row r="83" spans="2:65" s="9" customFormat="1" ht="29.25" customHeight="1">
      <c r="B83" s="146"/>
      <c r="C83" s="147" t="s">
        <v>132</v>
      </c>
      <c r="D83" s="148" t="s">
        <v>60</v>
      </c>
      <c r="E83" s="148" t="s">
        <v>56</v>
      </c>
      <c r="F83" s="148" t="s">
        <v>57</v>
      </c>
      <c r="G83" s="148" t="s">
        <v>133</v>
      </c>
      <c r="H83" s="148" t="s">
        <v>134</v>
      </c>
      <c r="I83" s="149" t="s">
        <v>135</v>
      </c>
      <c r="J83" s="148" t="s">
        <v>116</v>
      </c>
      <c r="K83" s="150" t="s">
        <v>136</v>
      </c>
      <c r="L83" s="151"/>
      <c r="M83" s="66" t="s">
        <v>21</v>
      </c>
      <c r="N83" s="67" t="s">
        <v>45</v>
      </c>
      <c r="O83" s="67" t="s">
        <v>137</v>
      </c>
      <c r="P83" s="67" t="s">
        <v>138</v>
      </c>
      <c r="Q83" s="67" t="s">
        <v>139</v>
      </c>
      <c r="R83" s="67" t="s">
        <v>140</v>
      </c>
      <c r="S83" s="67" t="s">
        <v>141</v>
      </c>
      <c r="T83" s="68" t="s">
        <v>142</v>
      </c>
    </row>
    <row r="84" spans="2:65" s="1" customFormat="1" ht="22.9" customHeight="1">
      <c r="B84" s="33"/>
      <c r="C84" s="73" t="s">
        <v>143</v>
      </c>
      <c r="D84" s="34"/>
      <c r="E84" s="34"/>
      <c r="F84" s="34"/>
      <c r="G84" s="34"/>
      <c r="H84" s="34"/>
      <c r="I84" s="106"/>
      <c r="J84" s="152">
        <f>BK84</f>
        <v>0</v>
      </c>
      <c r="K84" s="34"/>
      <c r="L84" s="37"/>
      <c r="M84" s="69"/>
      <c r="N84" s="70"/>
      <c r="O84" s="70"/>
      <c r="P84" s="153">
        <f>P85+P88+P96+P114+P127</f>
        <v>0</v>
      </c>
      <c r="Q84" s="70"/>
      <c r="R84" s="153">
        <f>R85+R88+R96+R114+R127</f>
        <v>114.86883408999999</v>
      </c>
      <c r="S84" s="70"/>
      <c r="T84" s="154">
        <f>T85+T88+T96+T114+T127</f>
        <v>0</v>
      </c>
      <c r="AT84" s="16" t="s">
        <v>74</v>
      </c>
      <c r="AU84" s="16" t="s">
        <v>117</v>
      </c>
      <c r="BK84" s="155">
        <f>BK85+BK88+BK96+BK114+BK127</f>
        <v>0</v>
      </c>
    </row>
    <row r="85" spans="2:65" s="10" customFormat="1" ht="25.9" customHeight="1">
      <c r="B85" s="156"/>
      <c r="C85" s="157"/>
      <c r="D85" s="158" t="s">
        <v>74</v>
      </c>
      <c r="E85" s="159" t="s">
        <v>208</v>
      </c>
      <c r="F85" s="159" t="s">
        <v>767</v>
      </c>
      <c r="G85" s="157"/>
      <c r="H85" s="157"/>
      <c r="I85" s="160"/>
      <c r="J85" s="161">
        <f>BK85</f>
        <v>0</v>
      </c>
      <c r="K85" s="157"/>
      <c r="L85" s="162"/>
      <c r="M85" s="163"/>
      <c r="N85" s="164"/>
      <c r="O85" s="164"/>
      <c r="P85" s="165">
        <f>SUM(P86:P87)</f>
        <v>0</v>
      </c>
      <c r="Q85" s="164"/>
      <c r="R85" s="165">
        <f>SUM(R86:R87)</f>
        <v>0</v>
      </c>
      <c r="S85" s="164"/>
      <c r="T85" s="166">
        <f>SUM(T86:T87)</f>
        <v>0</v>
      </c>
      <c r="AR85" s="167" t="s">
        <v>83</v>
      </c>
      <c r="AT85" s="168" t="s">
        <v>74</v>
      </c>
      <c r="AU85" s="168" t="s">
        <v>75</v>
      </c>
      <c r="AY85" s="167" t="s">
        <v>146</v>
      </c>
      <c r="BK85" s="169">
        <f>SUM(BK86:BK87)</f>
        <v>0</v>
      </c>
    </row>
    <row r="86" spans="2:65" s="1" customFormat="1" ht="24" customHeight="1">
      <c r="B86" s="33"/>
      <c r="C86" s="170" t="s">
        <v>83</v>
      </c>
      <c r="D86" s="170" t="s">
        <v>147</v>
      </c>
      <c r="E86" s="171" t="s">
        <v>768</v>
      </c>
      <c r="F86" s="172" t="s">
        <v>769</v>
      </c>
      <c r="G86" s="173" t="s">
        <v>601</v>
      </c>
      <c r="H86" s="174">
        <v>10.92</v>
      </c>
      <c r="I86" s="175"/>
      <c r="J86" s="176">
        <f>ROUND(I86*H86,2)</f>
        <v>0</v>
      </c>
      <c r="K86" s="172" t="s">
        <v>394</v>
      </c>
      <c r="L86" s="37"/>
      <c r="M86" s="177" t="s">
        <v>21</v>
      </c>
      <c r="N86" s="178" t="s">
        <v>46</v>
      </c>
      <c r="O86" s="62"/>
      <c r="P86" s="179">
        <f>O86*H86</f>
        <v>0</v>
      </c>
      <c r="Q86" s="179">
        <v>0</v>
      </c>
      <c r="R86" s="179">
        <f>Q86*H86</f>
        <v>0</v>
      </c>
      <c r="S86" s="179">
        <v>0</v>
      </c>
      <c r="T86" s="180">
        <f>S86*H86</f>
        <v>0</v>
      </c>
      <c r="AR86" s="181" t="s">
        <v>165</v>
      </c>
      <c r="AT86" s="181" t="s">
        <v>147</v>
      </c>
      <c r="AU86" s="181" t="s">
        <v>83</v>
      </c>
      <c r="AY86" s="16" t="s">
        <v>146</v>
      </c>
      <c r="BE86" s="182">
        <f>IF(N86="základní",J86,0)</f>
        <v>0</v>
      </c>
      <c r="BF86" s="182">
        <f>IF(N86="snížená",J86,0)</f>
        <v>0</v>
      </c>
      <c r="BG86" s="182">
        <f>IF(N86="zákl. přenesená",J86,0)</f>
        <v>0</v>
      </c>
      <c r="BH86" s="182">
        <f>IF(N86="sníž. přenesená",J86,0)</f>
        <v>0</v>
      </c>
      <c r="BI86" s="182">
        <f>IF(N86="nulová",J86,0)</f>
        <v>0</v>
      </c>
      <c r="BJ86" s="16" t="s">
        <v>83</v>
      </c>
      <c r="BK86" s="182">
        <f>ROUND(I86*H86,2)</f>
        <v>0</v>
      </c>
      <c r="BL86" s="16" t="s">
        <v>165</v>
      </c>
      <c r="BM86" s="181" t="s">
        <v>770</v>
      </c>
    </row>
    <row r="87" spans="2:65" s="11" customFormat="1">
      <c r="B87" s="186"/>
      <c r="C87" s="187"/>
      <c r="D87" s="183" t="s">
        <v>155</v>
      </c>
      <c r="E87" s="188" t="s">
        <v>21</v>
      </c>
      <c r="F87" s="189" t="s">
        <v>771</v>
      </c>
      <c r="G87" s="187"/>
      <c r="H87" s="190">
        <v>10.92</v>
      </c>
      <c r="I87" s="191"/>
      <c r="J87" s="187"/>
      <c r="K87" s="187"/>
      <c r="L87" s="192"/>
      <c r="M87" s="193"/>
      <c r="N87" s="194"/>
      <c r="O87" s="194"/>
      <c r="P87" s="194"/>
      <c r="Q87" s="194"/>
      <c r="R87" s="194"/>
      <c r="S87" s="194"/>
      <c r="T87" s="195"/>
      <c r="AT87" s="196" t="s">
        <v>155</v>
      </c>
      <c r="AU87" s="196" t="s">
        <v>83</v>
      </c>
      <c r="AV87" s="11" t="s">
        <v>85</v>
      </c>
      <c r="AW87" s="11" t="s">
        <v>36</v>
      </c>
      <c r="AX87" s="11" t="s">
        <v>83</v>
      </c>
      <c r="AY87" s="196" t="s">
        <v>146</v>
      </c>
    </row>
    <row r="88" spans="2:65" s="10" customFormat="1" ht="25.9" customHeight="1">
      <c r="B88" s="156"/>
      <c r="C88" s="157"/>
      <c r="D88" s="158" t="s">
        <v>74</v>
      </c>
      <c r="E88" s="159" t="s">
        <v>151</v>
      </c>
      <c r="F88" s="159" t="s">
        <v>772</v>
      </c>
      <c r="G88" s="157"/>
      <c r="H88" s="157"/>
      <c r="I88" s="160"/>
      <c r="J88" s="161">
        <f>BK88</f>
        <v>0</v>
      </c>
      <c r="K88" s="157"/>
      <c r="L88" s="162"/>
      <c r="M88" s="163"/>
      <c r="N88" s="164"/>
      <c r="O88" s="164"/>
      <c r="P88" s="165">
        <f>SUM(P89:P95)</f>
        <v>0</v>
      </c>
      <c r="Q88" s="164"/>
      <c r="R88" s="165">
        <f>SUM(R89:R95)</f>
        <v>0</v>
      </c>
      <c r="S88" s="164"/>
      <c r="T88" s="166">
        <f>SUM(T89:T95)</f>
        <v>0</v>
      </c>
      <c r="AR88" s="167" t="s">
        <v>83</v>
      </c>
      <c r="AT88" s="168" t="s">
        <v>74</v>
      </c>
      <c r="AU88" s="168" t="s">
        <v>75</v>
      </c>
      <c r="AY88" s="167" t="s">
        <v>146</v>
      </c>
      <c r="BK88" s="169">
        <f>SUM(BK89:BK95)</f>
        <v>0</v>
      </c>
    </row>
    <row r="89" spans="2:65" s="1" customFormat="1" ht="16.5" customHeight="1">
      <c r="B89" s="33"/>
      <c r="C89" s="170" t="s">
        <v>85</v>
      </c>
      <c r="D89" s="170" t="s">
        <v>147</v>
      </c>
      <c r="E89" s="171" t="s">
        <v>773</v>
      </c>
      <c r="F89" s="172" t="s">
        <v>774</v>
      </c>
      <c r="G89" s="173" t="s">
        <v>601</v>
      </c>
      <c r="H89" s="174">
        <v>10.92</v>
      </c>
      <c r="I89" s="175"/>
      <c r="J89" s="176">
        <f>ROUND(I89*H89,2)</f>
        <v>0</v>
      </c>
      <c r="K89" s="172" t="s">
        <v>394</v>
      </c>
      <c r="L89" s="37"/>
      <c r="M89" s="177" t="s">
        <v>21</v>
      </c>
      <c r="N89" s="178" t="s">
        <v>46</v>
      </c>
      <c r="O89" s="62"/>
      <c r="P89" s="179">
        <f>O89*H89</f>
        <v>0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AR89" s="181" t="s">
        <v>165</v>
      </c>
      <c r="AT89" s="181" t="s">
        <v>147</v>
      </c>
      <c r="AU89" s="181" t="s">
        <v>83</v>
      </c>
      <c r="AY89" s="16" t="s">
        <v>146</v>
      </c>
      <c r="BE89" s="182">
        <f>IF(N89="základní",J89,0)</f>
        <v>0</v>
      </c>
      <c r="BF89" s="182">
        <f>IF(N89="snížená",J89,0)</f>
        <v>0</v>
      </c>
      <c r="BG89" s="182">
        <f>IF(N89="zákl. přenesená",J89,0)</f>
        <v>0</v>
      </c>
      <c r="BH89" s="182">
        <f>IF(N89="sníž. přenesená",J89,0)</f>
        <v>0</v>
      </c>
      <c r="BI89" s="182">
        <f>IF(N89="nulová",J89,0)</f>
        <v>0</v>
      </c>
      <c r="BJ89" s="16" t="s">
        <v>83</v>
      </c>
      <c r="BK89" s="182">
        <f>ROUND(I89*H89,2)</f>
        <v>0</v>
      </c>
      <c r="BL89" s="16" t="s">
        <v>165</v>
      </c>
      <c r="BM89" s="181" t="s">
        <v>775</v>
      </c>
    </row>
    <row r="90" spans="2:65" s="11" customFormat="1">
      <c r="B90" s="186"/>
      <c r="C90" s="187"/>
      <c r="D90" s="183" t="s">
        <v>155</v>
      </c>
      <c r="E90" s="188" t="s">
        <v>21</v>
      </c>
      <c r="F90" s="189" t="s">
        <v>776</v>
      </c>
      <c r="G90" s="187"/>
      <c r="H90" s="190">
        <v>10.92</v>
      </c>
      <c r="I90" s="191"/>
      <c r="J90" s="187"/>
      <c r="K90" s="187"/>
      <c r="L90" s="192"/>
      <c r="M90" s="193"/>
      <c r="N90" s="194"/>
      <c r="O90" s="194"/>
      <c r="P90" s="194"/>
      <c r="Q90" s="194"/>
      <c r="R90" s="194"/>
      <c r="S90" s="194"/>
      <c r="T90" s="195"/>
      <c r="AT90" s="196" t="s">
        <v>155</v>
      </c>
      <c r="AU90" s="196" t="s">
        <v>83</v>
      </c>
      <c r="AV90" s="11" t="s">
        <v>85</v>
      </c>
      <c r="AW90" s="11" t="s">
        <v>36</v>
      </c>
      <c r="AX90" s="11" t="s">
        <v>83</v>
      </c>
      <c r="AY90" s="196" t="s">
        <v>146</v>
      </c>
    </row>
    <row r="91" spans="2:65" s="1" customFormat="1" ht="16.5" customHeight="1">
      <c r="B91" s="33"/>
      <c r="C91" s="170" t="s">
        <v>160</v>
      </c>
      <c r="D91" s="170" t="s">
        <v>147</v>
      </c>
      <c r="E91" s="171" t="s">
        <v>777</v>
      </c>
      <c r="F91" s="172" t="s">
        <v>778</v>
      </c>
      <c r="G91" s="173" t="s">
        <v>601</v>
      </c>
      <c r="H91" s="174">
        <v>20.079999999999998</v>
      </c>
      <c r="I91" s="175"/>
      <c r="J91" s="176">
        <f>ROUND(I91*H91,2)</f>
        <v>0</v>
      </c>
      <c r="K91" s="172" t="s">
        <v>394</v>
      </c>
      <c r="L91" s="37"/>
      <c r="M91" s="177" t="s">
        <v>21</v>
      </c>
      <c r="N91" s="178" t="s">
        <v>46</v>
      </c>
      <c r="O91" s="62"/>
      <c r="P91" s="179">
        <f>O91*H91</f>
        <v>0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AR91" s="181" t="s">
        <v>165</v>
      </c>
      <c r="AT91" s="181" t="s">
        <v>147</v>
      </c>
      <c r="AU91" s="181" t="s">
        <v>83</v>
      </c>
      <c r="AY91" s="16" t="s">
        <v>146</v>
      </c>
      <c r="BE91" s="182">
        <f>IF(N91="základní",J91,0)</f>
        <v>0</v>
      </c>
      <c r="BF91" s="182">
        <f>IF(N91="snížená",J91,0)</f>
        <v>0</v>
      </c>
      <c r="BG91" s="182">
        <f>IF(N91="zákl. přenesená",J91,0)</f>
        <v>0</v>
      </c>
      <c r="BH91" s="182">
        <f>IF(N91="sníž. přenesená",J91,0)</f>
        <v>0</v>
      </c>
      <c r="BI91" s="182">
        <f>IF(N91="nulová",J91,0)</f>
        <v>0</v>
      </c>
      <c r="BJ91" s="16" t="s">
        <v>83</v>
      </c>
      <c r="BK91" s="182">
        <f>ROUND(I91*H91,2)</f>
        <v>0</v>
      </c>
      <c r="BL91" s="16" t="s">
        <v>165</v>
      </c>
      <c r="BM91" s="181" t="s">
        <v>779</v>
      </c>
    </row>
    <row r="92" spans="2:65" s="12" customFormat="1">
      <c r="B92" s="197"/>
      <c r="C92" s="198"/>
      <c r="D92" s="183" t="s">
        <v>155</v>
      </c>
      <c r="E92" s="199" t="s">
        <v>21</v>
      </c>
      <c r="F92" s="200" t="s">
        <v>780</v>
      </c>
      <c r="G92" s="198"/>
      <c r="H92" s="199" t="s">
        <v>21</v>
      </c>
      <c r="I92" s="201"/>
      <c r="J92" s="198"/>
      <c r="K92" s="198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155</v>
      </c>
      <c r="AU92" s="206" t="s">
        <v>83</v>
      </c>
      <c r="AV92" s="12" t="s">
        <v>83</v>
      </c>
      <c r="AW92" s="12" t="s">
        <v>36</v>
      </c>
      <c r="AX92" s="12" t="s">
        <v>75</v>
      </c>
      <c r="AY92" s="206" t="s">
        <v>146</v>
      </c>
    </row>
    <row r="93" spans="2:65" s="11" customFormat="1">
      <c r="B93" s="186"/>
      <c r="C93" s="187"/>
      <c r="D93" s="183" t="s">
        <v>155</v>
      </c>
      <c r="E93" s="188" t="s">
        <v>21</v>
      </c>
      <c r="F93" s="189" t="s">
        <v>781</v>
      </c>
      <c r="G93" s="187"/>
      <c r="H93" s="190">
        <v>20.079999999999998</v>
      </c>
      <c r="I93" s="191"/>
      <c r="J93" s="187"/>
      <c r="K93" s="187"/>
      <c r="L93" s="192"/>
      <c r="M93" s="193"/>
      <c r="N93" s="194"/>
      <c r="O93" s="194"/>
      <c r="P93" s="194"/>
      <c r="Q93" s="194"/>
      <c r="R93" s="194"/>
      <c r="S93" s="194"/>
      <c r="T93" s="195"/>
      <c r="AT93" s="196" t="s">
        <v>155</v>
      </c>
      <c r="AU93" s="196" t="s">
        <v>83</v>
      </c>
      <c r="AV93" s="11" t="s">
        <v>85</v>
      </c>
      <c r="AW93" s="11" t="s">
        <v>36</v>
      </c>
      <c r="AX93" s="11" t="s">
        <v>83</v>
      </c>
      <c r="AY93" s="196" t="s">
        <v>146</v>
      </c>
    </row>
    <row r="94" spans="2:65" s="1" customFormat="1" ht="16.5" customHeight="1">
      <c r="B94" s="33"/>
      <c r="C94" s="170" t="s">
        <v>165</v>
      </c>
      <c r="D94" s="170" t="s">
        <v>147</v>
      </c>
      <c r="E94" s="171" t="s">
        <v>782</v>
      </c>
      <c r="F94" s="172" t="s">
        <v>783</v>
      </c>
      <c r="G94" s="173" t="s">
        <v>601</v>
      </c>
      <c r="H94" s="174">
        <v>20.079999999999998</v>
      </c>
      <c r="I94" s="175"/>
      <c r="J94" s="176">
        <f>ROUND(I94*H94,2)</f>
        <v>0</v>
      </c>
      <c r="K94" s="172" t="s">
        <v>394</v>
      </c>
      <c r="L94" s="37"/>
      <c r="M94" s="177" t="s">
        <v>21</v>
      </c>
      <c r="N94" s="178" t="s">
        <v>46</v>
      </c>
      <c r="O94" s="62"/>
      <c r="P94" s="179">
        <f>O94*H94</f>
        <v>0</v>
      </c>
      <c r="Q94" s="179">
        <v>0</v>
      </c>
      <c r="R94" s="179">
        <f>Q94*H94</f>
        <v>0</v>
      </c>
      <c r="S94" s="179">
        <v>0</v>
      </c>
      <c r="T94" s="180">
        <f>S94*H94</f>
        <v>0</v>
      </c>
      <c r="AR94" s="181" t="s">
        <v>165</v>
      </c>
      <c r="AT94" s="181" t="s">
        <v>147</v>
      </c>
      <c r="AU94" s="181" t="s">
        <v>83</v>
      </c>
      <c r="AY94" s="16" t="s">
        <v>146</v>
      </c>
      <c r="BE94" s="182">
        <f>IF(N94="základní",J94,0)</f>
        <v>0</v>
      </c>
      <c r="BF94" s="182">
        <f>IF(N94="snížená",J94,0)</f>
        <v>0</v>
      </c>
      <c r="BG94" s="182">
        <f>IF(N94="zákl. přenesená",J94,0)</f>
        <v>0</v>
      </c>
      <c r="BH94" s="182">
        <f>IF(N94="sníž. přenesená",J94,0)</f>
        <v>0</v>
      </c>
      <c r="BI94" s="182">
        <f>IF(N94="nulová",J94,0)</f>
        <v>0</v>
      </c>
      <c r="BJ94" s="16" t="s">
        <v>83</v>
      </c>
      <c r="BK94" s="182">
        <f>ROUND(I94*H94,2)</f>
        <v>0</v>
      </c>
      <c r="BL94" s="16" t="s">
        <v>165</v>
      </c>
      <c r="BM94" s="181" t="s">
        <v>784</v>
      </c>
    </row>
    <row r="95" spans="2:65" s="11" customFormat="1">
      <c r="B95" s="186"/>
      <c r="C95" s="187"/>
      <c r="D95" s="183" t="s">
        <v>155</v>
      </c>
      <c r="E95" s="188" t="s">
        <v>21</v>
      </c>
      <c r="F95" s="189" t="s">
        <v>785</v>
      </c>
      <c r="G95" s="187"/>
      <c r="H95" s="190">
        <v>20.079999999999998</v>
      </c>
      <c r="I95" s="191"/>
      <c r="J95" s="187"/>
      <c r="K95" s="187"/>
      <c r="L95" s="192"/>
      <c r="M95" s="193"/>
      <c r="N95" s="194"/>
      <c r="O95" s="194"/>
      <c r="P95" s="194"/>
      <c r="Q95" s="194"/>
      <c r="R95" s="194"/>
      <c r="S95" s="194"/>
      <c r="T95" s="195"/>
      <c r="AT95" s="196" t="s">
        <v>155</v>
      </c>
      <c r="AU95" s="196" t="s">
        <v>83</v>
      </c>
      <c r="AV95" s="11" t="s">
        <v>85</v>
      </c>
      <c r="AW95" s="11" t="s">
        <v>36</v>
      </c>
      <c r="AX95" s="11" t="s">
        <v>83</v>
      </c>
      <c r="AY95" s="196" t="s">
        <v>146</v>
      </c>
    </row>
    <row r="96" spans="2:65" s="10" customFormat="1" ht="25.9" customHeight="1">
      <c r="B96" s="156"/>
      <c r="C96" s="157"/>
      <c r="D96" s="158" t="s">
        <v>74</v>
      </c>
      <c r="E96" s="159" t="s">
        <v>409</v>
      </c>
      <c r="F96" s="159" t="s">
        <v>786</v>
      </c>
      <c r="G96" s="157"/>
      <c r="H96" s="157"/>
      <c r="I96" s="160"/>
      <c r="J96" s="161">
        <f>BK96</f>
        <v>0</v>
      </c>
      <c r="K96" s="157"/>
      <c r="L96" s="162"/>
      <c r="M96" s="163"/>
      <c r="N96" s="164"/>
      <c r="O96" s="164"/>
      <c r="P96" s="165">
        <f>SUM(P97:P113)</f>
        <v>0</v>
      </c>
      <c r="Q96" s="164"/>
      <c r="R96" s="165">
        <f>SUM(R97:R113)</f>
        <v>114.68703409</v>
      </c>
      <c r="S96" s="164"/>
      <c r="T96" s="166">
        <f>SUM(T97:T113)</f>
        <v>0</v>
      </c>
      <c r="AR96" s="167" t="s">
        <v>83</v>
      </c>
      <c r="AT96" s="168" t="s">
        <v>74</v>
      </c>
      <c r="AU96" s="168" t="s">
        <v>75</v>
      </c>
      <c r="AY96" s="167" t="s">
        <v>146</v>
      </c>
      <c r="BK96" s="169">
        <f>SUM(BK97:BK113)</f>
        <v>0</v>
      </c>
    </row>
    <row r="97" spans="2:65" s="1" customFormat="1" ht="16.5" customHeight="1">
      <c r="B97" s="33"/>
      <c r="C97" s="170" t="s">
        <v>171</v>
      </c>
      <c r="D97" s="170" t="s">
        <v>147</v>
      </c>
      <c r="E97" s="171" t="s">
        <v>787</v>
      </c>
      <c r="F97" s="172" t="s">
        <v>788</v>
      </c>
      <c r="G97" s="173" t="s">
        <v>601</v>
      </c>
      <c r="H97" s="174">
        <v>2.1840000000000002</v>
      </c>
      <c r="I97" s="175"/>
      <c r="J97" s="176">
        <f>ROUND(I97*H97,2)</f>
        <v>0</v>
      </c>
      <c r="K97" s="172" t="s">
        <v>394</v>
      </c>
      <c r="L97" s="37"/>
      <c r="M97" s="177" t="s">
        <v>21</v>
      </c>
      <c r="N97" s="178" t="s">
        <v>46</v>
      </c>
      <c r="O97" s="62"/>
      <c r="P97" s="179">
        <f>O97*H97</f>
        <v>0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AR97" s="181" t="s">
        <v>165</v>
      </c>
      <c r="AT97" s="181" t="s">
        <v>147</v>
      </c>
      <c r="AU97" s="181" t="s">
        <v>83</v>
      </c>
      <c r="AY97" s="16" t="s">
        <v>146</v>
      </c>
      <c r="BE97" s="182">
        <f>IF(N97="základní",J97,0)</f>
        <v>0</v>
      </c>
      <c r="BF97" s="182">
        <f>IF(N97="snížená",J97,0)</f>
        <v>0</v>
      </c>
      <c r="BG97" s="182">
        <f>IF(N97="zákl. přenesená",J97,0)</f>
        <v>0</v>
      </c>
      <c r="BH97" s="182">
        <f>IF(N97="sníž. přenesená",J97,0)</f>
        <v>0</v>
      </c>
      <c r="BI97" s="182">
        <f>IF(N97="nulová",J97,0)</f>
        <v>0</v>
      </c>
      <c r="BJ97" s="16" t="s">
        <v>83</v>
      </c>
      <c r="BK97" s="182">
        <f>ROUND(I97*H97,2)</f>
        <v>0</v>
      </c>
      <c r="BL97" s="16" t="s">
        <v>165</v>
      </c>
      <c r="BM97" s="181" t="s">
        <v>789</v>
      </c>
    </row>
    <row r="98" spans="2:65" s="12" customFormat="1">
      <c r="B98" s="197"/>
      <c r="C98" s="198"/>
      <c r="D98" s="183" t="s">
        <v>155</v>
      </c>
      <c r="E98" s="199" t="s">
        <v>21</v>
      </c>
      <c r="F98" s="200" t="s">
        <v>790</v>
      </c>
      <c r="G98" s="198"/>
      <c r="H98" s="199" t="s">
        <v>21</v>
      </c>
      <c r="I98" s="201"/>
      <c r="J98" s="198"/>
      <c r="K98" s="198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155</v>
      </c>
      <c r="AU98" s="206" t="s">
        <v>83</v>
      </c>
      <c r="AV98" s="12" t="s">
        <v>83</v>
      </c>
      <c r="AW98" s="12" t="s">
        <v>36</v>
      </c>
      <c r="AX98" s="12" t="s">
        <v>75</v>
      </c>
      <c r="AY98" s="206" t="s">
        <v>146</v>
      </c>
    </row>
    <row r="99" spans="2:65" s="11" customFormat="1">
      <c r="B99" s="186"/>
      <c r="C99" s="187"/>
      <c r="D99" s="183" t="s">
        <v>155</v>
      </c>
      <c r="E99" s="188" t="s">
        <v>21</v>
      </c>
      <c r="F99" s="189" t="s">
        <v>791</v>
      </c>
      <c r="G99" s="187"/>
      <c r="H99" s="190">
        <v>2.1840000000000002</v>
      </c>
      <c r="I99" s="191"/>
      <c r="J99" s="187"/>
      <c r="K99" s="187"/>
      <c r="L99" s="192"/>
      <c r="M99" s="193"/>
      <c r="N99" s="194"/>
      <c r="O99" s="194"/>
      <c r="P99" s="194"/>
      <c r="Q99" s="194"/>
      <c r="R99" s="194"/>
      <c r="S99" s="194"/>
      <c r="T99" s="195"/>
      <c r="AT99" s="196" t="s">
        <v>155</v>
      </c>
      <c r="AU99" s="196" t="s">
        <v>83</v>
      </c>
      <c r="AV99" s="11" t="s">
        <v>85</v>
      </c>
      <c r="AW99" s="11" t="s">
        <v>36</v>
      </c>
      <c r="AX99" s="11" t="s">
        <v>83</v>
      </c>
      <c r="AY99" s="196" t="s">
        <v>146</v>
      </c>
    </row>
    <row r="100" spans="2:65" s="1" customFormat="1" ht="16.5" customHeight="1">
      <c r="B100" s="33"/>
      <c r="C100" s="170" t="s">
        <v>176</v>
      </c>
      <c r="D100" s="170" t="s">
        <v>147</v>
      </c>
      <c r="E100" s="171" t="s">
        <v>792</v>
      </c>
      <c r="F100" s="172" t="s">
        <v>793</v>
      </c>
      <c r="G100" s="173" t="s">
        <v>601</v>
      </c>
      <c r="H100" s="174">
        <v>10.92</v>
      </c>
      <c r="I100" s="175"/>
      <c r="J100" s="176">
        <f>ROUND(I100*H100,2)</f>
        <v>0</v>
      </c>
      <c r="K100" s="172" t="s">
        <v>394</v>
      </c>
      <c r="L100" s="37"/>
      <c r="M100" s="177" t="s">
        <v>21</v>
      </c>
      <c r="N100" s="178" t="s">
        <v>46</v>
      </c>
      <c r="O100" s="62"/>
      <c r="P100" s="179">
        <f>O100*H100</f>
        <v>0</v>
      </c>
      <c r="Q100" s="179">
        <v>0</v>
      </c>
      <c r="R100" s="179">
        <f>Q100*H100</f>
        <v>0</v>
      </c>
      <c r="S100" s="179">
        <v>0</v>
      </c>
      <c r="T100" s="180">
        <f>S100*H100</f>
        <v>0</v>
      </c>
      <c r="AR100" s="181" t="s">
        <v>165</v>
      </c>
      <c r="AT100" s="181" t="s">
        <v>147</v>
      </c>
      <c r="AU100" s="181" t="s">
        <v>83</v>
      </c>
      <c r="AY100" s="16" t="s">
        <v>146</v>
      </c>
      <c r="BE100" s="182">
        <f>IF(N100="základní",J100,0)</f>
        <v>0</v>
      </c>
      <c r="BF100" s="182">
        <f>IF(N100="snížená",J100,0)</f>
        <v>0</v>
      </c>
      <c r="BG100" s="182">
        <f>IF(N100="zákl. přenesená",J100,0)</f>
        <v>0</v>
      </c>
      <c r="BH100" s="182">
        <f>IF(N100="sníž. přenesená",J100,0)</f>
        <v>0</v>
      </c>
      <c r="BI100" s="182">
        <f>IF(N100="nulová",J100,0)</f>
        <v>0</v>
      </c>
      <c r="BJ100" s="16" t="s">
        <v>83</v>
      </c>
      <c r="BK100" s="182">
        <f>ROUND(I100*H100,2)</f>
        <v>0</v>
      </c>
      <c r="BL100" s="16" t="s">
        <v>165</v>
      </c>
      <c r="BM100" s="181" t="s">
        <v>794</v>
      </c>
    </row>
    <row r="101" spans="2:65" s="12" customFormat="1">
      <c r="B101" s="197"/>
      <c r="C101" s="198"/>
      <c r="D101" s="183" t="s">
        <v>155</v>
      </c>
      <c r="E101" s="199" t="s">
        <v>21</v>
      </c>
      <c r="F101" s="200" t="s">
        <v>795</v>
      </c>
      <c r="G101" s="198"/>
      <c r="H101" s="199" t="s">
        <v>21</v>
      </c>
      <c r="I101" s="201"/>
      <c r="J101" s="198"/>
      <c r="K101" s="198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155</v>
      </c>
      <c r="AU101" s="206" t="s">
        <v>83</v>
      </c>
      <c r="AV101" s="12" t="s">
        <v>83</v>
      </c>
      <c r="AW101" s="12" t="s">
        <v>36</v>
      </c>
      <c r="AX101" s="12" t="s">
        <v>75</v>
      </c>
      <c r="AY101" s="206" t="s">
        <v>146</v>
      </c>
    </row>
    <row r="102" spans="2:65" s="11" customFormat="1">
      <c r="B102" s="186"/>
      <c r="C102" s="187"/>
      <c r="D102" s="183" t="s">
        <v>155</v>
      </c>
      <c r="E102" s="188" t="s">
        <v>21</v>
      </c>
      <c r="F102" s="189" t="s">
        <v>796</v>
      </c>
      <c r="G102" s="187"/>
      <c r="H102" s="190">
        <v>10.92</v>
      </c>
      <c r="I102" s="191"/>
      <c r="J102" s="187"/>
      <c r="K102" s="187"/>
      <c r="L102" s="192"/>
      <c r="M102" s="193"/>
      <c r="N102" s="194"/>
      <c r="O102" s="194"/>
      <c r="P102" s="194"/>
      <c r="Q102" s="194"/>
      <c r="R102" s="194"/>
      <c r="S102" s="194"/>
      <c r="T102" s="195"/>
      <c r="AT102" s="196" t="s">
        <v>155</v>
      </c>
      <c r="AU102" s="196" t="s">
        <v>83</v>
      </c>
      <c r="AV102" s="11" t="s">
        <v>85</v>
      </c>
      <c r="AW102" s="11" t="s">
        <v>36</v>
      </c>
      <c r="AX102" s="11" t="s">
        <v>83</v>
      </c>
      <c r="AY102" s="196" t="s">
        <v>146</v>
      </c>
    </row>
    <row r="103" spans="2:65" s="1" customFormat="1" ht="24" customHeight="1">
      <c r="B103" s="33"/>
      <c r="C103" s="170" t="s">
        <v>181</v>
      </c>
      <c r="D103" s="170" t="s">
        <v>147</v>
      </c>
      <c r="E103" s="171" t="s">
        <v>797</v>
      </c>
      <c r="F103" s="172" t="s">
        <v>798</v>
      </c>
      <c r="G103" s="173" t="s">
        <v>227</v>
      </c>
      <c r="H103" s="174">
        <v>65.430000000000007</v>
      </c>
      <c r="I103" s="175"/>
      <c r="J103" s="176">
        <f>ROUND(I103*H103,2)</f>
        <v>0</v>
      </c>
      <c r="K103" s="172" t="s">
        <v>394</v>
      </c>
      <c r="L103" s="37"/>
      <c r="M103" s="177" t="s">
        <v>21</v>
      </c>
      <c r="N103" s="178" t="s">
        <v>46</v>
      </c>
      <c r="O103" s="62"/>
      <c r="P103" s="179">
        <f>O103*H103</f>
        <v>0</v>
      </c>
      <c r="Q103" s="179">
        <v>0.71545999999999998</v>
      </c>
      <c r="R103" s="179">
        <f>Q103*H103</f>
        <v>46.812547800000004</v>
      </c>
      <c r="S103" s="179">
        <v>0</v>
      </c>
      <c r="T103" s="180">
        <f>S103*H103</f>
        <v>0</v>
      </c>
      <c r="AR103" s="181" t="s">
        <v>165</v>
      </c>
      <c r="AT103" s="181" t="s">
        <v>147</v>
      </c>
      <c r="AU103" s="181" t="s">
        <v>83</v>
      </c>
      <c r="AY103" s="16" t="s">
        <v>146</v>
      </c>
      <c r="BE103" s="182">
        <f>IF(N103="základní",J103,0)</f>
        <v>0</v>
      </c>
      <c r="BF103" s="182">
        <f>IF(N103="snížená",J103,0)</f>
        <v>0</v>
      </c>
      <c r="BG103" s="182">
        <f>IF(N103="zákl. přenesená",J103,0)</f>
        <v>0</v>
      </c>
      <c r="BH103" s="182">
        <f>IF(N103="sníž. přenesená",J103,0)</f>
        <v>0</v>
      </c>
      <c r="BI103" s="182">
        <f>IF(N103="nulová",J103,0)</f>
        <v>0</v>
      </c>
      <c r="BJ103" s="16" t="s">
        <v>83</v>
      </c>
      <c r="BK103" s="182">
        <f>ROUND(I103*H103,2)</f>
        <v>0</v>
      </c>
      <c r="BL103" s="16" t="s">
        <v>165</v>
      </c>
      <c r="BM103" s="181" t="s">
        <v>799</v>
      </c>
    </row>
    <row r="104" spans="2:65" s="11" customFormat="1">
      <c r="B104" s="186"/>
      <c r="C104" s="187"/>
      <c r="D104" s="183" t="s">
        <v>155</v>
      </c>
      <c r="E104" s="188" t="s">
        <v>21</v>
      </c>
      <c r="F104" s="189" t="s">
        <v>800</v>
      </c>
      <c r="G104" s="187"/>
      <c r="H104" s="190">
        <v>65.430000000000007</v>
      </c>
      <c r="I104" s="191"/>
      <c r="J104" s="187"/>
      <c r="K104" s="187"/>
      <c r="L104" s="192"/>
      <c r="M104" s="193"/>
      <c r="N104" s="194"/>
      <c r="O104" s="194"/>
      <c r="P104" s="194"/>
      <c r="Q104" s="194"/>
      <c r="R104" s="194"/>
      <c r="S104" s="194"/>
      <c r="T104" s="195"/>
      <c r="AT104" s="196" t="s">
        <v>155</v>
      </c>
      <c r="AU104" s="196" t="s">
        <v>83</v>
      </c>
      <c r="AV104" s="11" t="s">
        <v>85</v>
      </c>
      <c r="AW104" s="11" t="s">
        <v>36</v>
      </c>
      <c r="AX104" s="11" t="s">
        <v>83</v>
      </c>
      <c r="AY104" s="196" t="s">
        <v>146</v>
      </c>
    </row>
    <row r="105" spans="2:65" s="1" customFormat="1" ht="16.5" customHeight="1">
      <c r="B105" s="33"/>
      <c r="C105" s="170" t="s">
        <v>186</v>
      </c>
      <c r="D105" s="170" t="s">
        <v>147</v>
      </c>
      <c r="E105" s="171" t="s">
        <v>801</v>
      </c>
      <c r="F105" s="172" t="s">
        <v>802</v>
      </c>
      <c r="G105" s="173" t="s">
        <v>688</v>
      </c>
      <c r="H105" s="174">
        <v>1.169</v>
      </c>
      <c r="I105" s="175"/>
      <c r="J105" s="176">
        <f>ROUND(I105*H105,2)</f>
        <v>0</v>
      </c>
      <c r="K105" s="172" t="s">
        <v>394</v>
      </c>
      <c r="L105" s="37"/>
      <c r="M105" s="177" t="s">
        <v>21</v>
      </c>
      <c r="N105" s="178" t="s">
        <v>46</v>
      </c>
      <c r="O105" s="62"/>
      <c r="P105" s="179">
        <f>O105*H105</f>
        <v>0</v>
      </c>
      <c r="Q105" s="179">
        <v>1.04331</v>
      </c>
      <c r="R105" s="179">
        <f>Q105*H105</f>
        <v>1.2196293899999999</v>
      </c>
      <c r="S105" s="179">
        <v>0</v>
      </c>
      <c r="T105" s="180">
        <f>S105*H105</f>
        <v>0</v>
      </c>
      <c r="AR105" s="181" t="s">
        <v>165</v>
      </c>
      <c r="AT105" s="181" t="s">
        <v>147</v>
      </c>
      <c r="AU105" s="181" t="s">
        <v>83</v>
      </c>
      <c r="AY105" s="16" t="s">
        <v>146</v>
      </c>
      <c r="BE105" s="182">
        <f>IF(N105="základní",J105,0)</f>
        <v>0</v>
      </c>
      <c r="BF105" s="182">
        <f>IF(N105="snížená",J105,0)</f>
        <v>0</v>
      </c>
      <c r="BG105" s="182">
        <f>IF(N105="zákl. přenesená",J105,0)</f>
        <v>0</v>
      </c>
      <c r="BH105" s="182">
        <f>IF(N105="sníž. přenesená",J105,0)</f>
        <v>0</v>
      </c>
      <c r="BI105" s="182">
        <f>IF(N105="nulová",J105,0)</f>
        <v>0</v>
      </c>
      <c r="BJ105" s="16" t="s">
        <v>83</v>
      </c>
      <c r="BK105" s="182">
        <f>ROUND(I105*H105,2)</f>
        <v>0</v>
      </c>
      <c r="BL105" s="16" t="s">
        <v>165</v>
      </c>
      <c r="BM105" s="181" t="s">
        <v>803</v>
      </c>
    </row>
    <row r="106" spans="2:65" s="11" customFormat="1">
      <c r="B106" s="186"/>
      <c r="C106" s="187"/>
      <c r="D106" s="183" t="s">
        <v>155</v>
      </c>
      <c r="E106" s="188" t="s">
        <v>21</v>
      </c>
      <c r="F106" s="189" t="s">
        <v>804</v>
      </c>
      <c r="G106" s="187"/>
      <c r="H106" s="190">
        <v>1.169</v>
      </c>
      <c r="I106" s="191"/>
      <c r="J106" s="187"/>
      <c r="K106" s="187"/>
      <c r="L106" s="192"/>
      <c r="M106" s="193"/>
      <c r="N106" s="194"/>
      <c r="O106" s="194"/>
      <c r="P106" s="194"/>
      <c r="Q106" s="194"/>
      <c r="R106" s="194"/>
      <c r="S106" s="194"/>
      <c r="T106" s="195"/>
      <c r="AT106" s="196" t="s">
        <v>155</v>
      </c>
      <c r="AU106" s="196" t="s">
        <v>83</v>
      </c>
      <c r="AV106" s="11" t="s">
        <v>85</v>
      </c>
      <c r="AW106" s="11" t="s">
        <v>36</v>
      </c>
      <c r="AX106" s="11" t="s">
        <v>83</v>
      </c>
      <c r="AY106" s="196" t="s">
        <v>146</v>
      </c>
    </row>
    <row r="107" spans="2:65" s="1" customFormat="1" ht="24" customHeight="1">
      <c r="B107" s="33"/>
      <c r="C107" s="170" t="s">
        <v>191</v>
      </c>
      <c r="D107" s="170" t="s">
        <v>147</v>
      </c>
      <c r="E107" s="171" t="s">
        <v>805</v>
      </c>
      <c r="F107" s="172" t="s">
        <v>806</v>
      </c>
      <c r="G107" s="173" t="s">
        <v>227</v>
      </c>
      <c r="H107" s="174">
        <v>7.59</v>
      </c>
      <c r="I107" s="175"/>
      <c r="J107" s="176">
        <f>ROUND(I107*H107,2)</f>
        <v>0</v>
      </c>
      <c r="K107" s="172" t="s">
        <v>394</v>
      </c>
      <c r="L107" s="37"/>
      <c r="M107" s="177" t="s">
        <v>21</v>
      </c>
      <c r="N107" s="178" t="s">
        <v>46</v>
      </c>
      <c r="O107" s="62"/>
      <c r="P107" s="179">
        <f>O107*H107</f>
        <v>0</v>
      </c>
      <c r="Q107" s="179">
        <v>0.25591000000000003</v>
      </c>
      <c r="R107" s="179">
        <f>Q107*H107</f>
        <v>1.9423569000000001</v>
      </c>
      <c r="S107" s="179">
        <v>0</v>
      </c>
      <c r="T107" s="180">
        <f>S107*H107</f>
        <v>0</v>
      </c>
      <c r="AR107" s="181" t="s">
        <v>165</v>
      </c>
      <c r="AT107" s="181" t="s">
        <v>147</v>
      </c>
      <c r="AU107" s="181" t="s">
        <v>83</v>
      </c>
      <c r="AY107" s="16" t="s">
        <v>146</v>
      </c>
      <c r="BE107" s="182">
        <f>IF(N107="základní",J107,0)</f>
        <v>0</v>
      </c>
      <c r="BF107" s="182">
        <f>IF(N107="snížená",J107,0)</f>
        <v>0</v>
      </c>
      <c r="BG107" s="182">
        <f>IF(N107="zákl. přenesená",J107,0)</f>
        <v>0</v>
      </c>
      <c r="BH107" s="182">
        <f>IF(N107="sníž. přenesená",J107,0)</f>
        <v>0</v>
      </c>
      <c r="BI107" s="182">
        <f>IF(N107="nulová",J107,0)</f>
        <v>0</v>
      </c>
      <c r="BJ107" s="16" t="s">
        <v>83</v>
      </c>
      <c r="BK107" s="182">
        <f>ROUND(I107*H107,2)</f>
        <v>0</v>
      </c>
      <c r="BL107" s="16" t="s">
        <v>165</v>
      </c>
      <c r="BM107" s="181" t="s">
        <v>807</v>
      </c>
    </row>
    <row r="108" spans="2:65" s="11" customFormat="1">
      <c r="B108" s="186"/>
      <c r="C108" s="187"/>
      <c r="D108" s="183" t="s">
        <v>155</v>
      </c>
      <c r="E108" s="188" t="s">
        <v>21</v>
      </c>
      <c r="F108" s="189" t="s">
        <v>808</v>
      </c>
      <c r="G108" s="187"/>
      <c r="H108" s="190">
        <v>7.59</v>
      </c>
      <c r="I108" s="191"/>
      <c r="J108" s="187"/>
      <c r="K108" s="187"/>
      <c r="L108" s="192"/>
      <c r="M108" s="193"/>
      <c r="N108" s="194"/>
      <c r="O108" s="194"/>
      <c r="P108" s="194"/>
      <c r="Q108" s="194"/>
      <c r="R108" s="194"/>
      <c r="S108" s="194"/>
      <c r="T108" s="195"/>
      <c r="AT108" s="196" t="s">
        <v>155</v>
      </c>
      <c r="AU108" s="196" t="s">
        <v>83</v>
      </c>
      <c r="AV108" s="11" t="s">
        <v>85</v>
      </c>
      <c r="AW108" s="11" t="s">
        <v>36</v>
      </c>
      <c r="AX108" s="11" t="s">
        <v>83</v>
      </c>
      <c r="AY108" s="196" t="s">
        <v>146</v>
      </c>
    </row>
    <row r="109" spans="2:65" s="1" customFormat="1" ht="16.5" customHeight="1">
      <c r="B109" s="33"/>
      <c r="C109" s="170" t="s">
        <v>195</v>
      </c>
      <c r="D109" s="170" t="s">
        <v>147</v>
      </c>
      <c r="E109" s="171" t="s">
        <v>809</v>
      </c>
      <c r="F109" s="172" t="s">
        <v>810</v>
      </c>
      <c r="G109" s="173" t="s">
        <v>601</v>
      </c>
      <c r="H109" s="174">
        <v>31</v>
      </c>
      <c r="I109" s="175"/>
      <c r="J109" s="176">
        <f>ROUND(I109*H109,2)</f>
        <v>0</v>
      </c>
      <c r="K109" s="172" t="s">
        <v>394</v>
      </c>
      <c r="L109" s="37"/>
      <c r="M109" s="177" t="s">
        <v>21</v>
      </c>
      <c r="N109" s="178" t="s">
        <v>46</v>
      </c>
      <c r="O109" s="62"/>
      <c r="P109" s="179">
        <f>O109*H109</f>
        <v>0</v>
      </c>
      <c r="Q109" s="179">
        <v>2.0874999999999999</v>
      </c>
      <c r="R109" s="179">
        <f>Q109*H109</f>
        <v>64.712499999999991</v>
      </c>
      <c r="S109" s="179">
        <v>0</v>
      </c>
      <c r="T109" s="180">
        <f>S109*H109</f>
        <v>0</v>
      </c>
      <c r="AR109" s="181" t="s">
        <v>165</v>
      </c>
      <c r="AT109" s="181" t="s">
        <v>147</v>
      </c>
      <c r="AU109" s="181" t="s">
        <v>83</v>
      </c>
      <c r="AY109" s="16" t="s">
        <v>146</v>
      </c>
      <c r="BE109" s="182">
        <f>IF(N109="základní",J109,0)</f>
        <v>0</v>
      </c>
      <c r="BF109" s="182">
        <f>IF(N109="snížená",J109,0)</f>
        <v>0</v>
      </c>
      <c r="BG109" s="182">
        <f>IF(N109="zákl. přenesená",J109,0)</f>
        <v>0</v>
      </c>
      <c r="BH109" s="182">
        <f>IF(N109="sníž. přenesená",J109,0)</f>
        <v>0</v>
      </c>
      <c r="BI109" s="182">
        <f>IF(N109="nulová",J109,0)</f>
        <v>0</v>
      </c>
      <c r="BJ109" s="16" t="s">
        <v>83</v>
      </c>
      <c r="BK109" s="182">
        <f>ROUND(I109*H109,2)</f>
        <v>0</v>
      </c>
      <c r="BL109" s="16" t="s">
        <v>165</v>
      </c>
      <c r="BM109" s="181" t="s">
        <v>811</v>
      </c>
    </row>
    <row r="110" spans="2:65" s="12" customFormat="1">
      <c r="B110" s="197"/>
      <c r="C110" s="198"/>
      <c r="D110" s="183" t="s">
        <v>155</v>
      </c>
      <c r="E110" s="199" t="s">
        <v>21</v>
      </c>
      <c r="F110" s="200" t="s">
        <v>812</v>
      </c>
      <c r="G110" s="198"/>
      <c r="H110" s="199" t="s">
        <v>21</v>
      </c>
      <c r="I110" s="201"/>
      <c r="J110" s="198"/>
      <c r="K110" s="198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155</v>
      </c>
      <c r="AU110" s="206" t="s">
        <v>83</v>
      </c>
      <c r="AV110" s="12" t="s">
        <v>83</v>
      </c>
      <c r="AW110" s="12" t="s">
        <v>36</v>
      </c>
      <c r="AX110" s="12" t="s">
        <v>75</v>
      </c>
      <c r="AY110" s="206" t="s">
        <v>146</v>
      </c>
    </row>
    <row r="111" spans="2:65" s="11" customFormat="1">
      <c r="B111" s="186"/>
      <c r="C111" s="187"/>
      <c r="D111" s="183" t="s">
        <v>155</v>
      </c>
      <c r="E111" s="188" t="s">
        <v>21</v>
      </c>
      <c r="F111" s="189" t="s">
        <v>813</v>
      </c>
      <c r="G111" s="187"/>
      <c r="H111" s="190">
        <v>18.399999999999999</v>
      </c>
      <c r="I111" s="191"/>
      <c r="J111" s="187"/>
      <c r="K111" s="187"/>
      <c r="L111" s="192"/>
      <c r="M111" s="193"/>
      <c r="N111" s="194"/>
      <c r="O111" s="194"/>
      <c r="P111" s="194"/>
      <c r="Q111" s="194"/>
      <c r="R111" s="194"/>
      <c r="S111" s="194"/>
      <c r="T111" s="195"/>
      <c r="AT111" s="196" t="s">
        <v>155</v>
      </c>
      <c r="AU111" s="196" t="s">
        <v>83</v>
      </c>
      <c r="AV111" s="11" t="s">
        <v>85</v>
      </c>
      <c r="AW111" s="11" t="s">
        <v>36</v>
      </c>
      <c r="AX111" s="11" t="s">
        <v>75</v>
      </c>
      <c r="AY111" s="196" t="s">
        <v>146</v>
      </c>
    </row>
    <row r="112" spans="2:65" s="11" customFormat="1">
      <c r="B112" s="186"/>
      <c r="C112" s="187"/>
      <c r="D112" s="183" t="s">
        <v>155</v>
      </c>
      <c r="E112" s="188" t="s">
        <v>21</v>
      </c>
      <c r="F112" s="189" t="s">
        <v>814</v>
      </c>
      <c r="G112" s="187"/>
      <c r="H112" s="190">
        <v>12.6</v>
      </c>
      <c r="I112" s="191"/>
      <c r="J112" s="187"/>
      <c r="K112" s="187"/>
      <c r="L112" s="192"/>
      <c r="M112" s="193"/>
      <c r="N112" s="194"/>
      <c r="O112" s="194"/>
      <c r="P112" s="194"/>
      <c r="Q112" s="194"/>
      <c r="R112" s="194"/>
      <c r="S112" s="194"/>
      <c r="T112" s="195"/>
      <c r="AT112" s="196" t="s">
        <v>155</v>
      </c>
      <c r="AU112" s="196" t="s">
        <v>83</v>
      </c>
      <c r="AV112" s="11" t="s">
        <v>85</v>
      </c>
      <c r="AW112" s="11" t="s">
        <v>36</v>
      </c>
      <c r="AX112" s="11" t="s">
        <v>75</v>
      </c>
      <c r="AY112" s="196" t="s">
        <v>146</v>
      </c>
    </row>
    <row r="113" spans="2:65" s="13" customFormat="1">
      <c r="B113" s="207"/>
      <c r="C113" s="208"/>
      <c r="D113" s="183" t="s">
        <v>155</v>
      </c>
      <c r="E113" s="209" t="s">
        <v>21</v>
      </c>
      <c r="F113" s="210" t="s">
        <v>252</v>
      </c>
      <c r="G113" s="208"/>
      <c r="H113" s="211">
        <v>31</v>
      </c>
      <c r="I113" s="212"/>
      <c r="J113" s="208"/>
      <c r="K113" s="208"/>
      <c r="L113" s="213"/>
      <c r="M113" s="214"/>
      <c r="N113" s="215"/>
      <c r="O113" s="215"/>
      <c r="P113" s="215"/>
      <c r="Q113" s="215"/>
      <c r="R113" s="215"/>
      <c r="S113" s="215"/>
      <c r="T113" s="216"/>
      <c r="AT113" s="217" t="s">
        <v>155</v>
      </c>
      <c r="AU113" s="217" t="s">
        <v>83</v>
      </c>
      <c r="AV113" s="13" t="s">
        <v>165</v>
      </c>
      <c r="AW113" s="13" t="s">
        <v>36</v>
      </c>
      <c r="AX113" s="13" t="s">
        <v>83</v>
      </c>
      <c r="AY113" s="217" t="s">
        <v>146</v>
      </c>
    </row>
    <row r="114" spans="2:65" s="10" customFormat="1" ht="25.9" customHeight="1">
      <c r="B114" s="156"/>
      <c r="C114" s="157"/>
      <c r="D114" s="158" t="s">
        <v>74</v>
      </c>
      <c r="E114" s="159" t="s">
        <v>414</v>
      </c>
      <c r="F114" s="159" t="s">
        <v>815</v>
      </c>
      <c r="G114" s="157"/>
      <c r="H114" s="157"/>
      <c r="I114" s="160"/>
      <c r="J114" s="161">
        <f>BK114</f>
        <v>0</v>
      </c>
      <c r="K114" s="157"/>
      <c r="L114" s="162"/>
      <c r="M114" s="163"/>
      <c r="N114" s="164"/>
      <c r="O114" s="164"/>
      <c r="P114" s="165">
        <f>SUM(P115:P126)</f>
        <v>0</v>
      </c>
      <c r="Q114" s="164"/>
      <c r="R114" s="165">
        <f>SUM(R115:R126)</f>
        <v>0.18179999999999999</v>
      </c>
      <c r="S114" s="164"/>
      <c r="T114" s="166">
        <f>SUM(T115:T126)</f>
        <v>0</v>
      </c>
      <c r="AR114" s="167" t="s">
        <v>83</v>
      </c>
      <c r="AT114" s="168" t="s">
        <v>74</v>
      </c>
      <c r="AU114" s="168" t="s">
        <v>75</v>
      </c>
      <c r="AY114" s="167" t="s">
        <v>146</v>
      </c>
      <c r="BK114" s="169">
        <f>SUM(BK115:BK126)</f>
        <v>0</v>
      </c>
    </row>
    <row r="115" spans="2:65" s="1" customFormat="1" ht="24" customHeight="1">
      <c r="B115" s="33"/>
      <c r="C115" s="170" t="s">
        <v>199</v>
      </c>
      <c r="D115" s="170" t="s">
        <v>147</v>
      </c>
      <c r="E115" s="171" t="s">
        <v>816</v>
      </c>
      <c r="F115" s="172" t="s">
        <v>817</v>
      </c>
      <c r="G115" s="173" t="s">
        <v>150</v>
      </c>
      <c r="H115" s="174">
        <v>20</v>
      </c>
      <c r="I115" s="175"/>
      <c r="J115" s="176">
        <f>ROUND(I115*H115,2)</f>
        <v>0</v>
      </c>
      <c r="K115" s="172" t="s">
        <v>394</v>
      </c>
      <c r="L115" s="37"/>
      <c r="M115" s="177" t="s">
        <v>21</v>
      </c>
      <c r="N115" s="178" t="s">
        <v>46</v>
      </c>
      <c r="O115" s="62"/>
      <c r="P115" s="179">
        <f>O115*H115</f>
        <v>0</v>
      </c>
      <c r="Q115" s="179">
        <v>4.6800000000000001E-3</v>
      </c>
      <c r="R115" s="179">
        <f>Q115*H115</f>
        <v>9.3600000000000003E-2</v>
      </c>
      <c r="S115" s="179">
        <v>0</v>
      </c>
      <c r="T115" s="180">
        <f>S115*H115</f>
        <v>0</v>
      </c>
      <c r="AR115" s="181" t="s">
        <v>151</v>
      </c>
      <c r="AT115" s="181" t="s">
        <v>147</v>
      </c>
      <c r="AU115" s="181" t="s">
        <v>83</v>
      </c>
      <c r="AY115" s="16" t="s">
        <v>146</v>
      </c>
      <c r="BE115" s="182">
        <f>IF(N115="základní",J115,0)</f>
        <v>0</v>
      </c>
      <c r="BF115" s="182">
        <f>IF(N115="snížená",J115,0)</f>
        <v>0</v>
      </c>
      <c r="BG115" s="182">
        <f>IF(N115="zákl. přenesená",J115,0)</f>
        <v>0</v>
      </c>
      <c r="BH115" s="182">
        <f>IF(N115="sníž. přenesená",J115,0)</f>
        <v>0</v>
      </c>
      <c r="BI115" s="182">
        <f>IF(N115="nulová",J115,0)</f>
        <v>0</v>
      </c>
      <c r="BJ115" s="16" t="s">
        <v>83</v>
      </c>
      <c r="BK115" s="182">
        <f>ROUND(I115*H115,2)</f>
        <v>0</v>
      </c>
      <c r="BL115" s="16" t="s">
        <v>151</v>
      </c>
      <c r="BM115" s="181" t="s">
        <v>818</v>
      </c>
    </row>
    <row r="116" spans="2:65" s="11" customFormat="1">
      <c r="B116" s="186"/>
      <c r="C116" s="187"/>
      <c r="D116" s="183" t="s">
        <v>155</v>
      </c>
      <c r="E116" s="188" t="s">
        <v>21</v>
      </c>
      <c r="F116" s="189" t="s">
        <v>819</v>
      </c>
      <c r="G116" s="187"/>
      <c r="H116" s="190">
        <v>20</v>
      </c>
      <c r="I116" s="191"/>
      <c r="J116" s="187"/>
      <c r="K116" s="187"/>
      <c r="L116" s="192"/>
      <c r="M116" s="193"/>
      <c r="N116" s="194"/>
      <c r="O116" s="194"/>
      <c r="P116" s="194"/>
      <c r="Q116" s="194"/>
      <c r="R116" s="194"/>
      <c r="S116" s="194"/>
      <c r="T116" s="195"/>
      <c r="AT116" s="196" t="s">
        <v>155</v>
      </c>
      <c r="AU116" s="196" t="s">
        <v>83</v>
      </c>
      <c r="AV116" s="11" t="s">
        <v>85</v>
      </c>
      <c r="AW116" s="11" t="s">
        <v>36</v>
      </c>
      <c r="AX116" s="11" t="s">
        <v>83</v>
      </c>
      <c r="AY116" s="196" t="s">
        <v>146</v>
      </c>
    </row>
    <row r="117" spans="2:65" s="1" customFormat="1" ht="16.5" customHeight="1">
      <c r="B117" s="33"/>
      <c r="C117" s="221" t="s">
        <v>204</v>
      </c>
      <c r="D117" s="221" t="s">
        <v>820</v>
      </c>
      <c r="E117" s="222" t="s">
        <v>821</v>
      </c>
      <c r="F117" s="223" t="s">
        <v>822</v>
      </c>
      <c r="G117" s="224" t="s">
        <v>150</v>
      </c>
      <c r="H117" s="225">
        <v>18</v>
      </c>
      <c r="I117" s="226"/>
      <c r="J117" s="227">
        <f>ROUND(I117*H117,2)</f>
        <v>0</v>
      </c>
      <c r="K117" s="223" t="s">
        <v>21</v>
      </c>
      <c r="L117" s="228"/>
      <c r="M117" s="229" t="s">
        <v>21</v>
      </c>
      <c r="N117" s="230" t="s">
        <v>46</v>
      </c>
      <c r="O117" s="62"/>
      <c r="P117" s="179">
        <f>O117*H117</f>
        <v>0</v>
      </c>
      <c r="Q117" s="179">
        <v>2.3999999999999998E-3</v>
      </c>
      <c r="R117" s="179">
        <f>Q117*H117</f>
        <v>4.3199999999999995E-2</v>
      </c>
      <c r="S117" s="179">
        <v>0</v>
      </c>
      <c r="T117" s="180">
        <f>S117*H117</f>
        <v>0</v>
      </c>
      <c r="AR117" s="181" t="s">
        <v>409</v>
      </c>
      <c r="AT117" s="181" t="s">
        <v>820</v>
      </c>
      <c r="AU117" s="181" t="s">
        <v>83</v>
      </c>
      <c r="AY117" s="16" t="s">
        <v>146</v>
      </c>
      <c r="BE117" s="182">
        <f>IF(N117="základní",J117,0)</f>
        <v>0</v>
      </c>
      <c r="BF117" s="182">
        <f>IF(N117="snížená",J117,0)</f>
        <v>0</v>
      </c>
      <c r="BG117" s="182">
        <f>IF(N117="zákl. přenesená",J117,0)</f>
        <v>0</v>
      </c>
      <c r="BH117" s="182">
        <f>IF(N117="sníž. přenesená",J117,0)</f>
        <v>0</v>
      </c>
      <c r="BI117" s="182">
        <f>IF(N117="nulová",J117,0)</f>
        <v>0</v>
      </c>
      <c r="BJ117" s="16" t="s">
        <v>83</v>
      </c>
      <c r="BK117" s="182">
        <f>ROUND(I117*H117,2)</f>
        <v>0</v>
      </c>
      <c r="BL117" s="16" t="s">
        <v>151</v>
      </c>
      <c r="BM117" s="181" t="s">
        <v>823</v>
      </c>
    </row>
    <row r="118" spans="2:65" s="11" customFormat="1">
      <c r="B118" s="186"/>
      <c r="C118" s="187"/>
      <c r="D118" s="183" t="s">
        <v>155</v>
      </c>
      <c r="E118" s="188" t="s">
        <v>21</v>
      </c>
      <c r="F118" s="189" t="s">
        <v>454</v>
      </c>
      <c r="G118" s="187"/>
      <c r="H118" s="190">
        <v>18</v>
      </c>
      <c r="I118" s="191"/>
      <c r="J118" s="187"/>
      <c r="K118" s="187"/>
      <c r="L118" s="192"/>
      <c r="M118" s="193"/>
      <c r="N118" s="194"/>
      <c r="O118" s="194"/>
      <c r="P118" s="194"/>
      <c r="Q118" s="194"/>
      <c r="R118" s="194"/>
      <c r="S118" s="194"/>
      <c r="T118" s="195"/>
      <c r="AT118" s="196" t="s">
        <v>155</v>
      </c>
      <c r="AU118" s="196" t="s">
        <v>83</v>
      </c>
      <c r="AV118" s="11" t="s">
        <v>85</v>
      </c>
      <c r="AW118" s="11" t="s">
        <v>36</v>
      </c>
      <c r="AX118" s="11" t="s">
        <v>83</v>
      </c>
      <c r="AY118" s="196" t="s">
        <v>146</v>
      </c>
    </row>
    <row r="119" spans="2:65" s="1" customFormat="1" ht="16.5" customHeight="1">
      <c r="B119" s="33"/>
      <c r="C119" s="221" t="s">
        <v>208</v>
      </c>
      <c r="D119" s="221" t="s">
        <v>820</v>
      </c>
      <c r="E119" s="222" t="s">
        <v>824</v>
      </c>
      <c r="F119" s="223" t="s">
        <v>825</v>
      </c>
      <c r="G119" s="224" t="s">
        <v>150</v>
      </c>
      <c r="H119" s="225">
        <v>2</v>
      </c>
      <c r="I119" s="226"/>
      <c r="J119" s="227">
        <f>ROUND(I119*H119,2)</f>
        <v>0</v>
      </c>
      <c r="K119" s="223" t="s">
        <v>21</v>
      </c>
      <c r="L119" s="228"/>
      <c r="M119" s="229" t="s">
        <v>21</v>
      </c>
      <c r="N119" s="230" t="s">
        <v>46</v>
      </c>
      <c r="O119" s="62"/>
      <c r="P119" s="179">
        <f>O119*H119</f>
        <v>0</v>
      </c>
      <c r="Q119" s="179">
        <v>2.7000000000000001E-3</v>
      </c>
      <c r="R119" s="179">
        <f>Q119*H119</f>
        <v>5.4000000000000003E-3</v>
      </c>
      <c r="S119" s="179">
        <v>0</v>
      </c>
      <c r="T119" s="180">
        <f>S119*H119</f>
        <v>0</v>
      </c>
      <c r="AR119" s="181" t="s">
        <v>409</v>
      </c>
      <c r="AT119" s="181" t="s">
        <v>820</v>
      </c>
      <c r="AU119" s="181" t="s">
        <v>83</v>
      </c>
      <c r="AY119" s="16" t="s">
        <v>146</v>
      </c>
      <c r="BE119" s="182">
        <f>IF(N119="základní",J119,0)</f>
        <v>0</v>
      </c>
      <c r="BF119" s="182">
        <f>IF(N119="snížená",J119,0)</f>
        <v>0</v>
      </c>
      <c r="BG119" s="182">
        <f>IF(N119="zákl. přenesená",J119,0)</f>
        <v>0</v>
      </c>
      <c r="BH119" s="182">
        <f>IF(N119="sníž. přenesená",J119,0)</f>
        <v>0</v>
      </c>
      <c r="BI119" s="182">
        <f>IF(N119="nulová",J119,0)</f>
        <v>0</v>
      </c>
      <c r="BJ119" s="16" t="s">
        <v>83</v>
      </c>
      <c r="BK119" s="182">
        <f>ROUND(I119*H119,2)</f>
        <v>0</v>
      </c>
      <c r="BL119" s="16" t="s">
        <v>151</v>
      </c>
      <c r="BM119" s="181" t="s">
        <v>826</v>
      </c>
    </row>
    <row r="120" spans="2:65" s="11" customFormat="1">
      <c r="B120" s="186"/>
      <c r="C120" s="187"/>
      <c r="D120" s="183" t="s">
        <v>155</v>
      </c>
      <c r="E120" s="188" t="s">
        <v>21</v>
      </c>
      <c r="F120" s="189" t="s">
        <v>156</v>
      </c>
      <c r="G120" s="187"/>
      <c r="H120" s="190">
        <v>2</v>
      </c>
      <c r="I120" s="191"/>
      <c r="J120" s="187"/>
      <c r="K120" s="187"/>
      <c r="L120" s="192"/>
      <c r="M120" s="193"/>
      <c r="N120" s="194"/>
      <c r="O120" s="194"/>
      <c r="P120" s="194"/>
      <c r="Q120" s="194"/>
      <c r="R120" s="194"/>
      <c r="S120" s="194"/>
      <c r="T120" s="195"/>
      <c r="AT120" s="196" t="s">
        <v>155</v>
      </c>
      <c r="AU120" s="196" t="s">
        <v>83</v>
      </c>
      <c r="AV120" s="11" t="s">
        <v>85</v>
      </c>
      <c r="AW120" s="11" t="s">
        <v>36</v>
      </c>
      <c r="AX120" s="11" t="s">
        <v>83</v>
      </c>
      <c r="AY120" s="196" t="s">
        <v>146</v>
      </c>
    </row>
    <row r="121" spans="2:65" s="1" customFormat="1" ht="16.5" customHeight="1">
      <c r="B121" s="33"/>
      <c r="C121" s="170" t="s">
        <v>213</v>
      </c>
      <c r="D121" s="170" t="s">
        <v>147</v>
      </c>
      <c r="E121" s="171" t="s">
        <v>827</v>
      </c>
      <c r="F121" s="172" t="s">
        <v>828</v>
      </c>
      <c r="G121" s="173" t="s">
        <v>222</v>
      </c>
      <c r="H121" s="174">
        <v>28</v>
      </c>
      <c r="I121" s="175"/>
      <c r="J121" s="176">
        <f>ROUND(I121*H121,2)</f>
        <v>0</v>
      </c>
      <c r="K121" s="172" t="s">
        <v>394</v>
      </c>
      <c r="L121" s="37"/>
      <c r="M121" s="177" t="s">
        <v>21</v>
      </c>
      <c r="N121" s="178" t="s">
        <v>46</v>
      </c>
      <c r="O121" s="62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AR121" s="181" t="s">
        <v>151</v>
      </c>
      <c r="AT121" s="181" t="s">
        <v>147</v>
      </c>
      <c r="AU121" s="181" t="s">
        <v>83</v>
      </c>
      <c r="AY121" s="16" t="s">
        <v>146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6" t="s">
        <v>83</v>
      </c>
      <c r="BK121" s="182">
        <f>ROUND(I121*H121,2)</f>
        <v>0</v>
      </c>
      <c r="BL121" s="16" t="s">
        <v>151</v>
      </c>
      <c r="BM121" s="181" t="s">
        <v>829</v>
      </c>
    </row>
    <row r="122" spans="2:65" s="11" customFormat="1">
      <c r="B122" s="186"/>
      <c r="C122" s="187"/>
      <c r="D122" s="183" t="s">
        <v>155</v>
      </c>
      <c r="E122" s="188" t="s">
        <v>21</v>
      </c>
      <c r="F122" s="189" t="s">
        <v>830</v>
      </c>
      <c r="G122" s="187"/>
      <c r="H122" s="190">
        <v>28</v>
      </c>
      <c r="I122" s="191"/>
      <c r="J122" s="187"/>
      <c r="K122" s="187"/>
      <c r="L122" s="192"/>
      <c r="M122" s="193"/>
      <c r="N122" s="194"/>
      <c r="O122" s="194"/>
      <c r="P122" s="194"/>
      <c r="Q122" s="194"/>
      <c r="R122" s="194"/>
      <c r="S122" s="194"/>
      <c r="T122" s="195"/>
      <c r="AT122" s="196" t="s">
        <v>155</v>
      </c>
      <c r="AU122" s="196" t="s">
        <v>83</v>
      </c>
      <c r="AV122" s="11" t="s">
        <v>85</v>
      </c>
      <c r="AW122" s="11" t="s">
        <v>36</v>
      </c>
      <c r="AX122" s="11" t="s">
        <v>83</v>
      </c>
      <c r="AY122" s="196" t="s">
        <v>146</v>
      </c>
    </row>
    <row r="123" spans="2:65" s="1" customFormat="1" ht="16.5" customHeight="1">
      <c r="B123" s="33"/>
      <c r="C123" s="221" t="s">
        <v>8</v>
      </c>
      <c r="D123" s="221" t="s">
        <v>820</v>
      </c>
      <c r="E123" s="222" t="s">
        <v>831</v>
      </c>
      <c r="F123" s="223" t="s">
        <v>832</v>
      </c>
      <c r="G123" s="224" t="s">
        <v>222</v>
      </c>
      <c r="H123" s="225">
        <v>30</v>
      </c>
      <c r="I123" s="226"/>
      <c r="J123" s="227">
        <f>ROUND(I123*H123,2)</f>
        <v>0</v>
      </c>
      <c r="K123" s="223" t="s">
        <v>21</v>
      </c>
      <c r="L123" s="228"/>
      <c r="M123" s="229" t="s">
        <v>21</v>
      </c>
      <c r="N123" s="230" t="s">
        <v>46</v>
      </c>
      <c r="O123" s="62"/>
      <c r="P123" s="179">
        <f>O123*H123</f>
        <v>0</v>
      </c>
      <c r="Q123" s="179">
        <v>1.1999999999999999E-3</v>
      </c>
      <c r="R123" s="179">
        <f>Q123*H123</f>
        <v>3.5999999999999997E-2</v>
      </c>
      <c r="S123" s="179">
        <v>0</v>
      </c>
      <c r="T123" s="180">
        <f>S123*H123</f>
        <v>0</v>
      </c>
      <c r="AR123" s="181" t="s">
        <v>409</v>
      </c>
      <c r="AT123" s="181" t="s">
        <v>820</v>
      </c>
      <c r="AU123" s="181" t="s">
        <v>83</v>
      </c>
      <c r="AY123" s="16" t="s">
        <v>146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6" t="s">
        <v>83</v>
      </c>
      <c r="BK123" s="182">
        <f>ROUND(I123*H123,2)</f>
        <v>0</v>
      </c>
      <c r="BL123" s="16" t="s">
        <v>151</v>
      </c>
      <c r="BM123" s="181" t="s">
        <v>833</v>
      </c>
    </row>
    <row r="124" spans="2:65" s="11" customFormat="1">
      <c r="B124" s="186"/>
      <c r="C124" s="187"/>
      <c r="D124" s="183" t="s">
        <v>155</v>
      </c>
      <c r="E124" s="188" t="s">
        <v>21</v>
      </c>
      <c r="F124" s="189" t="s">
        <v>834</v>
      </c>
      <c r="G124" s="187"/>
      <c r="H124" s="190">
        <v>30</v>
      </c>
      <c r="I124" s="191"/>
      <c r="J124" s="187"/>
      <c r="K124" s="187"/>
      <c r="L124" s="192"/>
      <c r="M124" s="193"/>
      <c r="N124" s="194"/>
      <c r="O124" s="194"/>
      <c r="P124" s="194"/>
      <c r="Q124" s="194"/>
      <c r="R124" s="194"/>
      <c r="S124" s="194"/>
      <c r="T124" s="195"/>
      <c r="AT124" s="196" t="s">
        <v>155</v>
      </c>
      <c r="AU124" s="196" t="s">
        <v>83</v>
      </c>
      <c r="AV124" s="11" t="s">
        <v>85</v>
      </c>
      <c r="AW124" s="11" t="s">
        <v>36</v>
      </c>
      <c r="AX124" s="11" t="s">
        <v>83</v>
      </c>
      <c r="AY124" s="196" t="s">
        <v>146</v>
      </c>
    </row>
    <row r="125" spans="2:65" s="1" customFormat="1" ht="16.5" customHeight="1">
      <c r="B125" s="33"/>
      <c r="C125" s="221" t="s">
        <v>151</v>
      </c>
      <c r="D125" s="221" t="s">
        <v>820</v>
      </c>
      <c r="E125" s="222" t="s">
        <v>835</v>
      </c>
      <c r="F125" s="223" t="s">
        <v>836</v>
      </c>
      <c r="G125" s="224" t="s">
        <v>222</v>
      </c>
      <c r="H125" s="225">
        <v>90</v>
      </c>
      <c r="I125" s="226"/>
      <c r="J125" s="227">
        <f>ROUND(I125*H125,2)</f>
        <v>0</v>
      </c>
      <c r="K125" s="223" t="s">
        <v>21</v>
      </c>
      <c r="L125" s="228"/>
      <c r="M125" s="229" t="s">
        <v>21</v>
      </c>
      <c r="N125" s="230" t="s">
        <v>46</v>
      </c>
      <c r="O125" s="62"/>
      <c r="P125" s="179">
        <f>O125*H125</f>
        <v>0</v>
      </c>
      <c r="Q125" s="179">
        <v>4.0000000000000003E-5</v>
      </c>
      <c r="R125" s="179">
        <f>Q125*H125</f>
        <v>3.6000000000000003E-3</v>
      </c>
      <c r="S125" s="179">
        <v>0</v>
      </c>
      <c r="T125" s="180">
        <f>S125*H125</f>
        <v>0</v>
      </c>
      <c r="AR125" s="181" t="s">
        <v>409</v>
      </c>
      <c r="AT125" s="181" t="s">
        <v>820</v>
      </c>
      <c r="AU125" s="181" t="s">
        <v>83</v>
      </c>
      <c r="AY125" s="16" t="s">
        <v>146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6" t="s">
        <v>83</v>
      </c>
      <c r="BK125" s="182">
        <f>ROUND(I125*H125,2)</f>
        <v>0</v>
      </c>
      <c r="BL125" s="16" t="s">
        <v>151</v>
      </c>
      <c r="BM125" s="181" t="s">
        <v>837</v>
      </c>
    </row>
    <row r="126" spans="2:65" s="11" customFormat="1">
      <c r="B126" s="186"/>
      <c r="C126" s="187"/>
      <c r="D126" s="183" t="s">
        <v>155</v>
      </c>
      <c r="E126" s="188" t="s">
        <v>21</v>
      </c>
      <c r="F126" s="189" t="s">
        <v>838</v>
      </c>
      <c r="G126" s="187"/>
      <c r="H126" s="190">
        <v>90</v>
      </c>
      <c r="I126" s="191"/>
      <c r="J126" s="187"/>
      <c r="K126" s="187"/>
      <c r="L126" s="192"/>
      <c r="M126" s="193"/>
      <c r="N126" s="194"/>
      <c r="O126" s="194"/>
      <c r="P126" s="194"/>
      <c r="Q126" s="194"/>
      <c r="R126" s="194"/>
      <c r="S126" s="194"/>
      <c r="T126" s="195"/>
      <c r="AT126" s="196" t="s">
        <v>155</v>
      </c>
      <c r="AU126" s="196" t="s">
        <v>83</v>
      </c>
      <c r="AV126" s="11" t="s">
        <v>85</v>
      </c>
      <c r="AW126" s="11" t="s">
        <v>36</v>
      </c>
      <c r="AX126" s="11" t="s">
        <v>83</v>
      </c>
      <c r="AY126" s="196" t="s">
        <v>146</v>
      </c>
    </row>
    <row r="127" spans="2:65" s="10" customFormat="1" ht="25.9" customHeight="1">
      <c r="B127" s="156"/>
      <c r="C127" s="157"/>
      <c r="D127" s="158" t="s">
        <v>74</v>
      </c>
      <c r="E127" s="159" t="s">
        <v>839</v>
      </c>
      <c r="F127" s="159" t="s">
        <v>840</v>
      </c>
      <c r="G127" s="157"/>
      <c r="H127" s="157"/>
      <c r="I127" s="160"/>
      <c r="J127" s="161">
        <f>BK127</f>
        <v>0</v>
      </c>
      <c r="K127" s="157"/>
      <c r="L127" s="162"/>
      <c r="M127" s="163"/>
      <c r="N127" s="164"/>
      <c r="O127" s="164"/>
      <c r="P127" s="165">
        <f>P128</f>
        <v>0</v>
      </c>
      <c r="Q127" s="164"/>
      <c r="R127" s="165">
        <f>R128</f>
        <v>0</v>
      </c>
      <c r="S127" s="164"/>
      <c r="T127" s="166">
        <f>T128</f>
        <v>0</v>
      </c>
      <c r="AR127" s="167" t="s">
        <v>83</v>
      </c>
      <c r="AT127" s="168" t="s">
        <v>74</v>
      </c>
      <c r="AU127" s="168" t="s">
        <v>75</v>
      </c>
      <c r="AY127" s="167" t="s">
        <v>146</v>
      </c>
      <c r="BK127" s="169">
        <f>BK128</f>
        <v>0</v>
      </c>
    </row>
    <row r="128" spans="2:65" s="1" customFormat="1" ht="16.5" customHeight="1">
      <c r="B128" s="33"/>
      <c r="C128" s="170" t="s">
        <v>231</v>
      </c>
      <c r="D128" s="170" t="s">
        <v>147</v>
      </c>
      <c r="E128" s="171" t="s">
        <v>841</v>
      </c>
      <c r="F128" s="172" t="s">
        <v>842</v>
      </c>
      <c r="G128" s="173" t="s">
        <v>688</v>
      </c>
      <c r="H128" s="174">
        <v>114.687</v>
      </c>
      <c r="I128" s="175"/>
      <c r="J128" s="176">
        <f>ROUND(I128*H128,2)</f>
        <v>0</v>
      </c>
      <c r="K128" s="172" t="s">
        <v>394</v>
      </c>
      <c r="L128" s="37"/>
      <c r="M128" s="231" t="s">
        <v>21</v>
      </c>
      <c r="N128" s="232" t="s">
        <v>46</v>
      </c>
      <c r="O128" s="233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AR128" s="181" t="s">
        <v>165</v>
      </c>
      <c r="AT128" s="181" t="s">
        <v>147</v>
      </c>
      <c r="AU128" s="181" t="s">
        <v>83</v>
      </c>
      <c r="AY128" s="16" t="s">
        <v>146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6" t="s">
        <v>83</v>
      </c>
      <c r="BK128" s="182">
        <f>ROUND(I128*H128,2)</f>
        <v>0</v>
      </c>
      <c r="BL128" s="16" t="s">
        <v>165</v>
      </c>
      <c r="BM128" s="181" t="s">
        <v>843</v>
      </c>
    </row>
    <row r="129" spans="2:12" s="1" customFormat="1" ht="6.95" customHeight="1">
      <c r="B129" s="45"/>
      <c r="C129" s="46"/>
      <c r="D129" s="46"/>
      <c r="E129" s="46"/>
      <c r="F129" s="46"/>
      <c r="G129" s="46"/>
      <c r="H129" s="46"/>
      <c r="I129" s="130"/>
      <c r="J129" s="46"/>
      <c r="K129" s="46"/>
      <c r="L129" s="37"/>
    </row>
  </sheetData>
  <sheetProtection algorithmName="SHA-512" hashValue="fDCOpq4I0sYgRbBSHZVrVZ4+fL8uKe6Wa9xCTkTWbYA0ui1Jct2xNN5YF4TVi8DXKApHQqMJx9XgaLRHZ+TaSQ==" saltValue="vlfYKquEukBPmviRduqaoKem2y1BGZ9DNG1PxHh01VzxpRY61paKL0JWqMfJuLM9hi4w73cMiKVcufrsBWqpnA==" spinCount="100000" sheet="1" objects="1" scenarios="1" formatColumns="0" formatRows="0" autoFilter="0"/>
  <autoFilter ref="C83:K128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5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9.83203125" customWidth="1"/>
    <col min="8" max="8" width="11.5" customWidth="1"/>
    <col min="9" max="9" width="20.1640625" style="99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16" t="s">
        <v>91</v>
      </c>
    </row>
    <row r="3" spans="2:46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9"/>
      <c r="AT3" s="16" t="s">
        <v>85</v>
      </c>
    </row>
    <row r="4" spans="2:46" ht="24.95" customHeight="1">
      <c r="B4" s="19"/>
      <c r="D4" s="103" t="s">
        <v>110</v>
      </c>
      <c r="L4" s="19"/>
      <c r="M4" s="10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5" t="s">
        <v>16</v>
      </c>
      <c r="L6" s="19"/>
    </row>
    <row r="7" spans="2:46" ht="16.5" customHeight="1">
      <c r="B7" s="19"/>
      <c r="E7" s="357" t="str">
        <f>'Rekapitulace stavby'!K6</f>
        <v>VYSOKÝ CHLUMEC PARC. Č. 414/2 -  MVS - HOSPODÁŘSKÝ OBJEKT Z MOKŘAN ČP. 13</v>
      </c>
      <c r="F7" s="358"/>
      <c r="G7" s="358"/>
      <c r="H7" s="358"/>
      <c r="L7" s="19"/>
    </row>
    <row r="8" spans="2:46" s="1" customFormat="1" ht="12" customHeight="1">
      <c r="B8" s="37"/>
      <c r="D8" s="105" t="s">
        <v>111</v>
      </c>
      <c r="I8" s="106"/>
      <c r="L8" s="37"/>
    </row>
    <row r="9" spans="2:46" s="1" customFormat="1" ht="36.950000000000003" customHeight="1">
      <c r="B9" s="37"/>
      <c r="E9" s="359" t="s">
        <v>844</v>
      </c>
      <c r="F9" s="360"/>
      <c r="G9" s="360"/>
      <c r="H9" s="360"/>
      <c r="I9" s="106"/>
      <c r="L9" s="37"/>
    </row>
    <row r="10" spans="2:46" s="1" customFormat="1">
      <c r="B10" s="37"/>
      <c r="I10" s="106"/>
      <c r="L10" s="37"/>
    </row>
    <row r="11" spans="2:46" s="1" customFormat="1" ht="12" customHeight="1">
      <c r="B11" s="37"/>
      <c r="D11" s="105" t="s">
        <v>18</v>
      </c>
      <c r="F11" s="107" t="s">
        <v>19</v>
      </c>
      <c r="I11" s="108" t="s">
        <v>20</v>
      </c>
      <c r="J11" s="107" t="s">
        <v>21</v>
      </c>
      <c r="L11" s="37"/>
    </row>
    <row r="12" spans="2:46" s="1" customFormat="1" ht="12" customHeight="1">
      <c r="B12" s="37"/>
      <c r="D12" s="105" t="s">
        <v>22</v>
      </c>
      <c r="F12" s="107" t="s">
        <v>113</v>
      </c>
      <c r="I12" s="108" t="s">
        <v>24</v>
      </c>
      <c r="J12" s="109" t="str">
        <f>'Rekapitulace stavby'!AN8</f>
        <v>14. 12. 2018</v>
      </c>
      <c r="L12" s="37"/>
    </row>
    <row r="13" spans="2:46" s="1" customFormat="1" ht="10.9" customHeight="1">
      <c r="B13" s="37"/>
      <c r="I13" s="106"/>
      <c r="L13" s="37"/>
    </row>
    <row r="14" spans="2:46" s="1" customFormat="1" ht="12" customHeight="1">
      <c r="B14" s="37"/>
      <c r="D14" s="105" t="s">
        <v>26</v>
      </c>
      <c r="I14" s="108" t="s">
        <v>27</v>
      </c>
      <c r="J14" s="107" t="s">
        <v>28</v>
      </c>
      <c r="L14" s="37"/>
    </row>
    <row r="15" spans="2:46" s="1" customFormat="1" ht="18" customHeight="1">
      <c r="B15" s="37"/>
      <c r="E15" s="107" t="s">
        <v>29</v>
      </c>
      <c r="I15" s="108" t="s">
        <v>30</v>
      </c>
      <c r="J15" s="107" t="s">
        <v>21</v>
      </c>
      <c r="L15" s="37"/>
    </row>
    <row r="16" spans="2:46" s="1" customFormat="1" ht="6.95" customHeight="1">
      <c r="B16" s="37"/>
      <c r="I16" s="106"/>
      <c r="L16" s="37"/>
    </row>
    <row r="17" spans="2:12" s="1" customFormat="1" ht="12" customHeight="1">
      <c r="B17" s="37"/>
      <c r="D17" s="105" t="s">
        <v>31</v>
      </c>
      <c r="I17" s="108" t="s">
        <v>27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361" t="str">
        <f>'Rekapitulace stavby'!E14</f>
        <v>Vyplň údaj</v>
      </c>
      <c r="F18" s="362"/>
      <c r="G18" s="362"/>
      <c r="H18" s="362"/>
      <c r="I18" s="108" t="s">
        <v>30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6"/>
      <c r="L19" s="37"/>
    </row>
    <row r="20" spans="2:12" s="1" customFormat="1" ht="12" customHeight="1">
      <c r="B20" s="37"/>
      <c r="D20" s="105" t="s">
        <v>33</v>
      </c>
      <c r="I20" s="108" t="s">
        <v>27</v>
      </c>
      <c r="J20" s="107" t="s">
        <v>34</v>
      </c>
      <c r="L20" s="37"/>
    </row>
    <row r="21" spans="2:12" s="1" customFormat="1" ht="18" customHeight="1">
      <c r="B21" s="37"/>
      <c r="E21" s="107" t="s">
        <v>35</v>
      </c>
      <c r="I21" s="108" t="s">
        <v>30</v>
      </c>
      <c r="J21" s="107" t="s">
        <v>21</v>
      </c>
      <c r="L21" s="37"/>
    </row>
    <row r="22" spans="2:12" s="1" customFormat="1" ht="6.95" customHeight="1">
      <c r="B22" s="37"/>
      <c r="I22" s="106"/>
      <c r="L22" s="37"/>
    </row>
    <row r="23" spans="2:12" s="1" customFormat="1" ht="12" customHeight="1">
      <c r="B23" s="37"/>
      <c r="D23" s="105" t="s">
        <v>37</v>
      </c>
      <c r="I23" s="108" t="s">
        <v>27</v>
      </c>
      <c r="J23" s="107" t="s">
        <v>21</v>
      </c>
      <c r="L23" s="37"/>
    </row>
    <row r="24" spans="2:12" s="1" customFormat="1" ht="18" customHeight="1">
      <c r="B24" s="37"/>
      <c r="E24" s="107" t="s">
        <v>38</v>
      </c>
      <c r="I24" s="108" t="s">
        <v>30</v>
      </c>
      <c r="J24" s="107" t="s">
        <v>21</v>
      </c>
      <c r="L24" s="37"/>
    </row>
    <row r="25" spans="2:12" s="1" customFormat="1" ht="6.95" customHeight="1">
      <c r="B25" s="37"/>
      <c r="I25" s="106"/>
      <c r="L25" s="37"/>
    </row>
    <row r="26" spans="2:12" s="1" customFormat="1" ht="12" customHeight="1">
      <c r="B26" s="37"/>
      <c r="D26" s="105" t="s">
        <v>39</v>
      </c>
      <c r="I26" s="106"/>
      <c r="L26" s="37"/>
    </row>
    <row r="27" spans="2:12" s="7" customFormat="1" ht="51" customHeight="1">
      <c r="B27" s="110"/>
      <c r="E27" s="363" t="s">
        <v>40</v>
      </c>
      <c r="F27" s="363"/>
      <c r="G27" s="363"/>
      <c r="H27" s="363"/>
      <c r="I27" s="111"/>
      <c r="L27" s="110"/>
    </row>
    <row r="28" spans="2:12" s="1" customFormat="1" ht="6.95" customHeight="1">
      <c r="B28" s="37"/>
      <c r="I28" s="106"/>
      <c r="L28" s="37"/>
    </row>
    <row r="29" spans="2:12" s="1" customFormat="1" ht="6.95" customHeight="1">
      <c r="B29" s="37"/>
      <c r="D29" s="58"/>
      <c r="E29" s="58"/>
      <c r="F29" s="58"/>
      <c r="G29" s="58"/>
      <c r="H29" s="58"/>
      <c r="I29" s="112"/>
      <c r="J29" s="58"/>
      <c r="K29" s="58"/>
      <c r="L29" s="37"/>
    </row>
    <row r="30" spans="2:12" s="1" customFormat="1" ht="25.35" customHeight="1">
      <c r="B30" s="37"/>
      <c r="D30" s="113" t="s">
        <v>41</v>
      </c>
      <c r="I30" s="106"/>
      <c r="J30" s="114">
        <f>ROUND(J82, 2)</f>
        <v>0</v>
      </c>
      <c r="L30" s="37"/>
    </row>
    <row r="31" spans="2:12" s="1" customFormat="1" ht="6.95" customHeight="1">
      <c r="B31" s="37"/>
      <c r="D31" s="58"/>
      <c r="E31" s="58"/>
      <c r="F31" s="58"/>
      <c r="G31" s="58"/>
      <c r="H31" s="58"/>
      <c r="I31" s="112"/>
      <c r="J31" s="58"/>
      <c r="K31" s="58"/>
      <c r="L31" s="37"/>
    </row>
    <row r="32" spans="2:12" s="1" customFormat="1" ht="14.45" customHeight="1">
      <c r="B32" s="37"/>
      <c r="F32" s="115" t="s">
        <v>43</v>
      </c>
      <c r="I32" s="116" t="s">
        <v>42</v>
      </c>
      <c r="J32" s="115" t="s">
        <v>44</v>
      </c>
      <c r="L32" s="37"/>
    </row>
    <row r="33" spans="2:12" s="1" customFormat="1" ht="14.45" customHeight="1">
      <c r="B33" s="37"/>
      <c r="D33" s="117" t="s">
        <v>45</v>
      </c>
      <c r="E33" s="105" t="s">
        <v>46</v>
      </c>
      <c r="F33" s="118">
        <f>ROUND((SUM(BE82:BE104)),  2)</f>
        <v>0</v>
      </c>
      <c r="I33" s="119">
        <v>0.21</v>
      </c>
      <c r="J33" s="118">
        <f>ROUND(((SUM(BE82:BE104))*I33),  2)</f>
        <v>0</v>
      </c>
      <c r="L33" s="37"/>
    </row>
    <row r="34" spans="2:12" s="1" customFormat="1" ht="14.45" customHeight="1">
      <c r="B34" s="37"/>
      <c r="E34" s="105" t="s">
        <v>47</v>
      </c>
      <c r="F34" s="118">
        <f>ROUND((SUM(BF82:BF104)),  2)</f>
        <v>0</v>
      </c>
      <c r="I34" s="119">
        <v>0.15</v>
      </c>
      <c r="J34" s="118">
        <f>ROUND(((SUM(BF82:BF104))*I34),  2)</f>
        <v>0</v>
      </c>
      <c r="L34" s="37"/>
    </row>
    <row r="35" spans="2:12" s="1" customFormat="1" ht="14.45" hidden="1" customHeight="1">
      <c r="B35" s="37"/>
      <c r="E35" s="105" t="s">
        <v>48</v>
      </c>
      <c r="F35" s="118">
        <f>ROUND((SUM(BG82:BG104)),  2)</f>
        <v>0</v>
      </c>
      <c r="I35" s="119">
        <v>0.21</v>
      </c>
      <c r="J35" s="118">
        <f>0</f>
        <v>0</v>
      </c>
      <c r="L35" s="37"/>
    </row>
    <row r="36" spans="2:12" s="1" customFormat="1" ht="14.45" hidden="1" customHeight="1">
      <c r="B36" s="37"/>
      <c r="E36" s="105" t="s">
        <v>49</v>
      </c>
      <c r="F36" s="118">
        <f>ROUND((SUM(BH82:BH104)),  2)</f>
        <v>0</v>
      </c>
      <c r="I36" s="119">
        <v>0.15</v>
      </c>
      <c r="J36" s="118">
        <f>0</f>
        <v>0</v>
      </c>
      <c r="L36" s="37"/>
    </row>
    <row r="37" spans="2:12" s="1" customFormat="1" ht="14.45" hidden="1" customHeight="1">
      <c r="B37" s="37"/>
      <c r="E37" s="105" t="s">
        <v>50</v>
      </c>
      <c r="F37" s="118">
        <f>ROUND((SUM(BI82:BI104)),  2)</f>
        <v>0</v>
      </c>
      <c r="I37" s="119">
        <v>0</v>
      </c>
      <c r="J37" s="118">
        <f>0</f>
        <v>0</v>
      </c>
      <c r="L37" s="37"/>
    </row>
    <row r="38" spans="2:12" s="1" customFormat="1" ht="6.95" customHeight="1">
      <c r="B38" s="37"/>
      <c r="I38" s="106"/>
      <c r="L38" s="37"/>
    </row>
    <row r="39" spans="2:12" s="1" customFormat="1" ht="25.35" customHeight="1">
      <c r="B39" s="37"/>
      <c r="C39" s="120"/>
      <c r="D39" s="121" t="s">
        <v>51</v>
      </c>
      <c r="E39" s="122"/>
      <c r="F39" s="122"/>
      <c r="G39" s="123" t="s">
        <v>52</v>
      </c>
      <c r="H39" s="124" t="s">
        <v>53</v>
      </c>
      <c r="I39" s="125"/>
      <c r="J39" s="126">
        <f>SUM(J30:J37)</f>
        <v>0</v>
      </c>
      <c r="K39" s="127"/>
      <c r="L39" s="37"/>
    </row>
    <row r="40" spans="2:12" s="1" customFormat="1" ht="14.45" customHeight="1">
      <c r="B40" s="128"/>
      <c r="C40" s="129"/>
      <c r="D40" s="129"/>
      <c r="E40" s="129"/>
      <c r="F40" s="129"/>
      <c r="G40" s="129"/>
      <c r="H40" s="129"/>
      <c r="I40" s="130"/>
      <c r="J40" s="129"/>
      <c r="K40" s="129"/>
      <c r="L40" s="37"/>
    </row>
    <row r="44" spans="2:12" s="1" customFormat="1" ht="6.9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5" spans="2:12" s="1" customFormat="1" ht="24.95" customHeight="1">
      <c r="B45" s="33"/>
      <c r="C45" s="22" t="s">
        <v>114</v>
      </c>
      <c r="D45" s="34"/>
      <c r="E45" s="34"/>
      <c r="F45" s="34"/>
      <c r="G45" s="34"/>
      <c r="H45" s="34"/>
      <c r="I45" s="106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6"/>
      <c r="J47" s="34"/>
      <c r="K47" s="34"/>
      <c r="L47" s="37"/>
    </row>
    <row r="48" spans="2:12" s="1" customFormat="1" ht="16.5" customHeight="1">
      <c r="B48" s="33"/>
      <c r="C48" s="34"/>
      <c r="D48" s="34"/>
      <c r="E48" s="355" t="str">
        <f>E7</f>
        <v>VYSOKÝ CHLUMEC PARC. Č. 414/2 -  MVS - HOSPODÁŘSKÝ OBJEKT Z MOKŘAN ČP. 13</v>
      </c>
      <c r="F48" s="356"/>
      <c r="G48" s="356"/>
      <c r="H48" s="356"/>
      <c r="I48" s="106"/>
      <c r="J48" s="34"/>
      <c r="K48" s="34"/>
      <c r="L48" s="37"/>
    </row>
    <row r="49" spans="2:47" s="1" customFormat="1" ht="12" customHeight="1">
      <c r="B49" s="33"/>
      <c r="C49" s="28" t="s">
        <v>111</v>
      </c>
      <c r="D49" s="34"/>
      <c r="E49" s="34"/>
      <c r="F49" s="34"/>
      <c r="G49" s="34"/>
      <c r="H49" s="34"/>
      <c r="I49" s="106"/>
      <c r="J49" s="34"/>
      <c r="K49" s="34"/>
      <c r="L49" s="37"/>
    </row>
    <row r="50" spans="2:47" s="1" customFormat="1" ht="16.5" customHeight="1">
      <c r="B50" s="33"/>
      <c r="C50" s="34"/>
      <c r="D50" s="34"/>
      <c r="E50" s="333" t="str">
        <f>E9</f>
        <v>03 - MOKŘANY - ÚPRAVA PLOCHY PO ODSTRANĚNÍ STAVBY</v>
      </c>
      <c r="F50" s="354"/>
      <c r="G50" s="354"/>
      <c r="H50" s="354"/>
      <c r="I50" s="106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MOKŘANY</v>
      </c>
      <c r="G52" s="34"/>
      <c r="H52" s="34"/>
      <c r="I52" s="108" t="s">
        <v>24</v>
      </c>
      <c r="J52" s="57" t="str">
        <f>IF(J12="","",J12)</f>
        <v>14. 12. 2018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37"/>
    </row>
    <row r="54" spans="2:47" s="1" customFormat="1" ht="27.95" customHeight="1">
      <c r="B54" s="33"/>
      <c r="C54" s="28" t="s">
        <v>26</v>
      </c>
      <c r="D54" s="34"/>
      <c r="E54" s="34"/>
      <c r="F54" s="26" t="str">
        <f>E15</f>
        <v>HORNICKÉ MUZEUM PŘÍBRAM</v>
      </c>
      <c r="G54" s="34"/>
      <c r="H54" s="34"/>
      <c r="I54" s="108" t="s">
        <v>33</v>
      </c>
      <c r="J54" s="31" t="str">
        <f>E21</f>
        <v>ING. ARCH. PETR DOSTÁL</v>
      </c>
      <c r="K54" s="34"/>
      <c r="L54" s="37"/>
    </row>
    <row r="55" spans="2:47" s="1" customFormat="1" ht="15.2" customHeight="1">
      <c r="B55" s="33"/>
      <c r="C55" s="28" t="s">
        <v>31</v>
      </c>
      <c r="D55" s="34"/>
      <c r="E55" s="34"/>
      <c r="F55" s="26" t="str">
        <f>IF(E18="","",E18)</f>
        <v>Vyplň údaj</v>
      </c>
      <c r="G55" s="34"/>
      <c r="H55" s="34"/>
      <c r="I55" s="108" t="s">
        <v>37</v>
      </c>
      <c r="J55" s="31" t="str">
        <f>E24</f>
        <v>J. JEDLIČKOVÁ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37"/>
    </row>
    <row r="57" spans="2:47" s="1" customFormat="1" ht="29.25" customHeight="1">
      <c r="B57" s="33"/>
      <c r="C57" s="134" t="s">
        <v>115</v>
      </c>
      <c r="D57" s="135"/>
      <c r="E57" s="135"/>
      <c r="F57" s="135"/>
      <c r="G57" s="135"/>
      <c r="H57" s="135"/>
      <c r="I57" s="136"/>
      <c r="J57" s="137" t="s">
        <v>116</v>
      </c>
      <c r="K57" s="135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37"/>
    </row>
    <row r="59" spans="2:47" s="1" customFormat="1" ht="22.9" customHeight="1">
      <c r="B59" s="33"/>
      <c r="C59" s="138" t="s">
        <v>73</v>
      </c>
      <c r="D59" s="34"/>
      <c r="E59" s="34"/>
      <c r="F59" s="34"/>
      <c r="G59" s="34"/>
      <c r="H59" s="34"/>
      <c r="I59" s="106"/>
      <c r="J59" s="75">
        <f>J82</f>
        <v>0</v>
      </c>
      <c r="K59" s="34"/>
      <c r="L59" s="37"/>
      <c r="AU59" s="16" t="s">
        <v>117</v>
      </c>
    </row>
    <row r="60" spans="2:47" s="8" customFormat="1" ht="24.95" customHeight="1">
      <c r="B60" s="139"/>
      <c r="C60" s="140"/>
      <c r="D60" s="141" t="s">
        <v>763</v>
      </c>
      <c r="E60" s="142"/>
      <c r="F60" s="142"/>
      <c r="G60" s="142"/>
      <c r="H60" s="142"/>
      <c r="I60" s="143"/>
      <c r="J60" s="144">
        <f>J83</f>
        <v>0</v>
      </c>
      <c r="K60" s="140"/>
      <c r="L60" s="145"/>
    </row>
    <row r="61" spans="2:47" s="8" customFormat="1" ht="24.95" customHeight="1">
      <c r="B61" s="139"/>
      <c r="C61" s="140"/>
      <c r="D61" s="141" t="s">
        <v>845</v>
      </c>
      <c r="E61" s="142"/>
      <c r="F61" s="142"/>
      <c r="G61" s="142"/>
      <c r="H61" s="142"/>
      <c r="I61" s="143"/>
      <c r="J61" s="144">
        <f>J89</f>
        <v>0</v>
      </c>
      <c r="K61" s="140"/>
      <c r="L61" s="145"/>
    </row>
    <row r="62" spans="2:47" s="8" customFormat="1" ht="24.95" customHeight="1">
      <c r="B62" s="139"/>
      <c r="C62" s="140"/>
      <c r="D62" s="141" t="s">
        <v>846</v>
      </c>
      <c r="E62" s="142"/>
      <c r="F62" s="142"/>
      <c r="G62" s="142"/>
      <c r="H62" s="142"/>
      <c r="I62" s="143"/>
      <c r="J62" s="144">
        <f>J100</f>
        <v>0</v>
      </c>
      <c r="K62" s="140"/>
      <c r="L62" s="145"/>
    </row>
    <row r="63" spans="2:47" s="1" customFormat="1" ht="21.75" customHeight="1">
      <c r="B63" s="33"/>
      <c r="C63" s="34"/>
      <c r="D63" s="34"/>
      <c r="E63" s="34"/>
      <c r="F63" s="34"/>
      <c r="G63" s="34"/>
      <c r="H63" s="34"/>
      <c r="I63" s="106"/>
      <c r="J63" s="34"/>
      <c r="K63" s="34"/>
      <c r="L63" s="37"/>
    </row>
    <row r="64" spans="2:47" s="1" customFormat="1" ht="6.95" customHeight="1">
      <c r="B64" s="45"/>
      <c r="C64" s="46"/>
      <c r="D64" s="46"/>
      <c r="E64" s="46"/>
      <c r="F64" s="46"/>
      <c r="G64" s="46"/>
      <c r="H64" s="46"/>
      <c r="I64" s="130"/>
      <c r="J64" s="46"/>
      <c r="K64" s="46"/>
      <c r="L64" s="37"/>
    </row>
    <row r="68" spans="2:12" s="1" customFormat="1" ht="6.95" customHeight="1">
      <c r="B68" s="47"/>
      <c r="C68" s="48"/>
      <c r="D68" s="48"/>
      <c r="E68" s="48"/>
      <c r="F68" s="48"/>
      <c r="G68" s="48"/>
      <c r="H68" s="48"/>
      <c r="I68" s="133"/>
      <c r="J68" s="48"/>
      <c r="K68" s="48"/>
      <c r="L68" s="37"/>
    </row>
    <row r="69" spans="2:12" s="1" customFormat="1" ht="24.95" customHeight="1">
      <c r="B69" s="33"/>
      <c r="C69" s="22" t="s">
        <v>131</v>
      </c>
      <c r="D69" s="34"/>
      <c r="E69" s="34"/>
      <c r="F69" s="34"/>
      <c r="G69" s="34"/>
      <c r="H69" s="34"/>
      <c r="I69" s="106"/>
      <c r="J69" s="34"/>
      <c r="K69" s="34"/>
      <c r="L69" s="37"/>
    </row>
    <row r="70" spans="2:12" s="1" customFormat="1" ht="6.95" customHeight="1">
      <c r="B70" s="33"/>
      <c r="C70" s="34"/>
      <c r="D70" s="34"/>
      <c r="E70" s="34"/>
      <c r="F70" s="34"/>
      <c r="G70" s="34"/>
      <c r="H70" s="34"/>
      <c r="I70" s="106"/>
      <c r="J70" s="34"/>
      <c r="K70" s="34"/>
      <c r="L70" s="37"/>
    </row>
    <row r="71" spans="2:12" s="1" customFormat="1" ht="12" customHeight="1">
      <c r="B71" s="33"/>
      <c r="C71" s="28" t="s">
        <v>16</v>
      </c>
      <c r="D71" s="34"/>
      <c r="E71" s="34"/>
      <c r="F71" s="34"/>
      <c r="G71" s="34"/>
      <c r="H71" s="34"/>
      <c r="I71" s="106"/>
      <c r="J71" s="34"/>
      <c r="K71" s="34"/>
      <c r="L71" s="37"/>
    </row>
    <row r="72" spans="2:12" s="1" customFormat="1" ht="16.5" customHeight="1">
      <c r="B72" s="33"/>
      <c r="C72" s="34"/>
      <c r="D72" s="34"/>
      <c r="E72" s="355" t="str">
        <f>E7</f>
        <v>VYSOKÝ CHLUMEC PARC. Č. 414/2 -  MVS - HOSPODÁŘSKÝ OBJEKT Z MOKŘAN ČP. 13</v>
      </c>
      <c r="F72" s="356"/>
      <c r="G72" s="356"/>
      <c r="H72" s="356"/>
      <c r="I72" s="106"/>
      <c r="J72" s="34"/>
      <c r="K72" s="34"/>
      <c r="L72" s="37"/>
    </row>
    <row r="73" spans="2:12" s="1" customFormat="1" ht="12" customHeight="1">
      <c r="B73" s="33"/>
      <c r="C73" s="28" t="s">
        <v>111</v>
      </c>
      <c r="D73" s="34"/>
      <c r="E73" s="34"/>
      <c r="F73" s="34"/>
      <c r="G73" s="34"/>
      <c r="H73" s="34"/>
      <c r="I73" s="106"/>
      <c r="J73" s="34"/>
      <c r="K73" s="34"/>
      <c r="L73" s="37"/>
    </row>
    <row r="74" spans="2:12" s="1" customFormat="1" ht="16.5" customHeight="1">
      <c r="B74" s="33"/>
      <c r="C74" s="34"/>
      <c r="D74" s="34"/>
      <c r="E74" s="333" t="str">
        <f>E9</f>
        <v>03 - MOKŘANY - ÚPRAVA PLOCHY PO ODSTRANĚNÍ STAVBY</v>
      </c>
      <c r="F74" s="354"/>
      <c r="G74" s="354"/>
      <c r="H74" s="354"/>
      <c r="I74" s="106"/>
      <c r="J74" s="34"/>
      <c r="K74" s="34"/>
      <c r="L74" s="37"/>
    </row>
    <row r="75" spans="2:12" s="1" customFormat="1" ht="6.95" customHeight="1">
      <c r="B75" s="33"/>
      <c r="C75" s="34"/>
      <c r="D75" s="34"/>
      <c r="E75" s="34"/>
      <c r="F75" s="34"/>
      <c r="G75" s="34"/>
      <c r="H75" s="34"/>
      <c r="I75" s="106"/>
      <c r="J75" s="34"/>
      <c r="K75" s="34"/>
      <c r="L75" s="37"/>
    </row>
    <row r="76" spans="2:12" s="1" customFormat="1" ht="12" customHeight="1">
      <c r="B76" s="33"/>
      <c r="C76" s="28" t="s">
        <v>22</v>
      </c>
      <c r="D76" s="34"/>
      <c r="E76" s="34"/>
      <c r="F76" s="26" t="str">
        <f>F12</f>
        <v>MOKŘANY</v>
      </c>
      <c r="G76" s="34"/>
      <c r="H76" s="34"/>
      <c r="I76" s="108" t="s">
        <v>24</v>
      </c>
      <c r="J76" s="57" t="str">
        <f>IF(J12="","",J12)</f>
        <v>14. 12. 2018</v>
      </c>
      <c r="K76" s="34"/>
      <c r="L76" s="37"/>
    </row>
    <row r="77" spans="2:12" s="1" customFormat="1" ht="6.95" customHeight="1">
      <c r="B77" s="33"/>
      <c r="C77" s="34"/>
      <c r="D77" s="34"/>
      <c r="E77" s="34"/>
      <c r="F77" s="34"/>
      <c r="G77" s="34"/>
      <c r="H77" s="34"/>
      <c r="I77" s="106"/>
      <c r="J77" s="34"/>
      <c r="K77" s="34"/>
      <c r="L77" s="37"/>
    </row>
    <row r="78" spans="2:12" s="1" customFormat="1" ht="27.95" customHeight="1">
      <c r="B78" s="33"/>
      <c r="C78" s="28" t="s">
        <v>26</v>
      </c>
      <c r="D78" s="34"/>
      <c r="E78" s="34"/>
      <c r="F78" s="26" t="str">
        <f>E15</f>
        <v>HORNICKÉ MUZEUM PŘÍBRAM</v>
      </c>
      <c r="G78" s="34"/>
      <c r="H78" s="34"/>
      <c r="I78" s="108" t="s">
        <v>33</v>
      </c>
      <c r="J78" s="31" t="str">
        <f>E21</f>
        <v>ING. ARCH. PETR DOSTÁL</v>
      </c>
      <c r="K78" s="34"/>
      <c r="L78" s="37"/>
    </row>
    <row r="79" spans="2:12" s="1" customFormat="1" ht="15.2" customHeight="1">
      <c r="B79" s="33"/>
      <c r="C79" s="28" t="s">
        <v>31</v>
      </c>
      <c r="D79" s="34"/>
      <c r="E79" s="34"/>
      <c r="F79" s="26" t="str">
        <f>IF(E18="","",E18)</f>
        <v>Vyplň údaj</v>
      </c>
      <c r="G79" s="34"/>
      <c r="H79" s="34"/>
      <c r="I79" s="108" t="s">
        <v>37</v>
      </c>
      <c r="J79" s="31" t="str">
        <f>E24</f>
        <v>J. JEDLIČKOVÁ</v>
      </c>
      <c r="K79" s="34"/>
      <c r="L79" s="37"/>
    </row>
    <row r="80" spans="2:12" s="1" customFormat="1" ht="10.35" customHeight="1">
      <c r="B80" s="33"/>
      <c r="C80" s="34"/>
      <c r="D80" s="34"/>
      <c r="E80" s="34"/>
      <c r="F80" s="34"/>
      <c r="G80" s="34"/>
      <c r="H80" s="34"/>
      <c r="I80" s="106"/>
      <c r="J80" s="34"/>
      <c r="K80" s="34"/>
      <c r="L80" s="37"/>
    </row>
    <row r="81" spans="2:65" s="9" customFormat="1" ht="29.25" customHeight="1">
      <c r="B81" s="146"/>
      <c r="C81" s="147" t="s">
        <v>132</v>
      </c>
      <c r="D81" s="148" t="s">
        <v>60</v>
      </c>
      <c r="E81" s="148" t="s">
        <v>56</v>
      </c>
      <c r="F81" s="148" t="s">
        <v>57</v>
      </c>
      <c r="G81" s="148" t="s">
        <v>133</v>
      </c>
      <c r="H81" s="148" t="s">
        <v>134</v>
      </c>
      <c r="I81" s="149" t="s">
        <v>135</v>
      </c>
      <c r="J81" s="148" t="s">
        <v>116</v>
      </c>
      <c r="K81" s="150" t="s">
        <v>136</v>
      </c>
      <c r="L81" s="151"/>
      <c r="M81" s="66" t="s">
        <v>21</v>
      </c>
      <c r="N81" s="67" t="s">
        <v>45</v>
      </c>
      <c r="O81" s="67" t="s">
        <v>137</v>
      </c>
      <c r="P81" s="67" t="s">
        <v>138</v>
      </c>
      <c r="Q81" s="67" t="s">
        <v>139</v>
      </c>
      <c r="R81" s="67" t="s">
        <v>140</v>
      </c>
      <c r="S81" s="67" t="s">
        <v>141</v>
      </c>
      <c r="T81" s="68" t="s">
        <v>142</v>
      </c>
    </row>
    <row r="82" spans="2:65" s="1" customFormat="1" ht="22.9" customHeight="1">
      <c r="B82" s="33"/>
      <c r="C82" s="73" t="s">
        <v>143</v>
      </c>
      <c r="D82" s="34"/>
      <c r="E82" s="34"/>
      <c r="F82" s="34"/>
      <c r="G82" s="34"/>
      <c r="H82" s="34"/>
      <c r="I82" s="106"/>
      <c r="J82" s="152">
        <f>BK82</f>
        <v>0</v>
      </c>
      <c r="K82" s="34"/>
      <c r="L82" s="37"/>
      <c r="M82" s="69"/>
      <c r="N82" s="70"/>
      <c r="O82" s="70"/>
      <c r="P82" s="153">
        <f>P83+P89+P100</f>
        <v>0</v>
      </c>
      <c r="Q82" s="70"/>
      <c r="R82" s="153">
        <f>R83+R89+R100</f>
        <v>0.02</v>
      </c>
      <c r="S82" s="70"/>
      <c r="T82" s="154">
        <f>T83+T89+T100</f>
        <v>0</v>
      </c>
      <c r="AT82" s="16" t="s">
        <v>74</v>
      </c>
      <c r="AU82" s="16" t="s">
        <v>117</v>
      </c>
      <c r="BK82" s="155">
        <f>BK83+BK89+BK100</f>
        <v>0</v>
      </c>
    </row>
    <row r="83" spans="2:65" s="10" customFormat="1" ht="25.9" customHeight="1">
      <c r="B83" s="156"/>
      <c r="C83" s="157"/>
      <c r="D83" s="158" t="s">
        <v>74</v>
      </c>
      <c r="E83" s="159" t="s">
        <v>151</v>
      </c>
      <c r="F83" s="159" t="s">
        <v>772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SUM(P84:P88)</f>
        <v>0</v>
      </c>
      <c r="Q83" s="164"/>
      <c r="R83" s="165">
        <f>SUM(R84:R88)</f>
        <v>0</v>
      </c>
      <c r="S83" s="164"/>
      <c r="T83" s="166">
        <f>SUM(T84:T88)</f>
        <v>0</v>
      </c>
      <c r="AR83" s="167" t="s">
        <v>83</v>
      </c>
      <c r="AT83" s="168" t="s">
        <v>74</v>
      </c>
      <c r="AU83" s="168" t="s">
        <v>75</v>
      </c>
      <c r="AY83" s="167" t="s">
        <v>146</v>
      </c>
      <c r="BK83" s="169">
        <f>SUM(BK84:BK88)</f>
        <v>0</v>
      </c>
    </row>
    <row r="84" spans="2:65" s="1" customFormat="1" ht="16.5" customHeight="1">
      <c r="B84" s="33"/>
      <c r="C84" s="170" t="s">
        <v>83</v>
      </c>
      <c r="D84" s="170" t="s">
        <v>147</v>
      </c>
      <c r="E84" s="171" t="s">
        <v>782</v>
      </c>
      <c r="F84" s="172" t="s">
        <v>847</v>
      </c>
      <c r="G84" s="173" t="s">
        <v>601</v>
      </c>
      <c r="H84" s="174">
        <v>48</v>
      </c>
      <c r="I84" s="175"/>
      <c r="J84" s="176">
        <f>ROUND(I84*H84,2)</f>
        <v>0</v>
      </c>
      <c r="K84" s="172" t="s">
        <v>394</v>
      </c>
      <c r="L84" s="37"/>
      <c r="M84" s="177" t="s">
        <v>21</v>
      </c>
      <c r="N84" s="178" t="s">
        <v>46</v>
      </c>
      <c r="O84" s="62"/>
      <c r="P84" s="179">
        <f>O84*H84</f>
        <v>0</v>
      </c>
      <c r="Q84" s="179">
        <v>0</v>
      </c>
      <c r="R84" s="179">
        <f>Q84*H84</f>
        <v>0</v>
      </c>
      <c r="S84" s="179">
        <v>0</v>
      </c>
      <c r="T84" s="180">
        <f>S84*H84</f>
        <v>0</v>
      </c>
      <c r="AR84" s="181" t="s">
        <v>165</v>
      </c>
      <c r="AT84" s="181" t="s">
        <v>147</v>
      </c>
      <c r="AU84" s="181" t="s">
        <v>83</v>
      </c>
      <c r="AY84" s="16" t="s">
        <v>146</v>
      </c>
      <c r="BE84" s="182">
        <f>IF(N84="základní",J84,0)</f>
        <v>0</v>
      </c>
      <c r="BF84" s="182">
        <f>IF(N84="snížená",J84,0)</f>
        <v>0</v>
      </c>
      <c r="BG84" s="182">
        <f>IF(N84="zákl. přenesená",J84,0)</f>
        <v>0</v>
      </c>
      <c r="BH84" s="182">
        <f>IF(N84="sníž. přenesená",J84,0)</f>
        <v>0</v>
      </c>
      <c r="BI84" s="182">
        <f>IF(N84="nulová",J84,0)</f>
        <v>0</v>
      </c>
      <c r="BJ84" s="16" t="s">
        <v>83</v>
      </c>
      <c r="BK84" s="182">
        <f>ROUND(I84*H84,2)</f>
        <v>0</v>
      </c>
      <c r="BL84" s="16" t="s">
        <v>165</v>
      </c>
      <c r="BM84" s="181" t="s">
        <v>848</v>
      </c>
    </row>
    <row r="85" spans="2:65" s="12" customFormat="1">
      <c r="B85" s="197"/>
      <c r="C85" s="198"/>
      <c r="D85" s="183" t="s">
        <v>155</v>
      </c>
      <c r="E85" s="199" t="s">
        <v>21</v>
      </c>
      <c r="F85" s="200" t="s">
        <v>849</v>
      </c>
      <c r="G85" s="198"/>
      <c r="H85" s="199" t="s">
        <v>21</v>
      </c>
      <c r="I85" s="201"/>
      <c r="J85" s="198"/>
      <c r="K85" s="198"/>
      <c r="L85" s="202"/>
      <c r="M85" s="203"/>
      <c r="N85" s="204"/>
      <c r="O85" s="204"/>
      <c r="P85" s="204"/>
      <c r="Q85" s="204"/>
      <c r="R85" s="204"/>
      <c r="S85" s="204"/>
      <c r="T85" s="205"/>
      <c r="AT85" s="206" t="s">
        <v>155</v>
      </c>
      <c r="AU85" s="206" t="s">
        <v>83</v>
      </c>
      <c r="AV85" s="12" t="s">
        <v>83</v>
      </c>
      <c r="AW85" s="12" t="s">
        <v>36</v>
      </c>
      <c r="AX85" s="12" t="s">
        <v>75</v>
      </c>
      <c r="AY85" s="206" t="s">
        <v>146</v>
      </c>
    </row>
    <row r="86" spans="2:65" s="11" customFormat="1">
      <c r="B86" s="186"/>
      <c r="C86" s="187"/>
      <c r="D86" s="183" t="s">
        <v>155</v>
      </c>
      <c r="E86" s="188" t="s">
        <v>21</v>
      </c>
      <c r="F86" s="189" t="s">
        <v>850</v>
      </c>
      <c r="G86" s="187"/>
      <c r="H86" s="190">
        <v>48</v>
      </c>
      <c r="I86" s="191"/>
      <c r="J86" s="187"/>
      <c r="K86" s="187"/>
      <c r="L86" s="192"/>
      <c r="M86" s="193"/>
      <c r="N86" s="194"/>
      <c r="O86" s="194"/>
      <c r="P86" s="194"/>
      <c r="Q86" s="194"/>
      <c r="R86" s="194"/>
      <c r="S86" s="194"/>
      <c r="T86" s="195"/>
      <c r="AT86" s="196" t="s">
        <v>155</v>
      </c>
      <c r="AU86" s="196" t="s">
        <v>83</v>
      </c>
      <c r="AV86" s="11" t="s">
        <v>85</v>
      </c>
      <c r="AW86" s="11" t="s">
        <v>36</v>
      </c>
      <c r="AX86" s="11" t="s">
        <v>83</v>
      </c>
      <c r="AY86" s="196" t="s">
        <v>146</v>
      </c>
    </row>
    <row r="87" spans="2:65" s="1" customFormat="1" ht="24" customHeight="1">
      <c r="B87" s="33"/>
      <c r="C87" s="170" t="s">
        <v>85</v>
      </c>
      <c r="D87" s="170" t="s">
        <v>147</v>
      </c>
      <c r="E87" s="171" t="s">
        <v>777</v>
      </c>
      <c r="F87" s="172" t="s">
        <v>851</v>
      </c>
      <c r="G87" s="173" t="s">
        <v>601</v>
      </c>
      <c r="H87" s="174">
        <v>48</v>
      </c>
      <c r="I87" s="175"/>
      <c r="J87" s="176">
        <f>ROUND(I87*H87,2)</f>
        <v>0</v>
      </c>
      <c r="K87" s="172" t="s">
        <v>394</v>
      </c>
      <c r="L87" s="37"/>
      <c r="M87" s="177" t="s">
        <v>21</v>
      </c>
      <c r="N87" s="178" t="s">
        <v>46</v>
      </c>
      <c r="O87" s="62"/>
      <c r="P87" s="179">
        <f>O87*H87</f>
        <v>0</v>
      </c>
      <c r="Q87" s="179">
        <v>0</v>
      </c>
      <c r="R87" s="179">
        <f>Q87*H87</f>
        <v>0</v>
      </c>
      <c r="S87" s="179">
        <v>0</v>
      </c>
      <c r="T87" s="180">
        <f>S87*H87</f>
        <v>0</v>
      </c>
      <c r="AR87" s="181" t="s">
        <v>165</v>
      </c>
      <c r="AT87" s="181" t="s">
        <v>147</v>
      </c>
      <c r="AU87" s="181" t="s">
        <v>83</v>
      </c>
      <c r="AY87" s="16" t="s">
        <v>146</v>
      </c>
      <c r="BE87" s="182">
        <f>IF(N87="základní",J87,0)</f>
        <v>0</v>
      </c>
      <c r="BF87" s="182">
        <f>IF(N87="snížená",J87,0)</f>
        <v>0</v>
      </c>
      <c r="BG87" s="182">
        <f>IF(N87="zákl. přenesená",J87,0)</f>
        <v>0</v>
      </c>
      <c r="BH87" s="182">
        <f>IF(N87="sníž. přenesená",J87,0)</f>
        <v>0</v>
      </c>
      <c r="BI87" s="182">
        <f>IF(N87="nulová",J87,0)</f>
        <v>0</v>
      </c>
      <c r="BJ87" s="16" t="s">
        <v>83</v>
      </c>
      <c r="BK87" s="182">
        <f>ROUND(I87*H87,2)</f>
        <v>0</v>
      </c>
      <c r="BL87" s="16" t="s">
        <v>165</v>
      </c>
      <c r="BM87" s="181" t="s">
        <v>852</v>
      </c>
    </row>
    <row r="88" spans="2:65" s="11" customFormat="1">
      <c r="B88" s="186"/>
      <c r="C88" s="187"/>
      <c r="D88" s="183" t="s">
        <v>155</v>
      </c>
      <c r="E88" s="188" t="s">
        <v>21</v>
      </c>
      <c r="F88" s="189" t="s">
        <v>853</v>
      </c>
      <c r="G88" s="187"/>
      <c r="H88" s="190">
        <v>48</v>
      </c>
      <c r="I88" s="191"/>
      <c r="J88" s="187"/>
      <c r="K88" s="187"/>
      <c r="L88" s="192"/>
      <c r="M88" s="193"/>
      <c r="N88" s="194"/>
      <c r="O88" s="194"/>
      <c r="P88" s="194"/>
      <c r="Q88" s="194"/>
      <c r="R88" s="194"/>
      <c r="S88" s="194"/>
      <c r="T88" s="195"/>
      <c r="AT88" s="196" t="s">
        <v>155</v>
      </c>
      <c r="AU88" s="196" t="s">
        <v>83</v>
      </c>
      <c r="AV88" s="11" t="s">
        <v>85</v>
      </c>
      <c r="AW88" s="11" t="s">
        <v>36</v>
      </c>
      <c r="AX88" s="11" t="s">
        <v>83</v>
      </c>
      <c r="AY88" s="196" t="s">
        <v>146</v>
      </c>
    </row>
    <row r="89" spans="2:65" s="10" customFormat="1" ht="25.9" customHeight="1">
      <c r="B89" s="156"/>
      <c r="C89" s="157"/>
      <c r="D89" s="158" t="s">
        <v>74</v>
      </c>
      <c r="E89" s="159" t="s">
        <v>253</v>
      </c>
      <c r="F89" s="159" t="s">
        <v>854</v>
      </c>
      <c r="G89" s="157"/>
      <c r="H89" s="157"/>
      <c r="I89" s="160"/>
      <c r="J89" s="161">
        <f>BK89</f>
        <v>0</v>
      </c>
      <c r="K89" s="157"/>
      <c r="L89" s="162"/>
      <c r="M89" s="163"/>
      <c r="N89" s="164"/>
      <c r="O89" s="164"/>
      <c r="P89" s="165">
        <f>SUM(P90:P99)</f>
        <v>0</v>
      </c>
      <c r="Q89" s="164"/>
      <c r="R89" s="165">
        <f>SUM(R90:R99)</f>
        <v>0.02</v>
      </c>
      <c r="S89" s="164"/>
      <c r="T89" s="166">
        <f>SUM(T90:T99)</f>
        <v>0</v>
      </c>
      <c r="AR89" s="167" t="s">
        <v>83</v>
      </c>
      <c r="AT89" s="168" t="s">
        <v>74</v>
      </c>
      <c r="AU89" s="168" t="s">
        <v>75</v>
      </c>
      <c r="AY89" s="167" t="s">
        <v>146</v>
      </c>
      <c r="BK89" s="169">
        <f>SUM(BK90:BK99)</f>
        <v>0</v>
      </c>
    </row>
    <row r="90" spans="2:65" s="1" customFormat="1" ht="16.5" customHeight="1">
      <c r="B90" s="33"/>
      <c r="C90" s="170" t="s">
        <v>160</v>
      </c>
      <c r="D90" s="170" t="s">
        <v>147</v>
      </c>
      <c r="E90" s="171" t="s">
        <v>855</v>
      </c>
      <c r="F90" s="172" t="s">
        <v>856</v>
      </c>
      <c r="G90" s="173" t="s">
        <v>227</v>
      </c>
      <c r="H90" s="174">
        <v>112</v>
      </c>
      <c r="I90" s="175"/>
      <c r="J90" s="176">
        <f>ROUND(I90*H90,2)</f>
        <v>0</v>
      </c>
      <c r="K90" s="172" t="s">
        <v>394</v>
      </c>
      <c r="L90" s="37"/>
      <c r="M90" s="177" t="s">
        <v>21</v>
      </c>
      <c r="N90" s="178" t="s">
        <v>46</v>
      </c>
      <c r="O90" s="62"/>
      <c r="P90" s="179">
        <f>O90*H90</f>
        <v>0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AR90" s="181" t="s">
        <v>165</v>
      </c>
      <c r="AT90" s="181" t="s">
        <v>147</v>
      </c>
      <c r="AU90" s="181" t="s">
        <v>83</v>
      </c>
      <c r="AY90" s="16" t="s">
        <v>146</v>
      </c>
      <c r="BE90" s="182">
        <f>IF(N90="základní",J90,0)</f>
        <v>0</v>
      </c>
      <c r="BF90" s="182">
        <f>IF(N90="snížená",J90,0)</f>
        <v>0</v>
      </c>
      <c r="BG90" s="182">
        <f>IF(N90="zákl. přenesená",J90,0)</f>
        <v>0</v>
      </c>
      <c r="BH90" s="182">
        <f>IF(N90="sníž. přenesená",J90,0)</f>
        <v>0</v>
      </c>
      <c r="BI90" s="182">
        <f>IF(N90="nulová",J90,0)</f>
        <v>0</v>
      </c>
      <c r="BJ90" s="16" t="s">
        <v>83</v>
      </c>
      <c r="BK90" s="182">
        <f>ROUND(I90*H90,2)</f>
        <v>0</v>
      </c>
      <c r="BL90" s="16" t="s">
        <v>165</v>
      </c>
      <c r="BM90" s="181" t="s">
        <v>857</v>
      </c>
    </row>
    <row r="91" spans="2:65" s="11" customFormat="1">
      <c r="B91" s="186"/>
      <c r="C91" s="187"/>
      <c r="D91" s="183" t="s">
        <v>155</v>
      </c>
      <c r="E91" s="188" t="s">
        <v>21</v>
      </c>
      <c r="F91" s="189" t="s">
        <v>858</v>
      </c>
      <c r="G91" s="187"/>
      <c r="H91" s="190">
        <v>112</v>
      </c>
      <c r="I91" s="191"/>
      <c r="J91" s="187"/>
      <c r="K91" s="187"/>
      <c r="L91" s="192"/>
      <c r="M91" s="193"/>
      <c r="N91" s="194"/>
      <c r="O91" s="194"/>
      <c r="P91" s="194"/>
      <c r="Q91" s="194"/>
      <c r="R91" s="194"/>
      <c r="S91" s="194"/>
      <c r="T91" s="195"/>
      <c r="AT91" s="196" t="s">
        <v>155</v>
      </c>
      <c r="AU91" s="196" t="s">
        <v>83</v>
      </c>
      <c r="AV91" s="11" t="s">
        <v>85</v>
      </c>
      <c r="AW91" s="11" t="s">
        <v>36</v>
      </c>
      <c r="AX91" s="11" t="s">
        <v>83</v>
      </c>
      <c r="AY91" s="196" t="s">
        <v>146</v>
      </c>
    </row>
    <row r="92" spans="2:65" s="1" customFormat="1" ht="16.5" customHeight="1">
      <c r="B92" s="33"/>
      <c r="C92" s="170" t="s">
        <v>165</v>
      </c>
      <c r="D92" s="170" t="s">
        <v>147</v>
      </c>
      <c r="E92" s="171" t="s">
        <v>859</v>
      </c>
      <c r="F92" s="172" t="s">
        <v>860</v>
      </c>
      <c r="G92" s="173" t="s">
        <v>601</v>
      </c>
      <c r="H92" s="174">
        <v>28.8</v>
      </c>
      <c r="I92" s="175"/>
      <c r="J92" s="176">
        <f>ROUND(I92*H92,2)</f>
        <v>0</v>
      </c>
      <c r="K92" s="172" t="s">
        <v>394</v>
      </c>
      <c r="L92" s="37"/>
      <c r="M92" s="177" t="s">
        <v>21</v>
      </c>
      <c r="N92" s="178" t="s">
        <v>46</v>
      </c>
      <c r="O92" s="62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AR92" s="181" t="s">
        <v>165</v>
      </c>
      <c r="AT92" s="181" t="s">
        <v>147</v>
      </c>
      <c r="AU92" s="181" t="s">
        <v>83</v>
      </c>
      <c r="AY92" s="16" t="s">
        <v>146</v>
      </c>
      <c r="BE92" s="182">
        <f>IF(N92="základní",J92,0)</f>
        <v>0</v>
      </c>
      <c r="BF92" s="182">
        <f>IF(N92="snížená",J92,0)</f>
        <v>0</v>
      </c>
      <c r="BG92" s="182">
        <f>IF(N92="zákl. přenesená",J92,0)</f>
        <v>0</v>
      </c>
      <c r="BH92" s="182">
        <f>IF(N92="sníž. přenesená",J92,0)</f>
        <v>0</v>
      </c>
      <c r="BI92" s="182">
        <f>IF(N92="nulová",J92,0)</f>
        <v>0</v>
      </c>
      <c r="BJ92" s="16" t="s">
        <v>83</v>
      </c>
      <c r="BK92" s="182">
        <f>ROUND(I92*H92,2)</f>
        <v>0</v>
      </c>
      <c r="BL92" s="16" t="s">
        <v>165</v>
      </c>
      <c r="BM92" s="181" t="s">
        <v>861</v>
      </c>
    </row>
    <row r="93" spans="2:65" s="11" customFormat="1">
      <c r="B93" s="186"/>
      <c r="C93" s="187"/>
      <c r="D93" s="183" t="s">
        <v>155</v>
      </c>
      <c r="E93" s="188" t="s">
        <v>21</v>
      </c>
      <c r="F93" s="189" t="s">
        <v>862</v>
      </c>
      <c r="G93" s="187"/>
      <c r="H93" s="190">
        <v>28.8</v>
      </c>
      <c r="I93" s="191"/>
      <c r="J93" s="187"/>
      <c r="K93" s="187"/>
      <c r="L93" s="192"/>
      <c r="M93" s="193"/>
      <c r="N93" s="194"/>
      <c r="O93" s="194"/>
      <c r="P93" s="194"/>
      <c r="Q93" s="194"/>
      <c r="R93" s="194"/>
      <c r="S93" s="194"/>
      <c r="T93" s="195"/>
      <c r="AT93" s="196" t="s">
        <v>155</v>
      </c>
      <c r="AU93" s="196" t="s">
        <v>83</v>
      </c>
      <c r="AV93" s="11" t="s">
        <v>85</v>
      </c>
      <c r="AW93" s="11" t="s">
        <v>36</v>
      </c>
      <c r="AX93" s="11" t="s">
        <v>83</v>
      </c>
      <c r="AY93" s="196" t="s">
        <v>146</v>
      </c>
    </row>
    <row r="94" spans="2:65" s="1" customFormat="1" ht="24" customHeight="1">
      <c r="B94" s="33"/>
      <c r="C94" s="170" t="s">
        <v>171</v>
      </c>
      <c r="D94" s="170" t="s">
        <v>147</v>
      </c>
      <c r="E94" s="171" t="s">
        <v>863</v>
      </c>
      <c r="F94" s="172" t="s">
        <v>864</v>
      </c>
      <c r="G94" s="173" t="s">
        <v>227</v>
      </c>
      <c r="H94" s="174">
        <v>192</v>
      </c>
      <c r="I94" s="175"/>
      <c r="J94" s="176">
        <f>ROUND(I94*H94,2)</f>
        <v>0</v>
      </c>
      <c r="K94" s="172" t="s">
        <v>394</v>
      </c>
      <c r="L94" s="37"/>
      <c r="M94" s="177" t="s">
        <v>21</v>
      </c>
      <c r="N94" s="178" t="s">
        <v>46</v>
      </c>
      <c r="O94" s="62"/>
      <c r="P94" s="179">
        <f>O94*H94</f>
        <v>0</v>
      </c>
      <c r="Q94" s="179">
        <v>0</v>
      </c>
      <c r="R94" s="179">
        <f>Q94*H94</f>
        <v>0</v>
      </c>
      <c r="S94" s="179">
        <v>0</v>
      </c>
      <c r="T94" s="180">
        <f>S94*H94</f>
        <v>0</v>
      </c>
      <c r="AR94" s="181" t="s">
        <v>165</v>
      </c>
      <c r="AT94" s="181" t="s">
        <v>147</v>
      </c>
      <c r="AU94" s="181" t="s">
        <v>83</v>
      </c>
      <c r="AY94" s="16" t="s">
        <v>146</v>
      </c>
      <c r="BE94" s="182">
        <f>IF(N94="základní",J94,0)</f>
        <v>0</v>
      </c>
      <c r="BF94" s="182">
        <f>IF(N94="snížená",J94,0)</f>
        <v>0</v>
      </c>
      <c r="BG94" s="182">
        <f>IF(N94="zákl. přenesená",J94,0)</f>
        <v>0</v>
      </c>
      <c r="BH94" s="182">
        <f>IF(N94="sníž. přenesená",J94,0)</f>
        <v>0</v>
      </c>
      <c r="BI94" s="182">
        <f>IF(N94="nulová",J94,0)</f>
        <v>0</v>
      </c>
      <c r="BJ94" s="16" t="s">
        <v>83</v>
      </c>
      <c r="BK94" s="182">
        <f>ROUND(I94*H94,2)</f>
        <v>0</v>
      </c>
      <c r="BL94" s="16" t="s">
        <v>165</v>
      </c>
      <c r="BM94" s="181" t="s">
        <v>865</v>
      </c>
    </row>
    <row r="95" spans="2:65" s="11" customFormat="1">
      <c r="B95" s="186"/>
      <c r="C95" s="187"/>
      <c r="D95" s="183" t="s">
        <v>155</v>
      </c>
      <c r="E95" s="188" t="s">
        <v>21</v>
      </c>
      <c r="F95" s="189" t="s">
        <v>866</v>
      </c>
      <c r="G95" s="187"/>
      <c r="H95" s="190">
        <v>192</v>
      </c>
      <c r="I95" s="191"/>
      <c r="J95" s="187"/>
      <c r="K95" s="187"/>
      <c r="L95" s="192"/>
      <c r="M95" s="193"/>
      <c r="N95" s="194"/>
      <c r="O95" s="194"/>
      <c r="P95" s="194"/>
      <c r="Q95" s="194"/>
      <c r="R95" s="194"/>
      <c r="S95" s="194"/>
      <c r="T95" s="195"/>
      <c r="AT95" s="196" t="s">
        <v>155</v>
      </c>
      <c r="AU95" s="196" t="s">
        <v>83</v>
      </c>
      <c r="AV95" s="11" t="s">
        <v>85</v>
      </c>
      <c r="AW95" s="11" t="s">
        <v>36</v>
      </c>
      <c r="AX95" s="11" t="s">
        <v>83</v>
      </c>
      <c r="AY95" s="196" t="s">
        <v>146</v>
      </c>
    </row>
    <row r="96" spans="2:65" s="1" customFormat="1" ht="16.5" customHeight="1">
      <c r="B96" s="33"/>
      <c r="C96" s="170" t="s">
        <v>176</v>
      </c>
      <c r="D96" s="170" t="s">
        <v>147</v>
      </c>
      <c r="E96" s="171" t="s">
        <v>867</v>
      </c>
      <c r="F96" s="172" t="s">
        <v>868</v>
      </c>
      <c r="G96" s="173" t="s">
        <v>227</v>
      </c>
      <c r="H96" s="174">
        <v>192</v>
      </c>
      <c r="I96" s="175"/>
      <c r="J96" s="176">
        <f>ROUND(I96*H96,2)</f>
        <v>0</v>
      </c>
      <c r="K96" s="172" t="s">
        <v>394</v>
      </c>
      <c r="L96" s="37"/>
      <c r="M96" s="177" t="s">
        <v>21</v>
      </c>
      <c r="N96" s="178" t="s">
        <v>46</v>
      </c>
      <c r="O96" s="62"/>
      <c r="P96" s="179">
        <f>O96*H96</f>
        <v>0</v>
      </c>
      <c r="Q96" s="179">
        <v>0</v>
      </c>
      <c r="R96" s="179">
        <f>Q96*H96</f>
        <v>0</v>
      </c>
      <c r="S96" s="179">
        <v>0</v>
      </c>
      <c r="T96" s="180">
        <f>S96*H96</f>
        <v>0</v>
      </c>
      <c r="AR96" s="181" t="s">
        <v>165</v>
      </c>
      <c r="AT96" s="181" t="s">
        <v>147</v>
      </c>
      <c r="AU96" s="181" t="s">
        <v>83</v>
      </c>
      <c r="AY96" s="16" t="s">
        <v>146</v>
      </c>
      <c r="BE96" s="182">
        <f>IF(N96="základní",J96,0)</f>
        <v>0</v>
      </c>
      <c r="BF96" s="182">
        <f>IF(N96="snížená",J96,0)</f>
        <v>0</v>
      </c>
      <c r="BG96" s="182">
        <f>IF(N96="zákl. přenesená",J96,0)</f>
        <v>0</v>
      </c>
      <c r="BH96" s="182">
        <f>IF(N96="sníž. přenesená",J96,0)</f>
        <v>0</v>
      </c>
      <c r="BI96" s="182">
        <f>IF(N96="nulová",J96,0)</f>
        <v>0</v>
      </c>
      <c r="BJ96" s="16" t="s">
        <v>83</v>
      </c>
      <c r="BK96" s="182">
        <f>ROUND(I96*H96,2)</f>
        <v>0</v>
      </c>
      <c r="BL96" s="16" t="s">
        <v>165</v>
      </c>
      <c r="BM96" s="181" t="s">
        <v>869</v>
      </c>
    </row>
    <row r="97" spans="2:65" s="11" customFormat="1">
      <c r="B97" s="186"/>
      <c r="C97" s="187"/>
      <c r="D97" s="183" t="s">
        <v>155</v>
      </c>
      <c r="E97" s="188" t="s">
        <v>21</v>
      </c>
      <c r="F97" s="189" t="s">
        <v>870</v>
      </c>
      <c r="G97" s="187"/>
      <c r="H97" s="190">
        <v>192</v>
      </c>
      <c r="I97" s="191"/>
      <c r="J97" s="187"/>
      <c r="K97" s="187"/>
      <c r="L97" s="192"/>
      <c r="M97" s="193"/>
      <c r="N97" s="194"/>
      <c r="O97" s="194"/>
      <c r="P97" s="194"/>
      <c r="Q97" s="194"/>
      <c r="R97" s="194"/>
      <c r="S97" s="194"/>
      <c r="T97" s="195"/>
      <c r="AT97" s="196" t="s">
        <v>155</v>
      </c>
      <c r="AU97" s="196" t="s">
        <v>83</v>
      </c>
      <c r="AV97" s="11" t="s">
        <v>85</v>
      </c>
      <c r="AW97" s="11" t="s">
        <v>36</v>
      </c>
      <c r="AX97" s="11" t="s">
        <v>83</v>
      </c>
      <c r="AY97" s="196" t="s">
        <v>146</v>
      </c>
    </row>
    <row r="98" spans="2:65" s="1" customFormat="1" ht="16.5" customHeight="1">
      <c r="B98" s="33"/>
      <c r="C98" s="221" t="s">
        <v>181</v>
      </c>
      <c r="D98" s="221" t="s">
        <v>820</v>
      </c>
      <c r="E98" s="222" t="s">
        <v>871</v>
      </c>
      <c r="F98" s="223" t="s">
        <v>872</v>
      </c>
      <c r="G98" s="224" t="s">
        <v>873</v>
      </c>
      <c r="H98" s="225">
        <v>20</v>
      </c>
      <c r="I98" s="226"/>
      <c r="J98" s="227">
        <f>ROUND(I98*H98,2)</f>
        <v>0</v>
      </c>
      <c r="K98" s="223" t="s">
        <v>394</v>
      </c>
      <c r="L98" s="228"/>
      <c r="M98" s="229" t="s">
        <v>21</v>
      </c>
      <c r="N98" s="230" t="s">
        <v>46</v>
      </c>
      <c r="O98" s="62"/>
      <c r="P98" s="179">
        <f>O98*H98</f>
        <v>0</v>
      </c>
      <c r="Q98" s="179">
        <v>1E-3</v>
      </c>
      <c r="R98" s="179">
        <f>Q98*H98</f>
        <v>0.02</v>
      </c>
      <c r="S98" s="179">
        <v>0</v>
      </c>
      <c r="T98" s="180">
        <f>S98*H98</f>
        <v>0</v>
      </c>
      <c r="AR98" s="181" t="s">
        <v>186</v>
      </c>
      <c r="AT98" s="181" t="s">
        <v>820</v>
      </c>
      <c r="AU98" s="181" t="s">
        <v>83</v>
      </c>
      <c r="AY98" s="16" t="s">
        <v>146</v>
      </c>
      <c r="BE98" s="182">
        <f>IF(N98="základní",J98,0)</f>
        <v>0</v>
      </c>
      <c r="BF98" s="182">
        <f>IF(N98="snížená",J98,0)</f>
        <v>0</v>
      </c>
      <c r="BG98" s="182">
        <f>IF(N98="zákl. přenesená",J98,0)</f>
        <v>0</v>
      </c>
      <c r="BH98" s="182">
        <f>IF(N98="sníž. přenesená",J98,0)</f>
        <v>0</v>
      </c>
      <c r="BI98" s="182">
        <f>IF(N98="nulová",J98,0)</f>
        <v>0</v>
      </c>
      <c r="BJ98" s="16" t="s">
        <v>83</v>
      </c>
      <c r="BK98" s="182">
        <f>ROUND(I98*H98,2)</f>
        <v>0</v>
      </c>
      <c r="BL98" s="16" t="s">
        <v>165</v>
      </c>
      <c r="BM98" s="181" t="s">
        <v>874</v>
      </c>
    </row>
    <row r="99" spans="2:65" s="11" customFormat="1">
      <c r="B99" s="186"/>
      <c r="C99" s="187"/>
      <c r="D99" s="183" t="s">
        <v>155</v>
      </c>
      <c r="E99" s="188" t="s">
        <v>21</v>
      </c>
      <c r="F99" s="189" t="s">
        <v>819</v>
      </c>
      <c r="G99" s="187"/>
      <c r="H99" s="190">
        <v>20</v>
      </c>
      <c r="I99" s="191"/>
      <c r="J99" s="187"/>
      <c r="K99" s="187"/>
      <c r="L99" s="192"/>
      <c r="M99" s="193"/>
      <c r="N99" s="194"/>
      <c r="O99" s="194"/>
      <c r="P99" s="194"/>
      <c r="Q99" s="194"/>
      <c r="R99" s="194"/>
      <c r="S99" s="194"/>
      <c r="T99" s="195"/>
      <c r="AT99" s="196" t="s">
        <v>155</v>
      </c>
      <c r="AU99" s="196" t="s">
        <v>83</v>
      </c>
      <c r="AV99" s="11" t="s">
        <v>85</v>
      </c>
      <c r="AW99" s="11" t="s">
        <v>36</v>
      </c>
      <c r="AX99" s="11" t="s">
        <v>83</v>
      </c>
      <c r="AY99" s="196" t="s">
        <v>146</v>
      </c>
    </row>
    <row r="100" spans="2:65" s="10" customFormat="1" ht="25.9" customHeight="1">
      <c r="B100" s="156"/>
      <c r="C100" s="157"/>
      <c r="D100" s="158" t="s">
        <v>74</v>
      </c>
      <c r="E100" s="159" t="s">
        <v>875</v>
      </c>
      <c r="F100" s="159" t="s">
        <v>876</v>
      </c>
      <c r="G100" s="157"/>
      <c r="H100" s="157"/>
      <c r="I100" s="160"/>
      <c r="J100" s="161">
        <f>BK100</f>
        <v>0</v>
      </c>
      <c r="K100" s="157"/>
      <c r="L100" s="162"/>
      <c r="M100" s="163"/>
      <c r="N100" s="164"/>
      <c r="O100" s="164"/>
      <c r="P100" s="165">
        <f>SUM(P101:P104)</f>
        <v>0</v>
      </c>
      <c r="Q100" s="164"/>
      <c r="R100" s="165">
        <f>SUM(R101:R104)</f>
        <v>0</v>
      </c>
      <c r="S100" s="164"/>
      <c r="T100" s="166">
        <f>SUM(T101:T104)</f>
        <v>0</v>
      </c>
      <c r="AR100" s="167" t="s">
        <v>83</v>
      </c>
      <c r="AT100" s="168" t="s">
        <v>74</v>
      </c>
      <c r="AU100" s="168" t="s">
        <v>75</v>
      </c>
      <c r="AY100" s="167" t="s">
        <v>146</v>
      </c>
      <c r="BK100" s="169">
        <f>SUM(BK101:BK104)</f>
        <v>0</v>
      </c>
    </row>
    <row r="101" spans="2:65" s="1" customFormat="1" ht="16.5" customHeight="1">
      <c r="B101" s="33"/>
      <c r="C101" s="170" t="s">
        <v>186</v>
      </c>
      <c r="D101" s="170" t="s">
        <v>147</v>
      </c>
      <c r="E101" s="171" t="s">
        <v>877</v>
      </c>
      <c r="F101" s="172" t="s">
        <v>878</v>
      </c>
      <c r="G101" s="173" t="s">
        <v>879</v>
      </c>
      <c r="H101" s="174">
        <v>20</v>
      </c>
      <c r="I101" s="175"/>
      <c r="J101" s="176">
        <f>ROUND(I101*H101,2)</f>
        <v>0</v>
      </c>
      <c r="K101" s="172" t="s">
        <v>21</v>
      </c>
      <c r="L101" s="37"/>
      <c r="M101" s="177" t="s">
        <v>21</v>
      </c>
      <c r="N101" s="178" t="s">
        <v>46</v>
      </c>
      <c r="O101" s="62"/>
      <c r="P101" s="179">
        <f>O101*H101</f>
        <v>0</v>
      </c>
      <c r="Q101" s="179">
        <v>0</v>
      </c>
      <c r="R101" s="179">
        <f>Q101*H101</f>
        <v>0</v>
      </c>
      <c r="S101" s="179">
        <v>0</v>
      </c>
      <c r="T101" s="180">
        <f>S101*H101</f>
        <v>0</v>
      </c>
      <c r="AR101" s="181" t="s">
        <v>165</v>
      </c>
      <c r="AT101" s="181" t="s">
        <v>147</v>
      </c>
      <c r="AU101" s="181" t="s">
        <v>83</v>
      </c>
      <c r="AY101" s="16" t="s">
        <v>146</v>
      </c>
      <c r="BE101" s="182">
        <f>IF(N101="základní",J101,0)</f>
        <v>0</v>
      </c>
      <c r="BF101" s="182">
        <f>IF(N101="snížená",J101,0)</f>
        <v>0</v>
      </c>
      <c r="BG101" s="182">
        <f>IF(N101="zákl. přenesená",J101,0)</f>
        <v>0</v>
      </c>
      <c r="BH101" s="182">
        <f>IF(N101="sníž. přenesená",J101,0)</f>
        <v>0</v>
      </c>
      <c r="BI101" s="182">
        <f>IF(N101="nulová",J101,0)</f>
        <v>0</v>
      </c>
      <c r="BJ101" s="16" t="s">
        <v>83</v>
      </c>
      <c r="BK101" s="182">
        <f>ROUND(I101*H101,2)</f>
        <v>0</v>
      </c>
      <c r="BL101" s="16" t="s">
        <v>165</v>
      </c>
      <c r="BM101" s="181" t="s">
        <v>880</v>
      </c>
    </row>
    <row r="102" spans="2:65" s="11" customFormat="1">
      <c r="B102" s="186"/>
      <c r="C102" s="187"/>
      <c r="D102" s="183" t="s">
        <v>155</v>
      </c>
      <c r="E102" s="188" t="s">
        <v>21</v>
      </c>
      <c r="F102" s="189" t="s">
        <v>819</v>
      </c>
      <c r="G102" s="187"/>
      <c r="H102" s="190">
        <v>20</v>
      </c>
      <c r="I102" s="191"/>
      <c r="J102" s="187"/>
      <c r="K102" s="187"/>
      <c r="L102" s="192"/>
      <c r="M102" s="193"/>
      <c r="N102" s="194"/>
      <c r="O102" s="194"/>
      <c r="P102" s="194"/>
      <c r="Q102" s="194"/>
      <c r="R102" s="194"/>
      <c r="S102" s="194"/>
      <c r="T102" s="195"/>
      <c r="AT102" s="196" t="s">
        <v>155</v>
      </c>
      <c r="AU102" s="196" t="s">
        <v>83</v>
      </c>
      <c r="AV102" s="11" t="s">
        <v>85</v>
      </c>
      <c r="AW102" s="11" t="s">
        <v>36</v>
      </c>
      <c r="AX102" s="11" t="s">
        <v>83</v>
      </c>
      <c r="AY102" s="196" t="s">
        <v>146</v>
      </c>
    </row>
    <row r="103" spans="2:65" s="1" customFormat="1" ht="16.5" customHeight="1">
      <c r="B103" s="33"/>
      <c r="C103" s="170" t="s">
        <v>191</v>
      </c>
      <c r="D103" s="170" t="s">
        <v>147</v>
      </c>
      <c r="E103" s="171" t="s">
        <v>881</v>
      </c>
      <c r="F103" s="172" t="s">
        <v>882</v>
      </c>
      <c r="G103" s="173" t="s">
        <v>150</v>
      </c>
      <c r="H103" s="174">
        <v>1</v>
      </c>
      <c r="I103" s="175"/>
      <c r="J103" s="176">
        <f>ROUND(I103*H103,2)</f>
        <v>0</v>
      </c>
      <c r="K103" s="172" t="s">
        <v>21</v>
      </c>
      <c r="L103" s="37"/>
      <c r="M103" s="177" t="s">
        <v>21</v>
      </c>
      <c r="N103" s="178" t="s">
        <v>46</v>
      </c>
      <c r="O103" s="62"/>
      <c r="P103" s="179">
        <f>O103*H103</f>
        <v>0</v>
      </c>
      <c r="Q103" s="179">
        <v>0</v>
      </c>
      <c r="R103" s="179">
        <f>Q103*H103</f>
        <v>0</v>
      </c>
      <c r="S103" s="179">
        <v>0</v>
      </c>
      <c r="T103" s="180">
        <f>S103*H103</f>
        <v>0</v>
      </c>
      <c r="AR103" s="181" t="s">
        <v>165</v>
      </c>
      <c r="AT103" s="181" t="s">
        <v>147</v>
      </c>
      <c r="AU103" s="181" t="s">
        <v>83</v>
      </c>
      <c r="AY103" s="16" t="s">
        <v>146</v>
      </c>
      <c r="BE103" s="182">
        <f>IF(N103="základní",J103,0)</f>
        <v>0</v>
      </c>
      <c r="BF103" s="182">
        <f>IF(N103="snížená",J103,0)</f>
        <v>0</v>
      </c>
      <c r="BG103" s="182">
        <f>IF(N103="zákl. přenesená",J103,0)</f>
        <v>0</v>
      </c>
      <c r="BH103" s="182">
        <f>IF(N103="sníž. přenesená",J103,0)</f>
        <v>0</v>
      </c>
      <c r="BI103" s="182">
        <f>IF(N103="nulová",J103,0)</f>
        <v>0</v>
      </c>
      <c r="BJ103" s="16" t="s">
        <v>83</v>
      </c>
      <c r="BK103" s="182">
        <f>ROUND(I103*H103,2)</f>
        <v>0</v>
      </c>
      <c r="BL103" s="16" t="s">
        <v>165</v>
      </c>
      <c r="BM103" s="181" t="s">
        <v>883</v>
      </c>
    </row>
    <row r="104" spans="2:65" s="11" customFormat="1">
      <c r="B104" s="186"/>
      <c r="C104" s="187"/>
      <c r="D104" s="183" t="s">
        <v>155</v>
      </c>
      <c r="E104" s="188" t="s">
        <v>21</v>
      </c>
      <c r="F104" s="189" t="s">
        <v>164</v>
      </c>
      <c r="G104" s="187"/>
      <c r="H104" s="190">
        <v>1</v>
      </c>
      <c r="I104" s="191"/>
      <c r="J104" s="187"/>
      <c r="K104" s="187"/>
      <c r="L104" s="192"/>
      <c r="M104" s="218"/>
      <c r="N104" s="219"/>
      <c r="O104" s="219"/>
      <c r="P104" s="219"/>
      <c r="Q104" s="219"/>
      <c r="R104" s="219"/>
      <c r="S104" s="219"/>
      <c r="T104" s="220"/>
      <c r="AT104" s="196" t="s">
        <v>155</v>
      </c>
      <c r="AU104" s="196" t="s">
        <v>83</v>
      </c>
      <c r="AV104" s="11" t="s">
        <v>85</v>
      </c>
      <c r="AW104" s="11" t="s">
        <v>36</v>
      </c>
      <c r="AX104" s="11" t="s">
        <v>83</v>
      </c>
      <c r="AY104" s="196" t="s">
        <v>146</v>
      </c>
    </row>
    <row r="105" spans="2:65" s="1" customFormat="1" ht="6.95" customHeight="1">
      <c r="B105" s="45"/>
      <c r="C105" s="46"/>
      <c r="D105" s="46"/>
      <c r="E105" s="46"/>
      <c r="F105" s="46"/>
      <c r="G105" s="46"/>
      <c r="H105" s="46"/>
      <c r="I105" s="130"/>
      <c r="J105" s="46"/>
      <c r="K105" s="46"/>
      <c r="L105" s="37"/>
    </row>
  </sheetData>
  <sheetProtection algorithmName="SHA-512" hashValue="kjy7S2c5alBIhOhZFiquSJGpL203ZeUv2prlyo/+ySpLBhCfll0ypXSAutNRqTKsRyriYL2XPmTXNfNoTiA8sQ==" saltValue="TNDz/XN+hmDXb1t2fCPeUiNINO53/lMKqxEOKlQqQSJ7VHQRJU3alds8dxPia06opF/ULqeC0QnlrvE6AaCgYg==" spinCount="100000" sheet="1" objects="1" scenarios="1" formatColumns="0" formatRows="0" autoFilter="0"/>
  <autoFilter ref="C81:K104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83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6.5" customWidth="1"/>
    <col min="7" max="7" width="10" customWidth="1"/>
    <col min="8" max="8" width="11.5" customWidth="1"/>
    <col min="9" max="9" width="20.1640625" style="99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16" t="s">
        <v>94</v>
      </c>
    </row>
    <row r="3" spans="2:46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9"/>
      <c r="AT3" s="16" t="s">
        <v>85</v>
      </c>
    </row>
    <row r="4" spans="2:46" ht="24.95" customHeight="1">
      <c r="B4" s="19"/>
      <c r="D4" s="103" t="s">
        <v>110</v>
      </c>
      <c r="L4" s="19"/>
      <c r="M4" s="10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5" t="s">
        <v>16</v>
      </c>
      <c r="L6" s="19"/>
    </row>
    <row r="7" spans="2:46" ht="16.5" customHeight="1">
      <c r="B7" s="19"/>
      <c r="E7" s="357" t="str">
        <f>'Rekapitulace stavby'!K6</f>
        <v>VYSOKÝ CHLUMEC PARC. Č. 414/2 -  MVS - HOSPODÁŘSKÝ OBJEKT Z MOKŘAN ČP. 13</v>
      </c>
      <c r="F7" s="358"/>
      <c r="G7" s="358"/>
      <c r="H7" s="358"/>
      <c r="L7" s="19"/>
    </row>
    <row r="8" spans="2:46" s="1" customFormat="1" ht="12" customHeight="1">
      <c r="B8" s="37"/>
      <c r="D8" s="105" t="s">
        <v>111</v>
      </c>
      <c r="I8" s="106"/>
      <c r="L8" s="37"/>
    </row>
    <row r="9" spans="2:46" s="1" customFormat="1" ht="36.950000000000003" customHeight="1">
      <c r="B9" s="37"/>
      <c r="E9" s="359" t="s">
        <v>884</v>
      </c>
      <c r="F9" s="360"/>
      <c r="G9" s="360"/>
      <c r="H9" s="360"/>
      <c r="I9" s="106"/>
      <c r="L9" s="37"/>
    </row>
    <row r="10" spans="2:46" s="1" customFormat="1">
      <c r="B10" s="37"/>
      <c r="I10" s="106"/>
      <c r="L10" s="37"/>
    </row>
    <row r="11" spans="2:46" s="1" customFormat="1" ht="12" customHeight="1">
      <c r="B11" s="37"/>
      <c r="D11" s="105" t="s">
        <v>18</v>
      </c>
      <c r="F11" s="107" t="s">
        <v>19</v>
      </c>
      <c r="I11" s="108" t="s">
        <v>20</v>
      </c>
      <c r="J11" s="107" t="s">
        <v>21</v>
      </c>
      <c r="L11" s="37"/>
    </row>
    <row r="12" spans="2:46" s="1" customFormat="1" ht="12" customHeight="1">
      <c r="B12" s="37"/>
      <c r="D12" s="105" t="s">
        <v>22</v>
      </c>
      <c r="F12" s="107" t="s">
        <v>23</v>
      </c>
      <c r="I12" s="108" t="s">
        <v>24</v>
      </c>
      <c r="J12" s="109" t="str">
        <f>'Rekapitulace stavby'!AN8</f>
        <v>14. 12. 2018</v>
      </c>
      <c r="L12" s="37"/>
    </row>
    <row r="13" spans="2:46" s="1" customFormat="1" ht="10.9" customHeight="1">
      <c r="B13" s="37"/>
      <c r="I13" s="106"/>
      <c r="L13" s="37"/>
    </row>
    <row r="14" spans="2:46" s="1" customFormat="1" ht="12" customHeight="1">
      <c r="B14" s="37"/>
      <c r="D14" s="105" t="s">
        <v>26</v>
      </c>
      <c r="I14" s="108" t="s">
        <v>27</v>
      </c>
      <c r="J14" s="107" t="s">
        <v>28</v>
      </c>
      <c r="L14" s="37"/>
    </row>
    <row r="15" spans="2:46" s="1" customFormat="1" ht="18" customHeight="1">
      <c r="B15" s="37"/>
      <c r="E15" s="107" t="s">
        <v>29</v>
      </c>
      <c r="I15" s="108" t="s">
        <v>30</v>
      </c>
      <c r="J15" s="107" t="s">
        <v>21</v>
      </c>
      <c r="L15" s="37"/>
    </row>
    <row r="16" spans="2:46" s="1" customFormat="1" ht="6.95" customHeight="1">
      <c r="B16" s="37"/>
      <c r="I16" s="106"/>
      <c r="L16" s="37"/>
    </row>
    <row r="17" spans="2:12" s="1" customFormat="1" ht="12" customHeight="1">
      <c r="B17" s="37"/>
      <c r="D17" s="105" t="s">
        <v>31</v>
      </c>
      <c r="I17" s="108" t="s">
        <v>27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361" t="str">
        <f>'Rekapitulace stavby'!E14</f>
        <v>Vyplň údaj</v>
      </c>
      <c r="F18" s="362"/>
      <c r="G18" s="362"/>
      <c r="H18" s="362"/>
      <c r="I18" s="108" t="s">
        <v>30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6"/>
      <c r="L19" s="37"/>
    </row>
    <row r="20" spans="2:12" s="1" customFormat="1" ht="12" customHeight="1">
      <c r="B20" s="37"/>
      <c r="D20" s="105" t="s">
        <v>33</v>
      </c>
      <c r="I20" s="108" t="s">
        <v>27</v>
      </c>
      <c r="J20" s="107" t="s">
        <v>34</v>
      </c>
      <c r="L20" s="37"/>
    </row>
    <row r="21" spans="2:12" s="1" customFormat="1" ht="18" customHeight="1">
      <c r="B21" s="37"/>
      <c r="E21" s="107" t="s">
        <v>35</v>
      </c>
      <c r="I21" s="108" t="s">
        <v>30</v>
      </c>
      <c r="J21" s="107" t="s">
        <v>21</v>
      </c>
      <c r="L21" s="37"/>
    </row>
    <row r="22" spans="2:12" s="1" customFormat="1" ht="6.95" customHeight="1">
      <c r="B22" s="37"/>
      <c r="I22" s="106"/>
      <c r="L22" s="37"/>
    </row>
    <row r="23" spans="2:12" s="1" customFormat="1" ht="12" customHeight="1">
      <c r="B23" s="37"/>
      <c r="D23" s="105" t="s">
        <v>37</v>
      </c>
      <c r="I23" s="108" t="s">
        <v>27</v>
      </c>
      <c r="J23" s="107" t="s">
        <v>21</v>
      </c>
      <c r="L23" s="37"/>
    </row>
    <row r="24" spans="2:12" s="1" customFormat="1" ht="18" customHeight="1">
      <c r="B24" s="37"/>
      <c r="E24" s="107" t="s">
        <v>38</v>
      </c>
      <c r="I24" s="108" t="s">
        <v>30</v>
      </c>
      <c r="J24" s="107" t="s">
        <v>21</v>
      </c>
      <c r="L24" s="37"/>
    </row>
    <row r="25" spans="2:12" s="1" customFormat="1" ht="6.95" customHeight="1">
      <c r="B25" s="37"/>
      <c r="I25" s="106"/>
      <c r="L25" s="37"/>
    </row>
    <row r="26" spans="2:12" s="1" customFormat="1" ht="12" customHeight="1">
      <c r="B26" s="37"/>
      <c r="D26" s="105" t="s">
        <v>39</v>
      </c>
      <c r="I26" s="106"/>
      <c r="L26" s="37"/>
    </row>
    <row r="27" spans="2:12" s="7" customFormat="1" ht="51" customHeight="1">
      <c r="B27" s="110"/>
      <c r="E27" s="363" t="s">
        <v>40</v>
      </c>
      <c r="F27" s="363"/>
      <c r="G27" s="363"/>
      <c r="H27" s="363"/>
      <c r="I27" s="111"/>
      <c r="L27" s="110"/>
    </row>
    <row r="28" spans="2:12" s="1" customFormat="1" ht="6.95" customHeight="1">
      <c r="B28" s="37"/>
      <c r="I28" s="106"/>
      <c r="L28" s="37"/>
    </row>
    <row r="29" spans="2:12" s="1" customFormat="1" ht="6.95" customHeight="1">
      <c r="B29" s="37"/>
      <c r="D29" s="58"/>
      <c r="E29" s="58"/>
      <c r="F29" s="58"/>
      <c r="G29" s="58"/>
      <c r="H29" s="58"/>
      <c r="I29" s="112"/>
      <c r="J29" s="58"/>
      <c r="K29" s="58"/>
      <c r="L29" s="37"/>
    </row>
    <row r="30" spans="2:12" s="1" customFormat="1" ht="25.35" customHeight="1">
      <c r="B30" s="37"/>
      <c r="D30" s="113" t="s">
        <v>41</v>
      </c>
      <c r="I30" s="106"/>
      <c r="J30" s="114">
        <f>ROUND(J109, 2)</f>
        <v>0</v>
      </c>
      <c r="L30" s="37"/>
    </row>
    <row r="31" spans="2:12" s="1" customFormat="1" ht="6.95" customHeight="1">
      <c r="B31" s="37"/>
      <c r="D31" s="58"/>
      <c r="E31" s="58"/>
      <c r="F31" s="58"/>
      <c r="G31" s="58"/>
      <c r="H31" s="58"/>
      <c r="I31" s="112"/>
      <c r="J31" s="58"/>
      <c r="K31" s="58"/>
      <c r="L31" s="37"/>
    </row>
    <row r="32" spans="2:12" s="1" customFormat="1" ht="14.45" customHeight="1">
      <c r="B32" s="37"/>
      <c r="F32" s="115" t="s">
        <v>43</v>
      </c>
      <c r="I32" s="116" t="s">
        <v>42</v>
      </c>
      <c r="J32" s="115" t="s">
        <v>44</v>
      </c>
      <c r="L32" s="37"/>
    </row>
    <row r="33" spans="2:12" s="1" customFormat="1" ht="14.45" customHeight="1">
      <c r="B33" s="37"/>
      <c r="D33" s="117" t="s">
        <v>45</v>
      </c>
      <c r="E33" s="105" t="s">
        <v>46</v>
      </c>
      <c r="F33" s="118">
        <f>ROUND((SUM(BE109:BE1082)),  2)</f>
        <v>0</v>
      </c>
      <c r="I33" s="119">
        <v>0.21</v>
      </c>
      <c r="J33" s="118">
        <f>ROUND(((SUM(BE109:BE1082))*I33),  2)</f>
        <v>0</v>
      </c>
      <c r="L33" s="37"/>
    </row>
    <row r="34" spans="2:12" s="1" customFormat="1" ht="14.45" customHeight="1">
      <c r="B34" s="37"/>
      <c r="E34" s="105" t="s">
        <v>47</v>
      </c>
      <c r="F34" s="118">
        <f>ROUND((SUM(BF109:BF1082)),  2)</f>
        <v>0</v>
      </c>
      <c r="I34" s="119">
        <v>0.15</v>
      </c>
      <c r="J34" s="118">
        <f>ROUND(((SUM(BF109:BF1082))*I34),  2)</f>
        <v>0</v>
      </c>
      <c r="L34" s="37"/>
    </row>
    <row r="35" spans="2:12" s="1" customFormat="1" ht="14.45" hidden="1" customHeight="1">
      <c r="B35" s="37"/>
      <c r="E35" s="105" t="s">
        <v>48</v>
      </c>
      <c r="F35" s="118">
        <f>ROUND((SUM(BG109:BG1082)),  2)</f>
        <v>0</v>
      </c>
      <c r="I35" s="119">
        <v>0.21</v>
      </c>
      <c r="J35" s="118">
        <f>0</f>
        <v>0</v>
      </c>
      <c r="L35" s="37"/>
    </row>
    <row r="36" spans="2:12" s="1" customFormat="1" ht="14.45" hidden="1" customHeight="1">
      <c r="B36" s="37"/>
      <c r="E36" s="105" t="s">
        <v>49</v>
      </c>
      <c r="F36" s="118">
        <f>ROUND((SUM(BH109:BH1082)),  2)</f>
        <v>0</v>
      </c>
      <c r="I36" s="119">
        <v>0.15</v>
      </c>
      <c r="J36" s="118">
        <f>0</f>
        <v>0</v>
      </c>
      <c r="L36" s="37"/>
    </row>
    <row r="37" spans="2:12" s="1" customFormat="1" ht="14.45" hidden="1" customHeight="1">
      <c r="B37" s="37"/>
      <c r="E37" s="105" t="s">
        <v>50</v>
      </c>
      <c r="F37" s="118">
        <f>ROUND((SUM(BI109:BI1082)),  2)</f>
        <v>0</v>
      </c>
      <c r="I37" s="119">
        <v>0</v>
      </c>
      <c r="J37" s="118">
        <f>0</f>
        <v>0</v>
      </c>
      <c r="L37" s="37"/>
    </row>
    <row r="38" spans="2:12" s="1" customFormat="1" ht="6.95" customHeight="1">
      <c r="B38" s="37"/>
      <c r="I38" s="106"/>
      <c r="L38" s="37"/>
    </row>
    <row r="39" spans="2:12" s="1" customFormat="1" ht="25.35" customHeight="1">
      <c r="B39" s="37"/>
      <c r="C39" s="120"/>
      <c r="D39" s="121" t="s">
        <v>51</v>
      </c>
      <c r="E39" s="122"/>
      <c r="F39" s="122"/>
      <c r="G39" s="123" t="s">
        <v>52</v>
      </c>
      <c r="H39" s="124" t="s">
        <v>53</v>
      </c>
      <c r="I39" s="125"/>
      <c r="J39" s="126">
        <f>SUM(J30:J37)</f>
        <v>0</v>
      </c>
      <c r="K39" s="127"/>
      <c r="L39" s="37"/>
    </row>
    <row r="40" spans="2:12" s="1" customFormat="1" ht="14.45" customHeight="1">
      <c r="B40" s="128"/>
      <c r="C40" s="129"/>
      <c r="D40" s="129"/>
      <c r="E40" s="129"/>
      <c r="F40" s="129"/>
      <c r="G40" s="129"/>
      <c r="H40" s="129"/>
      <c r="I40" s="130"/>
      <c r="J40" s="129"/>
      <c r="K40" s="129"/>
      <c r="L40" s="37"/>
    </row>
    <row r="44" spans="2:12" s="1" customFormat="1" ht="6.9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5" spans="2:12" s="1" customFormat="1" ht="24.95" customHeight="1">
      <c r="B45" s="33"/>
      <c r="C45" s="22" t="s">
        <v>114</v>
      </c>
      <c r="D45" s="34"/>
      <c r="E45" s="34"/>
      <c r="F45" s="34"/>
      <c r="G45" s="34"/>
      <c r="H45" s="34"/>
      <c r="I45" s="106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6"/>
      <c r="J47" s="34"/>
      <c r="K47" s="34"/>
      <c r="L47" s="37"/>
    </row>
    <row r="48" spans="2:12" s="1" customFormat="1" ht="16.5" customHeight="1">
      <c r="B48" s="33"/>
      <c r="C48" s="34"/>
      <c r="D48" s="34"/>
      <c r="E48" s="355" t="str">
        <f>E7</f>
        <v>VYSOKÝ CHLUMEC PARC. Č. 414/2 -  MVS - HOSPODÁŘSKÝ OBJEKT Z MOKŘAN ČP. 13</v>
      </c>
      <c r="F48" s="356"/>
      <c r="G48" s="356"/>
      <c r="H48" s="356"/>
      <c r="I48" s="106"/>
      <c r="J48" s="34"/>
      <c r="K48" s="34"/>
      <c r="L48" s="37"/>
    </row>
    <row r="49" spans="2:47" s="1" customFormat="1" ht="12" customHeight="1">
      <c r="B49" s="33"/>
      <c r="C49" s="28" t="s">
        <v>111</v>
      </c>
      <c r="D49" s="34"/>
      <c r="E49" s="34"/>
      <c r="F49" s="34"/>
      <c r="G49" s="34"/>
      <c r="H49" s="34"/>
      <c r="I49" s="106"/>
      <c r="J49" s="34"/>
      <c r="K49" s="34"/>
      <c r="L49" s="37"/>
    </row>
    <row r="50" spans="2:47" s="1" customFormat="1" ht="16.5" customHeight="1">
      <c r="B50" s="33"/>
      <c r="C50" s="34"/>
      <c r="D50" s="34"/>
      <c r="E50" s="333" t="str">
        <f>E9</f>
        <v xml:space="preserve">04 - VYSOKÝ CHLUMEC - STAVBA OBJEKTU </v>
      </c>
      <c r="F50" s="354"/>
      <c r="G50" s="354"/>
      <c r="H50" s="354"/>
      <c r="I50" s="106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VYSOKÝ CHLUMEC</v>
      </c>
      <c r="G52" s="34"/>
      <c r="H52" s="34"/>
      <c r="I52" s="108" t="s">
        <v>24</v>
      </c>
      <c r="J52" s="57" t="str">
        <f>IF(J12="","",J12)</f>
        <v>14. 12. 2018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37"/>
    </row>
    <row r="54" spans="2:47" s="1" customFormat="1" ht="27.95" customHeight="1">
      <c r="B54" s="33"/>
      <c r="C54" s="28" t="s">
        <v>26</v>
      </c>
      <c r="D54" s="34"/>
      <c r="E54" s="34"/>
      <c r="F54" s="26" t="str">
        <f>E15</f>
        <v>HORNICKÉ MUZEUM PŘÍBRAM</v>
      </c>
      <c r="G54" s="34"/>
      <c r="H54" s="34"/>
      <c r="I54" s="108" t="s">
        <v>33</v>
      </c>
      <c r="J54" s="31" t="str">
        <f>E21</f>
        <v>ING. ARCH. PETR DOSTÁL</v>
      </c>
      <c r="K54" s="34"/>
      <c r="L54" s="37"/>
    </row>
    <row r="55" spans="2:47" s="1" customFormat="1" ht="15.2" customHeight="1">
      <c r="B55" s="33"/>
      <c r="C55" s="28" t="s">
        <v>31</v>
      </c>
      <c r="D55" s="34"/>
      <c r="E55" s="34"/>
      <c r="F55" s="26" t="str">
        <f>IF(E18="","",E18)</f>
        <v>Vyplň údaj</v>
      </c>
      <c r="G55" s="34"/>
      <c r="H55" s="34"/>
      <c r="I55" s="108" t="s">
        <v>37</v>
      </c>
      <c r="J55" s="31" t="str">
        <f>E24</f>
        <v>J. JEDLIČKOVÁ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37"/>
    </row>
    <row r="57" spans="2:47" s="1" customFormat="1" ht="29.25" customHeight="1">
      <c r="B57" s="33"/>
      <c r="C57" s="134" t="s">
        <v>115</v>
      </c>
      <c r="D57" s="135"/>
      <c r="E57" s="135"/>
      <c r="F57" s="135"/>
      <c r="G57" s="135"/>
      <c r="H57" s="135"/>
      <c r="I57" s="136"/>
      <c r="J57" s="137" t="s">
        <v>116</v>
      </c>
      <c r="K57" s="135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37"/>
    </row>
    <row r="59" spans="2:47" s="1" customFormat="1" ht="22.9" customHeight="1">
      <c r="B59" s="33"/>
      <c r="C59" s="138" t="s">
        <v>73</v>
      </c>
      <c r="D59" s="34"/>
      <c r="E59" s="34"/>
      <c r="F59" s="34"/>
      <c r="G59" s="34"/>
      <c r="H59" s="34"/>
      <c r="I59" s="106"/>
      <c r="J59" s="75">
        <f>J109</f>
        <v>0</v>
      </c>
      <c r="K59" s="34"/>
      <c r="L59" s="37"/>
      <c r="AU59" s="16" t="s">
        <v>117</v>
      </c>
    </row>
    <row r="60" spans="2:47" s="8" customFormat="1" ht="24.95" customHeight="1">
      <c r="B60" s="139"/>
      <c r="C60" s="140"/>
      <c r="D60" s="141" t="s">
        <v>885</v>
      </c>
      <c r="E60" s="142"/>
      <c r="F60" s="142"/>
      <c r="G60" s="142"/>
      <c r="H60" s="142"/>
      <c r="I60" s="143"/>
      <c r="J60" s="144">
        <f>J110</f>
        <v>0</v>
      </c>
      <c r="K60" s="140"/>
      <c r="L60" s="145"/>
    </row>
    <row r="61" spans="2:47" s="8" customFormat="1" ht="24.95" customHeight="1">
      <c r="B61" s="139"/>
      <c r="C61" s="140"/>
      <c r="D61" s="141" t="s">
        <v>762</v>
      </c>
      <c r="E61" s="142"/>
      <c r="F61" s="142"/>
      <c r="G61" s="142"/>
      <c r="H61" s="142"/>
      <c r="I61" s="143"/>
      <c r="J61" s="144">
        <f>J114</f>
        <v>0</v>
      </c>
      <c r="K61" s="140"/>
      <c r="L61" s="145"/>
    </row>
    <row r="62" spans="2:47" s="8" customFormat="1" ht="24.95" customHeight="1">
      <c r="B62" s="139"/>
      <c r="C62" s="140"/>
      <c r="D62" s="141" t="s">
        <v>763</v>
      </c>
      <c r="E62" s="142"/>
      <c r="F62" s="142"/>
      <c r="G62" s="142"/>
      <c r="H62" s="142"/>
      <c r="I62" s="143"/>
      <c r="J62" s="144">
        <f>J137</f>
        <v>0</v>
      </c>
      <c r="K62" s="140"/>
      <c r="L62" s="145"/>
    </row>
    <row r="63" spans="2:47" s="8" customFormat="1" ht="24.95" customHeight="1">
      <c r="B63" s="139"/>
      <c r="C63" s="140"/>
      <c r="D63" s="141" t="s">
        <v>886</v>
      </c>
      <c r="E63" s="142"/>
      <c r="F63" s="142"/>
      <c r="G63" s="142"/>
      <c r="H63" s="142"/>
      <c r="I63" s="143"/>
      <c r="J63" s="144">
        <f>J147</f>
        <v>0</v>
      </c>
      <c r="K63" s="140"/>
      <c r="L63" s="145"/>
    </row>
    <row r="64" spans="2:47" s="8" customFormat="1" ht="24.95" customHeight="1">
      <c r="B64" s="139"/>
      <c r="C64" s="140"/>
      <c r="D64" s="141" t="s">
        <v>845</v>
      </c>
      <c r="E64" s="142"/>
      <c r="F64" s="142"/>
      <c r="G64" s="142"/>
      <c r="H64" s="142"/>
      <c r="I64" s="143"/>
      <c r="J64" s="144">
        <f>J150</f>
        <v>0</v>
      </c>
      <c r="K64" s="140"/>
      <c r="L64" s="145"/>
    </row>
    <row r="65" spans="2:12" s="8" customFormat="1" ht="24.95" customHeight="1">
      <c r="B65" s="139"/>
      <c r="C65" s="140"/>
      <c r="D65" s="141" t="s">
        <v>887</v>
      </c>
      <c r="E65" s="142"/>
      <c r="F65" s="142"/>
      <c r="G65" s="142"/>
      <c r="H65" s="142"/>
      <c r="I65" s="143"/>
      <c r="J65" s="144">
        <f>J154</f>
        <v>0</v>
      </c>
      <c r="K65" s="140"/>
      <c r="L65" s="145"/>
    </row>
    <row r="66" spans="2:12" s="8" customFormat="1" ht="24.95" customHeight="1">
      <c r="B66" s="139"/>
      <c r="C66" s="140"/>
      <c r="D66" s="141" t="s">
        <v>888</v>
      </c>
      <c r="E66" s="142"/>
      <c r="F66" s="142"/>
      <c r="G66" s="142"/>
      <c r="H66" s="142"/>
      <c r="I66" s="143"/>
      <c r="J66" s="144">
        <f>J176</f>
        <v>0</v>
      </c>
      <c r="K66" s="140"/>
      <c r="L66" s="145"/>
    </row>
    <row r="67" spans="2:12" s="8" customFormat="1" ht="24.95" customHeight="1">
      <c r="B67" s="139"/>
      <c r="C67" s="140"/>
      <c r="D67" s="141" t="s">
        <v>889</v>
      </c>
      <c r="E67" s="142"/>
      <c r="F67" s="142"/>
      <c r="G67" s="142"/>
      <c r="H67" s="142"/>
      <c r="I67" s="143"/>
      <c r="J67" s="144">
        <f>J202</f>
        <v>0</v>
      </c>
      <c r="K67" s="140"/>
      <c r="L67" s="145"/>
    </row>
    <row r="68" spans="2:12" s="8" customFormat="1" ht="24.95" customHeight="1">
      <c r="B68" s="139"/>
      <c r="C68" s="140"/>
      <c r="D68" s="141" t="s">
        <v>890</v>
      </c>
      <c r="E68" s="142"/>
      <c r="F68" s="142"/>
      <c r="G68" s="142"/>
      <c r="H68" s="142"/>
      <c r="I68" s="143"/>
      <c r="J68" s="144">
        <f>J283</f>
        <v>0</v>
      </c>
      <c r="K68" s="140"/>
      <c r="L68" s="145"/>
    </row>
    <row r="69" spans="2:12" s="8" customFormat="1" ht="24.95" customHeight="1">
      <c r="B69" s="139"/>
      <c r="C69" s="140"/>
      <c r="D69" s="141" t="s">
        <v>891</v>
      </c>
      <c r="E69" s="142"/>
      <c r="F69" s="142"/>
      <c r="G69" s="142"/>
      <c r="H69" s="142"/>
      <c r="I69" s="143"/>
      <c r="J69" s="144">
        <f>J319</f>
        <v>0</v>
      </c>
      <c r="K69" s="140"/>
      <c r="L69" s="145"/>
    </row>
    <row r="70" spans="2:12" s="8" customFormat="1" ht="24.95" customHeight="1">
      <c r="B70" s="139"/>
      <c r="C70" s="140"/>
      <c r="D70" s="141" t="s">
        <v>892</v>
      </c>
      <c r="E70" s="142"/>
      <c r="F70" s="142"/>
      <c r="G70" s="142"/>
      <c r="H70" s="142"/>
      <c r="I70" s="143"/>
      <c r="J70" s="144">
        <f>J377</f>
        <v>0</v>
      </c>
      <c r="K70" s="140"/>
      <c r="L70" s="145"/>
    </row>
    <row r="71" spans="2:12" s="8" customFormat="1" ht="24.95" customHeight="1">
      <c r="B71" s="139"/>
      <c r="C71" s="140"/>
      <c r="D71" s="141" t="s">
        <v>893</v>
      </c>
      <c r="E71" s="142"/>
      <c r="F71" s="142"/>
      <c r="G71" s="142"/>
      <c r="H71" s="142"/>
      <c r="I71" s="143"/>
      <c r="J71" s="144">
        <f>J404</f>
        <v>0</v>
      </c>
      <c r="K71" s="140"/>
      <c r="L71" s="145"/>
    </row>
    <row r="72" spans="2:12" s="8" customFormat="1" ht="24.95" customHeight="1">
      <c r="B72" s="139"/>
      <c r="C72" s="140"/>
      <c r="D72" s="141" t="s">
        <v>118</v>
      </c>
      <c r="E72" s="142"/>
      <c r="F72" s="142"/>
      <c r="G72" s="142"/>
      <c r="H72" s="142"/>
      <c r="I72" s="143"/>
      <c r="J72" s="144">
        <f>J429</f>
        <v>0</v>
      </c>
      <c r="K72" s="140"/>
      <c r="L72" s="145"/>
    </row>
    <row r="73" spans="2:12" s="8" customFormat="1" ht="24.95" customHeight="1">
      <c r="B73" s="139"/>
      <c r="C73" s="140"/>
      <c r="D73" s="141" t="s">
        <v>894</v>
      </c>
      <c r="E73" s="142"/>
      <c r="F73" s="142"/>
      <c r="G73" s="142"/>
      <c r="H73" s="142"/>
      <c r="I73" s="143"/>
      <c r="J73" s="144">
        <f>J472</f>
        <v>0</v>
      </c>
      <c r="K73" s="140"/>
      <c r="L73" s="145"/>
    </row>
    <row r="74" spans="2:12" s="8" customFormat="1" ht="24.95" customHeight="1">
      <c r="B74" s="139"/>
      <c r="C74" s="140"/>
      <c r="D74" s="141" t="s">
        <v>119</v>
      </c>
      <c r="E74" s="142"/>
      <c r="F74" s="142"/>
      <c r="G74" s="142"/>
      <c r="H74" s="142"/>
      <c r="I74" s="143"/>
      <c r="J74" s="144">
        <f>J479</f>
        <v>0</v>
      </c>
      <c r="K74" s="140"/>
      <c r="L74" s="145"/>
    </row>
    <row r="75" spans="2:12" s="8" customFormat="1" ht="24.95" customHeight="1">
      <c r="B75" s="139"/>
      <c r="C75" s="140"/>
      <c r="D75" s="141" t="s">
        <v>120</v>
      </c>
      <c r="E75" s="142"/>
      <c r="F75" s="142"/>
      <c r="G75" s="142"/>
      <c r="H75" s="142"/>
      <c r="I75" s="143"/>
      <c r="J75" s="144">
        <f>J675</f>
        <v>0</v>
      </c>
      <c r="K75" s="140"/>
      <c r="L75" s="145"/>
    </row>
    <row r="76" spans="2:12" s="8" customFormat="1" ht="24.95" customHeight="1">
      <c r="B76" s="139"/>
      <c r="C76" s="140"/>
      <c r="D76" s="141" t="s">
        <v>121</v>
      </c>
      <c r="E76" s="142"/>
      <c r="F76" s="142"/>
      <c r="G76" s="142"/>
      <c r="H76" s="142"/>
      <c r="I76" s="143"/>
      <c r="J76" s="144">
        <f>J687</f>
        <v>0</v>
      </c>
      <c r="K76" s="140"/>
      <c r="L76" s="145"/>
    </row>
    <row r="77" spans="2:12" s="8" customFormat="1" ht="24.95" customHeight="1">
      <c r="B77" s="139"/>
      <c r="C77" s="140"/>
      <c r="D77" s="141" t="s">
        <v>122</v>
      </c>
      <c r="E77" s="142"/>
      <c r="F77" s="142"/>
      <c r="G77" s="142"/>
      <c r="H77" s="142"/>
      <c r="I77" s="143"/>
      <c r="J77" s="144">
        <f>J703</f>
        <v>0</v>
      </c>
      <c r="K77" s="140"/>
      <c r="L77" s="145"/>
    </row>
    <row r="78" spans="2:12" s="8" customFormat="1" ht="24.95" customHeight="1">
      <c r="B78" s="139"/>
      <c r="C78" s="140"/>
      <c r="D78" s="141" t="s">
        <v>123</v>
      </c>
      <c r="E78" s="142"/>
      <c r="F78" s="142"/>
      <c r="G78" s="142"/>
      <c r="H78" s="142"/>
      <c r="I78" s="143"/>
      <c r="J78" s="144">
        <f>J726</f>
        <v>0</v>
      </c>
      <c r="K78" s="140"/>
      <c r="L78" s="145"/>
    </row>
    <row r="79" spans="2:12" s="8" customFormat="1" ht="24.95" customHeight="1">
      <c r="B79" s="139"/>
      <c r="C79" s="140"/>
      <c r="D79" s="141" t="s">
        <v>895</v>
      </c>
      <c r="E79" s="142"/>
      <c r="F79" s="142"/>
      <c r="G79" s="142"/>
      <c r="H79" s="142"/>
      <c r="I79" s="143"/>
      <c r="J79" s="144">
        <f>J743</f>
        <v>0</v>
      </c>
      <c r="K79" s="140"/>
      <c r="L79" s="145"/>
    </row>
    <row r="80" spans="2:12" s="8" customFormat="1" ht="24.95" customHeight="1">
      <c r="B80" s="139"/>
      <c r="C80" s="140"/>
      <c r="D80" s="141" t="s">
        <v>896</v>
      </c>
      <c r="E80" s="142"/>
      <c r="F80" s="142"/>
      <c r="G80" s="142"/>
      <c r="H80" s="142"/>
      <c r="I80" s="143"/>
      <c r="J80" s="144">
        <f>J761</f>
        <v>0</v>
      </c>
      <c r="K80" s="140"/>
      <c r="L80" s="145"/>
    </row>
    <row r="81" spans="2:12" s="8" customFormat="1" ht="24.95" customHeight="1">
      <c r="B81" s="139"/>
      <c r="C81" s="140"/>
      <c r="D81" s="141" t="s">
        <v>897</v>
      </c>
      <c r="E81" s="142"/>
      <c r="F81" s="142"/>
      <c r="G81" s="142"/>
      <c r="H81" s="142"/>
      <c r="I81" s="143"/>
      <c r="J81" s="144">
        <f>J783</f>
        <v>0</v>
      </c>
      <c r="K81" s="140"/>
      <c r="L81" s="145"/>
    </row>
    <row r="82" spans="2:12" s="8" customFormat="1" ht="24.95" customHeight="1">
      <c r="B82" s="139"/>
      <c r="C82" s="140"/>
      <c r="D82" s="141" t="s">
        <v>124</v>
      </c>
      <c r="E82" s="142"/>
      <c r="F82" s="142"/>
      <c r="G82" s="142"/>
      <c r="H82" s="142"/>
      <c r="I82" s="143"/>
      <c r="J82" s="144">
        <f>J804</f>
        <v>0</v>
      </c>
      <c r="K82" s="140"/>
      <c r="L82" s="145"/>
    </row>
    <row r="83" spans="2:12" s="8" customFormat="1" ht="24.95" customHeight="1">
      <c r="B83" s="139"/>
      <c r="C83" s="140"/>
      <c r="D83" s="141" t="s">
        <v>898</v>
      </c>
      <c r="E83" s="142"/>
      <c r="F83" s="142"/>
      <c r="G83" s="142"/>
      <c r="H83" s="142"/>
      <c r="I83" s="143"/>
      <c r="J83" s="144">
        <f>J827</f>
        <v>0</v>
      </c>
      <c r="K83" s="140"/>
      <c r="L83" s="145"/>
    </row>
    <row r="84" spans="2:12" s="8" customFormat="1" ht="24.95" customHeight="1">
      <c r="B84" s="139"/>
      <c r="C84" s="140"/>
      <c r="D84" s="141" t="s">
        <v>899</v>
      </c>
      <c r="E84" s="142"/>
      <c r="F84" s="142"/>
      <c r="G84" s="142"/>
      <c r="H84" s="142"/>
      <c r="I84" s="143"/>
      <c r="J84" s="144">
        <f>J1013</f>
        <v>0</v>
      </c>
      <c r="K84" s="140"/>
      <c r="L84" s="145"/>
    </row>
    <row r="85" spans="2:12" s="8" customFormat="1" ht="24.95" customHeight="1">
      <c r="B85" s="139"/>
      <c r="C85" s="140"/>
      <c r="D85" s="141" t="s">
        <v>125</v>
      </c>
      <c r="E85" s="142"/>
      <c r="F85" s="142"/>
      <c r="G85" s="142"/>
      <c r="H85" s="142"/>
      <c r="I85" s="143"/>
      <c r="J85" s="144">
        <f>J1026</f>
        <v>0</v>
      </c>
      <c r="K85" s="140"/>
      <c r="L85" s="145"/>
    </row>
    <row r="86" spans="2:12" s="8" customFormat="1" ht="24.95" customHeight="1">
      <c r="B86" s="139"/>
      <c r="C86" s="140"/>
      <c r="D86" s="141" t="s">
        <v>900</v>
      </c>
      <c r="E86" s="142"/>
      <c r="F86" s="142"/>
      <c r="G86" s="142"/>
      <c r="H86" s="142"/>
      <c r="I86" s="143"/>
      <c r="J86" s="144">
        <f>J1045</f>
        <v>0</v>
      </c>
      <c r="K86" s="140"/>
      <c r="L86" s="145"/>
    </row>
    <row r="87" spans="2:12" s="8" customFormat="1" ht="24.95" customHeight="1">
      <c r="B87" s="139"/>
      <c r="C87" s="140"/>
      <c r="D87" s="141" t="s">
        <v>766</v>
      </c>
      <c r="E87" s="142"/>
      <c r="F87" s="142"/>
      <c r="G87" s="142"/>
      <c r="H87" s="142"/>
      <c r="I87" s="143"/>
      <c r="J87" s="144">
        <f>J1056</f>
        <v>0</v>
      </c>
      <c r="K87" s="140"/>
      <c r="L87" s="145"/>
    </row>
    <row r="88" spans="2:12" s="8" customFormat="1" ht="24.95" customHeight="1">
      <c r="B88" s="139"/>
      <c r="C88" s="140"/>
      <c r="D88" s="141" t="s">
        <v>129</v>
      </c>
      <c r="E88" s="142"/>
      <c r="F88" s="142"/>
      <c r="G88" s="142"/>
      <c r="H88" s="142"/>
      <c r="I88" s="143"/>
      <c r="J88" s="144">
        <f>J1058</f>
        <v>0</v>
      </c>
      <c r="K88" s="140"/>
      <c r="L88" s="145"/>
    </row>
    <row r="89" spans="2:12" s="8" customFormat="1" ht="24.95" customHeight="1">
      <c r="B89" s="139"/>
      <c r="C89" s="140"/>
      <c r="D89" s="141" t="s">
        <v>130</v>
      </c>
      <c r="E89" s="142"/>
      <c r="F89" s="142"/>
      <c r="G89" s="142"/>
      <c r="H89" s="142"/>
      <c r="I89" s="143"/>
      <c r="J89" s="144">
        <f>J1061</f>
        <v>0</v>
      </c>
      <c r="K89" s="140"/>
      <c r="L89" s="145"/>
    </row>
    <row r="90" spans="2:12" s="1" customFormat="1" ht="21.75" customHeight="1">
      <c r="B90" s="33"/>
      <c r="C90" s="34"/>
      <c r="D90" s="34"/>
      <c r="E90" s="34"/>
      <c r="F90" s="34"/>
      <c r="G90" s="34"/>
      <c r="H90" s="34"/>
      <c r="I90" s="106"/>
      <c r="J90" s="34"/>
      <c r="K90" s="34"/>
      <c r="L90" s="37"/>
    </row>
    <row r="91" spans="2:12" s="1" customFormat="1" ht="6.95" customHeight="1">
      <c r="B91" s="45"/>
      <c r="C91" s="46"/>
      <c r="D91" s="46"/>
      <c r="E91" s="46"/>
      <c r="F91" s="46"/>
      <c r="G91" s="46"/>
      <c r="H91" s="46"/>
      <c r="I91" s="130"/>
      <c r="J91" s="46"/>
      <c r="K91" s="46"/>
      <c r="L91" s="37"/>
    </row>
    <row r="95" spans="2:12" s="1" customFormat="1" ht="6.95" customHeight="1">
      <c r="B95" s="47"/>
      <c r="C95" s="48"/>
      <c r="D95" s="48"/>
      <c r="E95" s="48"/>
      <c r="F95" s="48"/>
      <c r="G95" s="48"/>
      <c r="H95" s="48"/>
      <c r="I95" s="133"/>
      <c r="J95" s="48"/>
      <c r="K95" s="48"/>
      <c r="L95" s="37"/>
    </row>
    <row r="96" spans="2:12" s="1" customFormat="1" ht="24.95" customHeight="1">
      <c r="B96" s="33"/>
      <c r="C96" s="22" t="s">
        <v>131</v>
      </c>
      <c r="D96" s="34"/>
      <c r="E96" s="34"/>
      <c r="F96" s="34"/>
      <c r="G96" s="34"/>
      <c r="H96" s="34"/>
      <c r="I96" s="106"/>
      <c r="J96" s="34"/>
      <c r="K96" s="34"/>
      <c r="L96" s="37"/>
    </row>
    <row r="97" spans="2:65" s="1" customFormat="1" ht="6.95" customHeight="1">
      <c r="B97" s="33"/>
      <c r="C97" s="34"/>
      <c r="D97" s="34"/>
      <c r="E97" s="34"/>
      <c r="F97" s="34"/>
      <c r="G97" s="34"/>
      <c r="H97" s="34"/>
      <c r="I97" s="106"/>
      <c r="J97" s="34"/>
      <c r="K97" s="34"/>
      <c r="L97" s="37"/>
    </row>
    <row r="98" spans="2:65" s="1" customFormat="1" ht="12" customHeight="1">
      <c r="B98" s="33"/>
      <c r="C98" s="28" t="s">
        <v>16</v>
      </c>
      <c r="D98" s="34"/>
      <c r="E98" s="34"/>
      <c r="F98" s="34"/>
      <c r="G98" s="34"/>
      <c r="H98" s="34"/>
      <c r="I98" s="106"/>
      <c r="J98" s="34"/>
      <c r="K98" s="34"/>
      <c r="L98" s="37"/>
    </row>
    <row r="99" spans="2:65" s="1" customFormat="1" ht="16.5" customHeight="1">
      <c r="B99" s="33"/>
      <c r="C99" s="34"/>
      <c r="D99" s="34"/>
      <c r="E99" s="355" t="str">
        <f>E7</f>
        <v>VYSOKÝ CHLUMEC PARC. Č. 414/2 -  MVS - HOSPODÁŘSKÝ OBJEKT Z MOKŘAN ČP. 13</v>
      </c>
      <c r="F99" s="356"/>
      <c r="G99" s="356"/>
      <c r="H99" s="356"/>
      <c r="I99" s="106"/>
      <c r="J99" s="34"/>
      <c r="K99" s="34"/>
      <c r="L99" s="37"/>
    </row>
    <row r="100" spans="2:65" s="1" customFormat="1" ht="12" customHeight="1">
      <c r="B100" s="33"/>
      <c r="C100" s="28" t="s">
        <v>111</v>
      </c>
      <c r="D100" s="34"/>
      <c r="E100" s="34"/>
      <c r="F100" s="34"/>
      <c r="G100" s="34"/>
      <c r="H100" s="34"/>
      <c r="I100" s="106"/>
      <c r="J100" s="34"/>
      <c r="K100" s="34"/>
      <c r="L100" s="37"/>
    </row>
    <row r="101" spans="2:65" s="1" customFormat="1" ht="16.5" customHeight="1">
      <c r="B101" s="33"/>
      <c r="C101" s="34"/>
      <c r="D101" s="34"/>
      <c r="E101" s="333" t="str">
        <f>E9</f>
        <v xml:space="preserve">04 - VYSOKÝ CHLUMEC - STAVBA OBJEKTU </v>
      </c>
      <c r="F101" s="354"/>
      <c r="G101" s="354"/>
      <c r="H101" s="354"/>
      <c r="I101" s="106"/>
      <c r="J101" s="34"/>
      <c r="K101" s="34"/>
      <c r="L101" s="37"/>
    </row>
    <row r="102" spans="2:65" s="1" customFormat="1" ht="6.95" customHeight="1">
      <c r="B102" s="33"/>
      <c r="C102" s="34"/>
      <c r="D102" s="34"/>
      <c r="E102" s="34"/>
      <c r="F102" s="34"/>
      <c r="G102" s="34"/>
      <c r="H102" s="34"/>
      <c r="I102" s="106"/>
      <c r="J102" s="34"/>
      <c r="K102" s="34"/>
      <c r="L102" s="37"/>
    </row>
    <row r="103" spans="2:65" s="1" customFormat="1" ht="12" customHeight="1">
      <c r="B103" s="33"/>
      <c r="C103" s="28" t="s">
        <v>22</v>
      </c>
      <c r="D103" s="34"/>
      <c r="E103" s="34"/>
      <c r="F103" s="26" t="str">
        <f>F12</f>
        <v>VYSOKÝ CHLUMEC</v>
      </c>
      <c r="G103" s="34"/>
      <c r="H103" s="34"/>
      <c r="I103" s="108" t="s">
        <v>24</v>
      </c>
      <c r="J103" s="57" t="str">
        <f>IF(J12="","",J12)</f>
        <v>14. 12. 2018</v>
      </c>
      <c r="K103" s="34"/>
      <c r="L103" s="37"/>
    </row>
    <row r="104" spans="2:65" s="1" customFormat="1" ht="6.95" customHeight="1">
      <c r="B104" s="33"/>
      <c r="C104" s="34"/>
      <c r="D104" s="34"/>
      <c r="E104" s="34"/>
      <c r="F104" s="34"/>
      <c r="G104" s="34"/>
      <c r="H104" s="34"/>
      <c r="I104" s="106"/>
      <c r="J104" s="34"/>
      <c r="K104" s="34"/>
      <c r="L104" s="37"/>
    </row>
    <row r="105" spans="2:65" s="1" customFormat="1" ht="27.95" customHeight="1">
      <c r="B105" s="33"/>
      <c r="C105" s="28" t="s">
        <v>26</v>
      </c>
      <c r="D105" s="34"/>
      <c r="E105" s="34"/>
      <c r="F105" s="26" t="str">
        <f>E15</f>
        <v>HORNICKÉ MUZEUM PŘÍBRAM</v>
      </c>
      <c r="G105" s="34"/>
      <c r="H105" s="34"/>
      <c r="I105" s="108" t="s">
        <v>33</v>
      </c>
      <c r="J105" s="31" t="str">
        <f>E21</f>
        <v>ING. ARCH. PETR DOSTÁL</v>
      </c>
      <c r="K105" s="34"/>
      <c r="L105" s="37"/>
    </row>
    <row r="106" spans="2:65" s="1" customFormat="1" ht="15.2" customHeight="1">
      <c r="B106" s="33"/>
      <c r="C106" s="28" t="s">
        <v>31</v>
      </c>
      <c r="D106" s="34"/>
      <c r="E106" s="34"/>
      <c r="F106" s="26" t="str">
        <f>IF(E18="","",E18)</f>
        <v>Vyplň údaj</v>
      </c>
      <c r="G106" s="34"/>
      <c r="H106" s="34"/>
      <c r="I106" s="108" t="s">
        <v>37</v>
      </c>
      <c r="J106" s="31" t="str">
        <f>E24</f>
        <v>J. JEDLIČKOVÁ</v>
      </c>
      <c r="K106" s="34"/>
      <c r="L106" s="37"/>
    </row>
    <row r="107" spans="2:65" s="1" customFormat="1" ht="10.35" customHeight="1">
      <c r="B107" s="33"/>
      <c r="C107" s="34"/>
      <c r="D107" s="34"/>
      <c r="E107" s="34"/>
      <c r="F107" s="34"/>
      <c r="G107" s="34"/>
      <c r="H107" s="34"/>
      <c r="I107" s="106"/>
      <c r="J107" s="34"/>
      <c r="K107" s="34"/>
      <c r="L107" s="37"/>
    </row>
    <row r="108" spans="2:65" s="9" customFormat="1" ht="29.25" customHeight="1">
      <c r="B108" s="146"/>
      <c r="C108" s="147" t="s">
        <v>132</v>
      </c>
      <c r="D108" s="148" t="s">
        <v>60</v>
      </c>
      <c r="E108" s="148" t="s">
        <v>56</v>
      </c>
      <c r="F108" s="148" t="s">
        <v>57</v>
      </c>
      <c r="G108" s="148" t="s">
        <v>133</v>
      </c>
      <c r="H108" s="148" t="s">
        <v>134</v>
      </c>
      <c r="I108" s="149" t="s">
        <v>135</v>
      </c>
      <c r="J108" s="148" t="s">
        <v>116</v>
      </c>
      <c r="K108" s="150" t="s">
        <v>136</v>
      </c>
      <c r="L108" s="151"/>
      <c r="M108" s="66" t="s">
        <v>21</v>
      </c>
      <c r="N108" s="67" t="s">
        <v>45</v>
      </c>
      <c r="O108" s="67" t="s">
        <v>137</v>
      </c>
      <c r="P108" s="67" t="s">
        <v>138</v>
      </c>
      <c r="Q108" s="67" t="s">
        <v>139</v>
      </c>
      <c r="R108" s="67" t="s">
        <v>140</v>
      </c>
      <c r="S108" s="67" t="s">
        <v>141</v>
      </c>
      <c r="T108" s="68" t="s">
        <v>142</v>
      </c>
    </row>
    <row r="109" spans="2:65" s="1" customFormat="1" ht="22.9" customHeight="1">
      <c r="B109" s="33"/>
      <c r="C109" s="73" t="s">
        <v>143</v>
      </c>
      <c r="D109" s="34"/>
      <c r="E109" s="34"/>
      <c r="F109" s="34"/>
      <c r="G109" s="34"/>
      <c r="H109" s="34"/>
      <c r="I109" s="106"/>
      <c r="J109" s="152">
        <f>BK109</f>
        <v>0</v>
      </c>
      <c r="K109" s="34"/>
      <c r="L109" s="37"/>
      <c r="M109" s="69"/>
      <c r="N109" s="70"/>
      <c r="O109" s="70"/>
      <c r="P109" s="153">
        <f>P110+P114+P137+P147+P150+P154+P176+P202+P283+P319+P377+P404+P429+P472+P479+P675+P687+P703+P726+P743+P761+P783+P804+P827+P1013+P1026+P1045+P1056+P1058+P1061</f>
        <v>0</v>
      </c>
      <c r="Q109" s="70"/>
      <c r="R109" s="153">
        <f>R110+R114+R137+R147+R150+R154+R176+R202+R283+R319+R377+R404+R429+R472+R479+R675+R687+R703+R726+R743+R761+R783+R804+R827+R1013+R1026+R1045+R1056+R1058+R1061</f>
        <v>865.76624365999976</v>
      </c>
      <c r="S109" s="70"/>
      <c r="T109" s="154">
        <f>T110+T114+T137+T147+T150+T154+T176+T202+T283+T319+T377+T404+T429+T472+T479+T675+T687+T703+T726+T743+T761+T783+T804+T827+T1013+T1026+T1045+T1056+T1058+T1061</f>
        <v>0</v>
      </c>
      <c r="AT109" s="16" t="s">
        <v>74</v>
      </c>
      <c r="AU109" s="16" t="s">
        <v>117</v>
      </c>
      <c r="BK109" s="155">
        <f>BK110+BK114+BK137+BK147+BK150+BK154+BK176+BK202+BK283+BK319+BK377+BK404+BK429+BK472+BK479+BK675+BK687+BK703+BK726+BK743+BK761+BK783+BK804+BK827+BK1013+BK1026+BK1045+BK1056+BK1058+BK1061</f>
        <v>0</v>
      </c>
    </row>
    <row r="110" spans="2:65" s="10" customFormat="1" ht="25.9" customHeight="1">
      <c r="B110" s="156"/>
      <c r="C110" s="157"/>
      <c r="D110" s="158" t="s">
        <v>74</v>
      </c>
      <c r="E110" s="159" t="s">
        <v>204</v>
      </c>
      <c r="F110" s="159" t="s">
        <v>901</v>
      </c>
      <c r="G110" s="157"/>
      <c r="H110" s="157"/>
      <c r="I110" s="160"/>
      <c r="J110" s="161">
        <f>BK110</f>
        <v>0</v>
      </c>
      <c r="K110" s="157"/>
      <c r="L110" s="162"/>
      <c r="M110" s="163"/>
      <c r="N110" s="164"/>
      <c r="O110" s="164"/>
      <c r="P110" s="165">
        <f>SUM(P111:P113)</f>
        <v>0</v>
      </c>
      <c r="Q110" s="164"/>
      <c r="R110" s="165">
        <f>SUM(R111:R113)</f>
        <v>0</v>
      </c>
      <c r="S110" s="164"/>
      <c r="T110" s="166">
        <f>SUM(T111:T113)</f>
        <v>0</v>
      </c>
      <c r="AR110" s="167" t="s">
        <v>83</v>
      </c>
      <c r="AT110" s="168" t="s">
        <v>74</v>
      </c>
      <c r="AU110" s="168" t="s">
        <v>75</v>
      </c>
      <c r="AY110" s="167" t="s">
        <v>146</v>
      </c>
      <c r="BK110" s="169">
        <f>SUM(BK111:BK113)</f>
        <v>0</v>
      </c>
    </row>
    <row r="111" spans="2:65" s="1" customFormat="1" ht="24" customHeight="1">
      <c r="B111" s="33"/>
      <c r="C111" s="170" t="s">
        <v>83</v>
      </c>
      <c r="D111" s="170" t="s">
        <v>147</v>
      </c>
      <c r="E111" s="171" t="s">
        <v>902</v>
      </c>
      <c r="F111" s="172" t="s">
        <v>903</v>
      </c>
      <c r="G111" s="173" t="s">
        <v>601</v>
      </c>
      <c r="H111" s="174">
        <v>180</v>
      </c>
      <c r="I111" s="175"/>
      <c r="J111" s="176">
        <f>ROUND(I111*H111,2)</f>
        <v>0</v>
      </c>
      <c r="K111" s="172" t="s">
        <v>394</v>
      </c>
      <c r="L111" s="37"/>
      <c r="M111" s="177" t="s">
        <v>21</v>
      </c>
      <c r="N111" s="178" t="s">
        <v>46</v>
      </c>
      <c r="O111" s="62"/>
      <c r="P111" s="179">
        <f>O111*H111</f>
        <v>0</v>
      </c>
      <c r="Q111" s="179">
        <v>0</v>
      </c>
      <c r="R111" s="179">
        <f>Q111*H111</f>
        <v>0</v>
      </c>
      <c r="S111" s="179">
        <v>0</v>
      </c>
      <c r="T111" s="180">
        <f>S111*H111</f>
        <v>0</v>
      </c>
      <c r="AR111" s="181" t="s">
        <v>165</v>
      </c>
      <c r="AT111" s="181" t="s">
        <v>147</v>
      </c>
      <c r="AU111" s="181" t="s">
        <v>83</v>
      </c>
      <c r="AY111" s="16" t="s">
        <v>146</v>
      </c>
      <c r="BE111" s="182">
        <f>IF(N111="základní",J111,0)</f>
        <v>0</v>
      </c>
      <c r="BF111" s="182">
        <f>IF(N111="snížená",J111,0)</f>
        <v>0</v>
      </c>
      <c r="BG111" s="182">
        <f>IF(N111="zákl. přenesená",J111,0)</f>
        <v>0</v>
      </c>
      <c r="BH111" s="182">
        <f>IF(N111="sníž. přenesená",J111,0)</f>
        <v>0</v>
      </c>
      <c r="BI111" s="182">
        <f>IF(N111="nulová",J111,0)</f>
        <v>0</v>
      </c>
      <c r="BJ111" s="16" t="s">
        <v>83</v>
      </c>
      <c r="BK111" s="182">
        <f>ROUND(I111*H111,2)</f>
        <v>0</v>
      </c>
      <c r="BL111" s="16" t="s">
        <v>165</v>
      </c>
      <c r="BM111" s="181" t="s">
        <v>904</v>
      </c>
    </row>
    <row r="112" spans="2:65" s="12" customFormat="1">
      <c r="B112" s="197"/>
      <c r="C112" s="198"/>
      <c r="D112" s="183" t="s">
        <v>155</v>
      </c>
      <c r="E112" s="199" t="s">
        <v>21</v>
      </c>
      <c r="F112" s="200" t="s">
        <v>905</v>
      </c>
      <c r="G112" s="198"/>
      <c r="H112" s="199" t="s">
        <v>21</v>
      </c>
      <c r="I112" s="201"/>
      <c r="J112" s="198"/>
      <c r="K112" s="198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155</v>
      </c>
      <c r="AU112" s="206" t="s">
        <v>83</v>
      </c>
      <c r="AV112" s="12" t="s">
        <v>83</v>
      </c>
      <c r="AW112" s="12" t="s">
        <v>36</v>
      </c>
      <c r="AX112" s="12" t="s">
        <v>75</v>
      </c>
      <c r="AY112" s="206" t="s">
        <v>146</v>
      </c>
    </row>
    <row r="113" spans="2:65" s="11" customFormat="1">
      <c r="B113" s="186"/>
      <c r="C113" s="187"/>
      <c r="D113" s="183" t="s">
        <v>155</v>
      </c>
      <c r="E113" s="188" t="s">
        <v>21</v>
      </c>
      <c r="F113" s="189" t="s">
        <v>906</v>
      </c>
      <c r="G113" s="187"/>
      <c r="H113" s="190">
        <v>180</v>
      </c>
      <c r="I113" s="191"/>
      <c r="J113" s="187"/>
      <c r="K113" s="187"/>
      <c r="L113" s="192"/>
      <c r="M113" s="193"/>
      <c r="N113" s="194"/>
      <c r="O113" s="194"/>
      <c r="P113" s="194"/>
      <c r="Q113" s="194"/>
      <c r="R113" s="194"/>
      <c r="S113" s="194"/>
      <c r="T113" s="195"/>
      <c r="AT113" s="196" t="s">
        <v>155</v>
      </c>
      <c r="AU113" s="196" t="s">
        <v>83</v>
      </c>
      <c r="AV113" s="11" t="s">
        <v>85</v>
      </c>
      <c r="AW113" s="11" t="s">
        <v>36</v>
      </c>
      <c r="AX113" s="11" t="s">
        <v>83</v>
      </c>
      <c r="AY113" s="196" t="s">
        <v>146</v>
      </c>
    </row>
    <row r="114" spans="2:65" s="10" customFormat="1" ht="25.9" customHeight="1">
      <c r="B114" s="156"/>
      <c r="C114" s="157"/>
      <c r="D114" s="158" t="s">
        <v>74</v>
      </c>
      <c r="E114" s="159" t="s">
        <v>208</v>
      </c>
      <c r="F114" s="159" t="s">
        <v>767</v>
      </c>
      <c r="G114" s="157"/>
      <c r="H114" s="157"/>
      <c r="I114" s="160"/>
      <c r="J114" s="161">
        <f>BK114</f>
        <v>0</v>
      </c>
      <c r="K114" s="157"/>
      <c r="L114" s="162"/>
      <c r="M114" s="163"/>
      <c r="N114" s="164"/>
      <c r="O114" s="164"/>
      <c r="P114" s="165">
        <f>SUM(P115:P136)</f>
        <v>0</v>
      </c>
      <c r="Q114" s="164"/>
      <c r="R114" s="165">
        <f>SUM(R115:R136)</f>
        <v>0</v>
      </c>
      <c r="S114" s="164"/>
      <c r="T114" s="166">
        <f>SUM(T115:T136)</f>
        <v>0</v>
      </c>
      <c r="AR114" s="167" t="s">
        <v>83</v>
      </c>
      <c r="AT114" s="168" t="s">
        <v>74</v>
      </c>
      <c r="AU114" s="168" t="s">
        <v>75</v>
      </c>
      <c r="AY114" s="167" t="s">
        <v>146</v>
      </c>
      <c r="BK114" s="169">
        <f>SUM(BK115:BK136)</f>
        <v>0</v>
      </c>
    </row>
    <row r="115" spans="2:65" s="1" customFormat="1" ht="24" customHeight="1">
      <c r="B115" s="33"/>
      <c r="C115" s="170" t="s">
        <v>85</v>
      </c>
      <c r="D115" s="170" t="s">
        <v>147</v>
      </c>
      <c r="E115" s="171" t="s">
        <v>907</v>
      </c>
      <c r="F115" s="172" t="s">
        <v>908</v>
      </c>
      <c r="G115" s="173" t="s">
        <v>601</v>
      </c>
      <c r="H115" s="174">
        <v>338.91899999999998</v>
      </c>
      <c r="I115" s="175"/>
      <c r="J115" s="176">
        <f>ROUND(I115*H115,2)</f>
        <v>0</v>
      </c>
      <c r="K115" s="172" t="s">
        <v>394</v>
      </c>
      <c r="L115" s="37"/>
      <c r="M115" s="177" t="s">
        <v>21</v>
      </c>
      <c r="N115" s="178" t="s">
        <v>46</v>
      </c>
      <c r="O115" s="62"/>
      <c r="P115" s="179">
        <f>O115*H115</f>
        <v>0</v>
      </c>
      <c r="Q115" s="179">
        <v>0</v>
      </c>
      <c r="R115" s="179">
        <f>Q115*H115</f>
        <v>0</v>
      </c>
      <c r="S115" s="179">
        <v>0</v>
      </c>
      <c r="T115" s="180">
        <f>S115*H115</f>
        <v>0</v>
      </c>
      <c r="AR115" s="181" t="s">
        <v>165</v>
      </c>
      <c r="AT115" s="181" t="s">
        <v>147</v>
      </c>
      <c r="AU115" s="181" t="s">
        <v>83</v>
      </c>
      <c r="AY115" s="16" t="s">
        <v>146</v>
      </c>
      <c r="BE115" s="182">
        <f>IF(N115="základní",J115,0)</f>
        <v>0</v>
      </c>
      <c r="BF115" s="182">
        <f>IF(N115="snížená",J115,0)</f>
        <v>0</v>
      </c>
      <c r="BG115" s="182">
        <f>IF(N115="zákl. přenesená",J115,0)</f>
        <v>0</v>
      </c>
      <c r="BH115" s="182">
        <f>IF(N115="sníž. přenesená",J115,0)</f>
        <v>0</v>
      </c>
      <c r="BI115" s="182">
        <f>IF(N115="nulová",J115,0)</f>
        <v>0</v>
      </c>
      <c r="BJ115" s="16" t="s">
        <v>83</v>
      </c>
      <c r="BK115" s="182">
        <f>ROUND(I115*H115,2)</f>
        <v>0</v>
      </c>
      <c r="BL115" s="16" t="s">
        <v>165</v>
      </c>
      <c r="BM115" s="181" t="s">
        <v>909</v>
      </c>
    </row>
    <row r="116" spans="2:65" s="12" customFormat="1">
      <c r="B116" s="197"/>
      <c r="C116" s="198"/>
      <c r="D116" s="183" t="s">
        <v>155</v>
      </c>
      <c r="E116" s="199" t="s">
        <v>21</v>
      </c>
      <c r="F116" s="200" t="s">
        <v>910</v>
      </c>
      <c r="G116" s="198"/>
      <c r="H116" s="199" t="s">
        <v>21</v>
      </c>
      <c r="I116" s="201"/>
      <c r="J116" s="198"/>
      <c r="K116" s="198"/>
      <c r="L116" s="202"/>
      <c r="M116" s="203"/>
      <c r="N116" s="204"/>
      <c r="O116" s="204"/>
      <c r="P116" s="204"/>
      <c r="Q116" s="204"/>
      <c r="R116" s="204"/>
      <c r="S116" s="204"/>
      <c r="T116" s="205"/>
      <c r="AT116" s="206" t="s">
        <v>155</v>
      </c>
      <c r="AU116" s="206" t="s">
        <v>83</v>
      </c>
      <c r="AV116" s="12" t="s">
        <v>83</v>
      </c>
      <c r="AW116" s="12" t="s">
        <v>36</v>
      </c>
      <c r="AX116" s="12" t="s">
        <v>75</v>
      </c>
      <c r="AY116" s="206" t="s">
        <v>146</v>
      </c>
    </row>
    <row r="117" spans="2:65" s="11" customFormat="1">
      <c r="B117" s="186"/>
      <c r="C117" s="187"/>
      <c r="D117" s="183" t="s">
        <v>155</v>
      </c>
      <c r="E117" s="188" t="s">
        <v>21</v>
      </c>
      <c r="F117" s="189" t="s">
        <v>911</v>
      </c>
      <c r="G117" s="187"/>
      <c r="H117" s="190">
        <v>254.05500000000001</v>
      </c>
      <c r="I117" s="191"/>
      <c r="J117" s="187"/>
      <c r="K117" s="187"/>
      <c r="L117" s="192"/>
      <c r="M117" s="193"/>
      <c r="N117" s="194"/>
      <c r="O117" s="194"/>
      <c r="P117" s="194"/>
      <c r="Q117" s="194"/>
      <c r="R117" s="194"/>
      <c r="S117" s="194"/>
      <c r="T117" s="195"/>
      <c r="AT117" s="196" t="s">
        <v>155</v>
      </c>
      <c r="AU117" s="196" t="s">
        <v>83</v>
      </c>
      <c r="AV117" s="11" t="s">
        <v>85</v>
      </c>
      <c r="AW117" s="11" t="s">
        <v>36</v>
      </c>
      <c r="AX117" s="11" t="s">
        <v>75</v>
      </c>
      <c r="AY117" s="196" t="s">
        <v>146</v>
      </c>
    </row>
    <row r="118" spans="2:65" s="11" customFormat="1">
      <c r="B118" s="186"/>
      <c r="C118" s="187"/>
      <c r="D118" s="183" t="s">
        <v>155</v>
      </c>
      <c r="E118" s="188" t="s">
        <v>21</v>
      </c>
      <c r="F118" s="189" t="s">
        <v>912</v>
      </c>
      <c r="G118" s="187"/>
      <c r="H118" s="190">
        <v>48.75</v>
      </c>
      <c r="I118" s="191"/>
      <c r="J118" s="187"/>
      <c r="K118" s="187"/>
      <c r="L118" s="192"/>
      <c r="M118" s="193"/>
      <c r="N118" s="194"/>
      <c r="O118" s="194"/>
      <c r="P118" s="194"/>
      <c r="Q118" s="194"/>
      <c r="R118" s="194"/>
      <c r="S118" s="194"/>
      <c r="T118" s="195"/>
      <c r="AT118" s="196" t="s">
        <v>155</v>
      </c>
      <c r="AU118" s="196" t="s">
        <v>83</v>
      </c>
      <c r="AV118" s="11" t="s">
        <v>85</v>
      </c>
      <c r="AW118" s="11" t="s">
        <v>36</v>
      </c>
      <c r="AX118" s="11" t="s">
        <v>75</v>
      </c>
      <c r="AY118" s="196" t="s">
        <v>146</v>
      </c>
    </row>
    <row r="119" spans="2:65" s="11" customFormat="1">
      <c r="B119" s="186"/>
      <c r="C119" s="187"/>
      <c r="D119" s="183" t="s">
        <v>155</v>
      </c>
      <c r="E119" s="188" t="s">
        <v>21</v>
      </c>
      <c r="F119" s="189" t="s">
        <v>913</v>
      </c>
      <c r="G119" s="187"/>
      <c r="H119" s="190">
        <v>35.700000000000003</v>
      </c>
      <c r="I119" s="191"/>
      <c r="J119" s="187"/>
      <c r="K119" s="187"/>
      <c r="L119" s="192"/>
      <c r="M119" s="193"/>
      <c r="N119" s="194"/>
      <c r="O119" s="194"/>
      <c r="P119" s="194"/>
      <c r="Q119" s="194"/>
      <c r="R119" s="194"/>
      <c r="S119" s="194"/>
      <c r="T119" s="195"/>
      <c r="AT119" s="196" t="s">
        <v>155</v>
      </c>
      <c r="AU119" s="196" t="s">
        <v>83</v>
      </c>
      <c r="AV119" s="11" t="s">
        <v>85</v>
      </c>
      <c r="AW119" s="11" t="s">
        <v>36</v>
      </c>
      <c r="AX119" s="11" t="s">
        <v>75</v>
      </c>
      <c r="AY119" s="196" t="s">
        <v>146</v>
      </c>
    </row>
    <row r="120" spans="2:65" s="11" customFormat="1">
      <c r="B120" s="186"/>
      <c r="C120" s="187"/>
      <c r="D120" s="183" t="s">
        <v>155</v>
      </c>
      <c r="E120" s="188" t="s">
        <v>21</v>
      </c>
      <c r="F120" s="189" t="s">
        <v>914</v>
      </c>
      <c r="G120" s="187"/>
      <c r="H120" s="190">
        <v>0.41399999999999998</v>
      </c>
      <c r="I120" s="191"/>
      <c r="J120" s="187"/>
      <c r="K120" s="187"/>
      <c r="L120" s="192"/>
      <c r="M120" s="193"/>
      <c r="N120" s="194"/>
      <c r="O120" s="194"/>
      <c r="P120" s="194"/>
      <c r="Q120" s="194"/>
      <c r="R120" s="194"/>
      <c r="S120" s="194"/>
      <c r="T120" s="195"/>
      <c r="AT120" s="196" t="s">
        <v>155</v>
      </c>
      <c r="AU120" s="196" t="s">
        <v>83</v>
      </c>
      <c r="AV120" s="11" t="s">
        <v>85</v>
      </c>
      <c r="AW120" s="11" t="s">
        <v>36</v>
      </c>
      <c r="AX120" s="11" t="s">
        <v>75</v>
      </c>
      <c r="AY120" s="196" t="s">
        <v>146</v>
      </c>
    </row>
    <row r="121" spans="2:65" s="13" customFormat="1">
      <c r="B121" s="207"/>
      <c r="C121" s="208"/>
      <c r="D121" s="183" t="s">
        <v>155</v>
      </c>
      <c r="E121" s="209" t="s">
        <v>21</v>
      </c>
      <c r="F121" s="210" t="s">
        <v>252</v>
      </c>
      <c r="G121" s="208"/>
      <c r="H121" s="211">
        <v>338.91899999999998</v>
      </c>
      <c r="I121" s="212"/>
      <c r="J121" s="208"/>
      <c r="K121" s="208"/>
      <c r="L121" s="213"/>
      <c r="M121" s="214"/>
      <c r="N121" s="215"/>
      <c r="O121" s="215"/>
      <c r="P121" s="215"/>
      <c r="Q121" s="215"/>
      <c r="R121" s="215"/>
      <c r="S121" s="215"/>
      <c r="T121" s="216"/>
      <c r="AT121" s="217" t="s">
        <v>155</v>
      </c>
      <c r="AU121" s="217" t="s">
        <v>83</v>
      </c>
      <c r="AV121" s="13" t="s">
        <v>165</v>
      </c>
      <c r="AW121" s="13" t="s">
        <v>36</v>
      </c>
      <c r="AX121" s="13" t="s">
        <v>83</v>
      </c>
      <c r="AY121" s="217" t="s">
        <v>146</v>
      </c>
    </row>
    <row r="122" spans="2:65" s="1" customFormat="1" ht="24" customHeight="1">
      <c r="B122" s="33"/>
      <c r="C122" s="170" t="s">
        <v>160</v>
      </c>
      <c r="D122" s="170" t="s">
        <v>147</v>
      </c>
      <c r="E122" s="171" t="s">
        <v>915</v>
      </c>
      <c r="F122" s="172" t="s">
        <v>916</v>
      </c>
      <c r="G122" s="173" t="s">
        <v>601</v>
      </c>
      <c r="H122" s="174">
        <v>41.569000000000003</v>
      </c>
      <c r="I122" s="175"/>
      <c r="J122" s="176">
        <f>ROUND(I122*H122,2)</f>
        <v>0</v>
      </c>
      <c r="K122" s="172" t="s">
        <v>394</v>
      </c>
      <c r="L122" s="37"/>
      <c r="M122" s="177" t="s">
        <v>21</v>
      </c>
      <c r="N122" s="178" t="s">
        <v>46</v>
      </c>
      <c r="O122" s="62"/>
      <c r="P122" s="179">
        <f>O122*H122</f>
        <v>0</v>
      </c>
      <c r="Q122" s="179">
        <v>0</v>
      </c>
      <c r="R122" s="179">
        <f>Q122*H122</f>
        <v>0</v>
      </c>
      <c r="S122" s="179">
        <v>0</v>
      </c>
      <c r="T122" s="180">
        <f>S122*H122</f>
        <v>0</v>
      </c>
      <c r="AR122" s="181" t="s">
        <v>165</v>
      </c>
      <c r="AT122" s="181" t="s">
        <v>147</v>
      </c>
      <c r="AU122" s="181" t="s">
        <v>83</v>
      </c>
      <c r="AY122" s="16" t="s">
        <v>146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6" t="s">
        <v>83</v>
      </c>
      <c r="BK122" s="182">
        <f>ROUND(I122*H122,2)</f>
        <v>0</v>
      </c>
      <c r="BL122" s="16" t="s">
        <v>165</v>
      </c>
      <c r="BM122" s="181" t="s">
        <v>917</v>
      </c>
    </row>
    <row r="123" spans="2:65" s="12" customFormat="1">
      <c r="B123" s="197"/>
      <c r="C123" s="198"/>
      <c r="D123" s="183" t="s">
        <v>155</v>
      </c>
      <c r="E123" s="199" t="s">
        <v>21</v>
      </c>
      <c r="F123" s="200" t="s">
        <v>918</v>
      </c>
      <c r="G123" s="198"/>
      <c r="H123" s="199" t="s">
        <v>21</v>
      </c>
      <c r="I123" s="201"/>
      <c r="J123" s="198"/>
      <c r="K123" s="198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155</v>
      </c>
      <c r="AU123" s="206" t="s">
        <v>83</v>
      </c>
      <c r="AV123" s="12" t="s">
        <v>83</v>
      </c>
      <c r="AW123" s="12" t="s">
        <v>36</v>
      </c>
      <c r="AX123" s="12" t="s">
        <v>75</v>
      </c>
      <c r="AY123" s="206" t="s">
        <v>146</v>
      </c>
    </row>
    <row r="124" spans="2:65" s="11" customFormat="1">
      <c r="B124" s="186"/>
      <c r="C124" s="187"/>
      <c r="D124" s="183" t="s">
        <v>155</v>
      </c>
      <c r="E124" s="188" t="s">
        <v>21</v>
      </c>
      <c r="F124" s="189" t="s">
        <v>919</v>
      </c>
      <c r="G124" s="187"/>
      <c r="H124" s="190">
        <v>15.398</v>
      </c>
      <c r="I124" s="191"/>
      <c r="J124" s="187"/>
      <c r="K124" s="187"/>
      <c r="L124" s="192"/>
      <c r="M124" s="193"/>
      <c r="N124" s="194"/>
      <c r="O124" s="194"/>
      <c r="P124" s="194"/>
      <c r="Q124" s="194"/>
      <c r="R124" s="194"/>
      <c r="S124" s="194"/>
      <c r="T124" s="195"/>
      <c r="AT124" s="196" t="s">
        <v>155</v>
      </c>
      <c r="AU124" s="196" t="s">
        <v>83</v>
      </c>
      <c r="AV124" s="11" t="s">
        <v>85</v>
      </c>
      <c r="AW124" s="11" t="s">
        <v>36</v>
      </c>
      <c r="AX124" s="11" t="s">
        <v>75</v>
      </c>
      <c r="AY124" s="196" t="s">
        <v>146</v>
      </c>
    </row>
    <row r="125" spans="2:65" s="11" customFormat="1">
      <c r="B125" s="186"/>
      <c r="C125" s="187"/>
      <c r="D125" s="183" t="s">
        <v>155</v>
      </c>
      <c r="E125" s="188" t="s">
        <v>21</v>
      </c>
      <c r="F125" s="189" t="s">
        <v>920</v>
      </c>
      <c r="G125" s="187"/>
      <c r="H125" s="190">
        <v>6.6</v>
      </c>
      <c r="I125" s="191"/>
      <c r="J125" s="187"/>
      <c r="K125" s="187"/>
      <c r="L125" s="192"/>
      <c r="M125" s="193"/>
      <c r="N125" s="194"/>
      <c r="O125" s="194"/>
      <c r="P125" s="194"/>
      <c r="Q125" s="194"/>
      <c r="R125" s="194"/>
      <c r="S125" s="194"/>
      <c r="T125" s="195"/>
      <c r="AT125" s="196" t="s">
        <v>155</v>
      </c>
      <c r="AU125" s="196" t="s">
        <v>83</v>
      </c>
      <c r="AV125" s="11" t="s">
        <v>85</v>
      </c>
      <c r="AW125" s="11" t="s">
        <v>36</v>
      </c>
      <c r="AX125" s="11" t="s">
        <v>75</v>
      </c>
      <c r="AY125" s="196" t="s">
        <v>146</v>
      </c>
    </row>
    <row r="126" spans="2:65" s="11" customFormat="1">
      <c r="B126" s="186"/>
      <c r="C126" s="187"/>
      <c r="D126" s="183" t="s">
        <v>155</v>
      </c>
      <c r="E126" s="188" t="s">
        <v>21</v>
      </c>
      <c r="F126" s="189" t="s">
        <v>921</v>
      </c>
      <c r="G126" s="187"/>
      <c r="H126" s="190">
        <v>16.905000000000001</v>
      </c>
      <c r="I126" s="191"/>
      <c r="J126" s="187"/>
      <c r="K126" s="187"/>
      <c r="L126" s="192"/>
      <c r="M126" s="193"/>
      <c r="N126" s="194"/>
      <c r="O126" s="194"/>
      <c r="P126" s="194"/>
      <c r="Q126" s="194"/>
      <c r="R126" s="194"/>
      <c r="S126" s="194"/>
      <c r="T126" s="195"/>
      <c r="AT126" s="196" t="s">
        <v>155</v>
      </c>
      <c r="AU126" s="196" t="s">
        <v>83</v>
      </c>
      <c r="AV126" s="11" t="s">
        <v>85</v>
      </c>
      <c r="AW126" s="11" t="s">
        <v>36</v>
      </c>
      <c r="AX126" s="11" t="s">
        <v>75</v>
      </c>
      <c r="AY126" s="196" t="s">
        <v>146</v>
      </c>
    </row>
    <row r="127" spans="2:65" s="12" customFormat="1">
      <c r="B127" s="197"/>
      <c r="C127" s="198"/>
      <c r="D127" s="183" t="s">
        <v>155</v>
      </c>
      <c r="E127" s="199" t="s">
        <v>21</v>
      </c>
      <c r="F127" s="200" t="s">
        <v>922</v>
      </c>
      <c r="G127" s="198"/>
      <c r="H127" s="199" t="s">
        <v>21</v>
      </c>
      <c r="I127" s="201"/>
      <c r="J127" s="198"/>
      <c r="K127" s="198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155</v>
      </c>
      <c r="AU127" s="206" t="s">
        <v>83</v>
      </c>
      <c r="AV127" s="12" t="s">
        <v>83</v>
      </c>
      <c r="AW127" s="12" t="s">
        <v>36</v>
      </c>
      <c r="AX127" s="12" t="s">
        <v>75</v>
      </c>
      <c r="AY127" s="206" t="s">
        <v>146</v>
      </c>
    </row>
    <row r="128" spans="2:65" s="11" customFormat="1">
      <c r="B128" s="186"/>
      <c r="C128" s="187"/>
      <c r="D128" s="183" t="s">
        <v>155</v>
      </c>
      <c r="E128" s="188" t="s">
        <v>21</v>
      </c>
      <c r="F128" s="189" t="s">
        <v>923</v>
      </c>
      <c r="G128" s="187"/>
      <c r="H128" s="190">
        <v>1.95</v>
      </c>
      <c r="I128" s="191"/>
      <c r="J128" s="187"/>
      <c r="K128" s="187"/>
      <c r="L128" s="192"/>
      <c r="M128" s="193"/>
      <c r="N128" s="194"/>
      <c r="O128" s="194"/>
      <c r="P128" s="194"/>
      <c r="Q128" s="194"/>
      <c r="R128" s="194"/>
      <c r="S128" s="194"/>
      <c r="T128" s="195"/>
      <c r="AT128" s="196" t="s">
        <v>155</v>
      </c>
      <c r="AU128" s="196" t="s">
        <v>83</v>
      </c>
      <c r="AV128" s="11" t="s">
        <v>85</v>
      </c>
      <c r="AW128" s="11" t="s">
        <v>36</v>
      </c>
      <c r="AX128" s="11" t="s">
        <v>75</v>
      </c>
      <c r="AY128" s="196" t="s">
        <v>146</v>
      </c>
    </row>
    <row r="129" spans="2:65" s="12" customFormat="1">
      <c r="B129" s="197"/>
      <c r="C129" s="198"/>
      <c r="D129" s="183" t="s">
        <v>155</v>
      </c>
      <c r="E129" s="199" t="s">
        <v>21</v>
      </c>
      <c r="F129" s="200" t="s">
        <v>924</v>
      </c>
      <c r="G129" s="198"/>
      <c r="H129" s="199" t="s">
        <v>21</v>
      </c>
      <c r="I129" s="201"/>
      <c r="J129" s="198"/>
      <c r="K129" s="198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155</v>
      </c>
      <c r="AU129" s="206" t="s">
        <v>83</v>
      </c>
      <c r="AV129" s="12" t="s">
        <v>83</v>
      </c>
      <c r="AW129" s="12" t="s">
        <v>36</v>
      </c>
      <c r="AX129" s="12" t="s">
        <v>75</v>
      </c>
      <c r="AY129" s="206" t="s">
        <v>146</v>
      </c>
    </row>
    <row r="130" spans="2:65" s="11" customFormat="1">
      <c r="B130" s="186"/>
      <c r="C130" s="187"/>
      <c r="D130" s="183" t="s">
        <v>155</v>
      </c>
      <c r="E130" s="188" t="s">
        <v>21</v>
      </c>
      <c r="F130" s="189" t="s">
        <v>925</v>
      </c>
      <c r="G130" s="187"/>
      <c r="H130" s="190">
        <v>0.71599999999999997</v>
      </c>
      <c r="I130" s="191"/>
      <c r="J130" s="187"/>
      <c r="K130" s="187"/>
      <c r="L130" s="192"/>
      <c r="M130" s="193"/>
      <c r="N130" s="194"/>
      <c r="O130" s="194"/>
      <c r="P130" s="194"/>
      <c r="Q130" s="194"/>
      <c r="R130" s="194"/>
      <c r="S130" s="194"/>
      <c r="T130" s="195"/>
      <c r="AT130" s="196" t="s">
        <v>155</v>
      </c>
      <c r="AU130" s="196" t="s">
        <v>83</v>
      </c>
      <c r="AV130" s="11" t="s">
        <v>85</v>
      </c>
      <c r="AW130" s="11" t="s">
        <v>36</v>
      </c>
      <c r="AX130" s="11" t="s">
        <v>75</v>
      </c>
      <c r="AY130" s="196" t="s">
        <v>146</v>
      </c>
    </row>
    <row r="131" spans="2:65" s="13" customFormat="1">
      <c r="B131" s="207"/>
      <c r="C131" s="208"/>
      <c r="D131" s="183" t="s">
        <v>155</v>
      </c>
      <c r="E131" s="209" t="s">
        <v>21</v>
      </c>
      <c r="F131" s="210" t="s">
        <v>252</v>
      </c>
      <c r="G131" s="208"/>
      <c r="H131" s="211">
        <v>41.569000000000003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155</v>
      </c>
      <c r="AU131" s="217" t="s">
        <v>83</v>
      </c>
      <c r="AV131" s="13" t="s">
        <v>165</v>
      </c>
      <c r="AW131" s="13" t="s">
        <v>36</v>
      </c>
      <c r="AX131" s="13" t="s">
        <v>83</v>
      </c>
      <c r="AY131" s="217" t="s">
        <v>146</v>
      </c>
    </row>
    <row r="132" spans="2:65" s="1" customFormat="1" ht="24" customHeight="1">
      <c r="B132" s="33"/>
      <c r="C132" s="170" t="s">
        <v>165</v>
      </c>
      <c r="D132" s="170" t="s">
        <v>147</v>
      </c>
      <c r="E132" s="171" t="s">
        <v>926</v>
      </c>
      <c r="F132" s="172" t="s">
        <v>927</v>
      </c>
      <c r="G132" s="173" t="s">
        <v>601</v>
      </c>
      <c r="H132" s="174">
        <v>2.351</v>
      </c>
      <c r="I132" s="175"/>
      <c r="J132" s="176">
        <f>ROUND(I132*H132,2)</f>
        <v>0</v>
      </c>
      <c r="K132" s="172" t="s">
        <v>394</v>
      </c>
      <c r="L132" s="37"/>
      <c r="M132" s="177" t="s">
        <v>21</v>
      </c>
      <c r="N132" s="178" t="s">
        <v>46</v>
      </c>
      <c r="O132" s="62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AR132" s="181" t="s">
        <v>165</v>
      </c>
      <c r="AT132" s="181" t="s">
        <v>147</v>
      </c>
      <c r="AU132" s="181" t="s">
        <v>83</v>
      </c>
      <c r="AY132" s="16" t="s">
        <v>146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6" t="s">
        <v>83</v>
      </c>
      <c r="BK132" s="182">
        <f>ROUND(I132*H132,2)</f>
        <v>0</v>
      </c>
      <c r="BL132" s="16" t="s">
        <v>165</v>
      </c>
      <c r="BM132" s="181" t="s">
        <v>928</v>
      </c>
    </row>
    <row r="133" spans="2:65" s="12" customFormat="1">
      <c r="B133" s="197"/>
      <c r="C133" s="198"/>
      <c r="D133" s="183" t="s">
        <v>155</v>
      </c>
      <c r="E133" s="199" t="s">
        <v>21</v>
      </c>
      <c r="F133" s="200" t="s">
        <v>929</v>
      </c>
      <c r="G133" s="198"/>
      <c r="H133" s="199" t="s">
        <v>21</v>
      </c>
      <c r="I133" s="201"/>
      <c r="J133" s="198"/>
      <c r="K133" s="198"/>
      <c r="L133" s="202"/>
      <c r="M133" s="203"/>
      <c r="N133" s="204"/>
      <c r="O133" s="204"/>
      <c r="P133" s="204"/>
      <c r="Q133" s="204"/>
      <c r="R133" s="204"/>
      <c r="S133" s="204"/>
      <c r="T133" s="205"/>
      <c r="AT133" s="206" t="s">
        <v>155</v>
      </c>
      <c r="AU133" s="206" t="s">
        <v>83</v>
      </c>
      <c r="AV133" s="12" t="s">
        <v>83</v>
      </c>
      <c r="AW133" s="12" t="s">
        <v>36</v>
      </c>
      <c r="AX133" s="12" t="s">
        <v>75</v>
      </c>
      <c r="AY133" s="206" t="s">
        <v>146</v>
      </c>
    </row>
    <row r="134" spans="2:65" s="11" customFormat="1">
      <c r="B134" s="186"/>
      <c r="C134" s="187"/>
      <c r="D134" s="183" t="s">
        <v>155</v>
      </c>
      <c r="E134" s="188" t="s">
        <v>21</v>
      </c>
      <c r="F134" s="189" t="s">
        <v>930</v>
      </c>
      <c r="G134" s="187"/>
      <c r="H134" s="190">
        <v>0.32300000000000001</v>
      </c>
      <c r="I134" s="191"/>
      <c r="J134" s="187"/>
      <c r="K134" s="187"/>
      <c r="L134" s="192"/>
      <c r="M134" s="193"/>
      <c r="N134" s="194"/>
      <c r="O134" s="194"/>
      <c r="P134" s="194"/>
      <c r="Q134" s="194"/>
      <c r="R134" s="194"/>
      <c r="S134" s="194"/>
      <c r="T134" s="195"/>
      <c r="AT134" s="196" t="s">
        <v>155</v>
      </c>
      <c r="AU134" s="196" t="s">
        <v>83</v>
      </c>
      <c r="AV134" s="11" t="s">
        <v>85</v>
      </c>
      <c r="AW134" s="11" t="s">
        <v>36</v>
      </c>
      <c r="AX134" s="11" t="s">
        <v>75</v>
      </c>
      <c r="AY134" s="196" t="s">
        <v>146</v>
      </c>
    </row>
    <row r="135" spans="2:65" s="11" customFormat="1">
      <c r="B135" s="186"/>
      <c r="C135" s="187"/>
      <c r="D135" s="183" t="s">
        <v>155</v>
      </c>
      <c r="E135" s="188" t="s">
        <v>21</v>
      </c>
      <c r="F135" s="189" t="s">
        <v>931</v>
      </c>
      <c r="G135" s="187"/>
      <c r="H135" s="190">
        <v>2.028</v>
      </c>
      <c r="I135" s="191"/>
      <c r="J135" s="187"/>
      <c r="K135" s="187"/>
      <c r="L135" s="192"/>
      <c r="M135" s="193"/>
      <c r="N135" s="194"/>
      <c r="O135" s="194"/>
      <c r="P135" s="194"/>
      <c r="Q135" s="194"/>
      <c r="R135" s="194"/>
      <c r="S135" s="194"/>
      <c r="T135" s="195"/>
      <c r="AT135" s="196" t="s">
        <v>155</v>
      </c>
      <c r="AU135" s="196" t="s">
        <v>83</v>
      </c>
      <c r="AV135" s="11" t="s">
        <v>85</v>
      </c>
      <c r="AW135" s="11" t="s">
        <v>36</v>
      </c>
      <c r="AX135" s="11" t="s">
        <v>75</v>
      </c>
      <c r="AY135" s="196" t="s">
        <v>146</v>
      </c>
    </row>
    <row r="136" spans="2:65" s="13" customFormat="1">
      <c r="B136" s="207"/>
      <c r="C136" s="208"/>
      <c r="D136" s="183" t="s">
        <v>155</v>
      </c>
      <c r="E136" s="209" t="s">
        <v>21</v>
      </c>
      <c r="F136" s="210" t="s">
        <v>252</v>
      </c>
      <c r="G136" s="208"/>
      <c r="H136" s="211">
        <v>2.351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155</v>
      </c>
      <c r="AU136" s="217" t="s">
        <v>83</v>
      </c>
      <c r="AV136" s="13" t="s">
        <v>165</v>
      </c>
      <c r="AW136" s="13" t="s">
        <v>36</v>
      </c>
      <c r="AX136" s="13" t="s">
        <v>83</v>
      </c>
      <c r="AY136" s="217" t="s">
        <v>146</v>
      </c>
    </row>
    <row r="137" spans="2:65" s="10" customFormat="1" ht="25.9" customHeight="1">
      <c r="B137" s="156"/>
      <c r="C137" s="157"/>
      <c r="D137" s="158" t="s">
        <v>74</v>
      </c>
      <c r="E137" s="159" t="s">
        <v>151</v>
      </c>
      <c r="F137" s="159" t="s">
        <v>772</v>
      </c>
      <c r="G137" s="157"/>
      <c r="H137" s="157"/>
      <c r="I137" s="160"/>
      <c r="J137" s="161">
        <f>BK137</f>
        <v>0</v>
      </c>
      <c r="K137" s="157"/>
      <c r="L137" s="162"/>
      <c r="M137" s="163"/>
      <c r="N137" s="164"/>
      <c r="O137" s="164"/>
      <c r="P137" s="165">
        <f>SUM(P138:P146)</f>
        <v>0</v>
      </c>
      <c r="Q137" s="164"/>
      <c r="R137" s="165">
        <f>SUM(R138:R146)</f>
        <v>0</v>
      </c>
      <c r="S137" s="164"/>
      <c r="T137" s="166">
        <f>SUM(T138:T146)</f>
        <v>0</v>
      </c>
      <c r="AR137" s="167" t="s">
        <v>83</v>
      </c>
      <c r="AT137" s="168" t="s">
        <v>74</v>
      </c>
      <c r="AU137" s="168" t="s">
        <v>75</v>
      </c>
      <c r="AY137" s="167" t="s">
        <v>146</v>
      </c>
      <c r="BK137" s="169">
        <f>SUM(BK138:BK146)</f>
        <v>0</v>
      </c>
    </row>
    <row r="138" spans="2:65" s="1" customFormat="1" ht="24" customHeight="1">
      <c r="B138" s="33"/>
      <c r="C138" s="170" t="s">
        <v>171</v>
      </c>
      <c r="D138" s="170" t="s">
        <v>147</v>
      </c>
      <c r="E138" s="171" t="s">
        <v>932</v>
      </c>
      <c r="F138" s="172" t="s">
        <v>933</v>
      </c>
      <c r="G138" s="173" t="s">
        <v>601</v>
      </c>
      <c r="H138" s="174">
        <v>1125.6780000000001</v>
      </c>
      <c r="I138" s="175"/>
      <c r="J138" s="176">
        <f>ROUND(I138*H138,2)</f>
        <v>0</v>
      </c>
      <c r="K138" s="172" t="s">
        <v>394</v>
      </c>
      <c r="L138" s="37"/>
      <c r="M138" s="177" t="s">
        <v>21</v>
      </c>
      <c r="N138" s="178" t="s">
        <v>46</v>
      </c>
      <c r="O138" s="62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AR138" s="181" t="s">
        <v>165</v>
      </c>
      <c r="AT138" s="181" t="s">
        <v>147</v>
      </c>
      <c r="AU138" s="181" t="s">
        <v>83</v>
      </c>
      <c r="AY138" s="16" t="s">
        <v>146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6" t="s">
        <v>83</v>
      </c>
      <c r="BK138" s="182">
        <f>ROUND(I138*H138,2)</f>
        <v>0</v>
      </c>
      <c r="BL138" s="16" t="s">
        <v>165</v>
      </c>
      <c r="BM138" s="181" t="s">
        <v>934</v>
      </c>
    </row>
    <row r="139" spans="2:65" s="12" customFormat="1">
      <c r="B139" s="197"/>
      <c r="C139" s="198"/>
      <c r="D139" s="183" t="s">
        <v>155</v>
      </c>
      <c r="E139" s="199" t="s">
        <v>21</v>
      </c>
      <c r="F139" s="200" t="s">
        <v>935</v>
      </c>
      <c r="G139" s="198"/>
      <c r="H139" s="199" t="s">
        <v>21</v>
      </c>
      <c r="I139" s="201"/>
      <c r="J139" s="198"/>
      <c r="K139" s="198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155</v>
      </c>
      <c r="AU139" s="206" t="s">
        <v>83</v>
      </c>
      <c r="AV139" s="12" t="s">
        <v>83</v>
      </c>
      <c r="AW139" s="12" t="s">
        <v>36</v>
      </c>
      <c r="AX139" s="12" t="s">
        <v>75</v>
      </c>
      <c r="AY139" s="206" t="s">
        <v>146</v>
      </c>
    </row>
    <row r="140" spans="2:65" s="11" customFormat="1">
      <c r="B140" s="186"/>
      <c r="C140" s="187"/>
      <c r="D140" s="183" t="s">
        <v>155</v>
      </c>
      <c r="E140" s="188" t="s">
        <v>21</v>
      </c>
      <c r="F140" s="189" t="s">
        <v>936</v>
      </c>
      <c r="G140" s="187"/>
      <c r="H140" s="190">
        <v>562.83900000000006</v>
      </c>
      <c r="I140" s="191"/>
      <c r="J140" s="187"/>
      <c r="K140" s="187"/>
      <c r="L140" s="192"/>
      <c r="M140" s="193"/>
      <c r="N140" s="194"/>
      <c r="O140" s="194"/>
      <c r="P140" s="194"/>
      <c r="Q140" s="194"/>
      <c r="R140" s="194"/>
      <c r="S140" s="194"/>
      <c r="T140" s="195"/>
      <c r="AT140" s="196" t="s">
        <v>155</v>
      </c>
      <c r="AU140" s="196" t="s">
        <v>83</v>
      </c>
      <c r="AV140" s="11" t="s">
        <v>85</v>
      </c>
      <c r="AW140" s="11" t="s">
        <v>36</v>
      </c>
      <c r="AX140" s="11" t="s">
        <v>75</v>
      </c>
      <c r="AY140" s="196" t="s">
        <v>146</v>
      </c>
    </row>
    <row r="141" spans="2:65" s="12" customFormat="1">
      <c r="B141" s="197"/>
      <c r="C141" s="198"/>
      <c r="D141" s="183" t="s">
        <v>155</v>
      </c>
      <c r="E141" s="199" t="s">
        <v>21</v>
      </c>
      <c r="F141" s="200" t="s">
        <v>937</v>
      </c>
      <c r="G141" s="198"/>
      <c r="H141" s="199" t="s">
        <v>21</v>
      </c>
      <c r="I141" s="201"/>
      <c r="J141" s="198"/>
      <c r="K141" s="198"/>
      <c r="L141" s="202"/>
      <c r="M141" s="203"/>
      <c r="N141" s="204"/>
      <c r="O141" s="204"/>
      <c r="P141" s="204"/>
      <c r="Q141" s="204"/>
      <c r="R141" s="204"/>
      <c r="S141" s="204"/>
      <c r="T141" s="205"/>
      <c r="AT141" s="206" t="s">
        <v>155</v>
      </c>
      <c r="AU141" s="206" t="s">
        <v>83</v>
      </c>
      <c r="AV141" s="12" t="s">
        <v>83</v>
      </c>
      <c r="AW141" s="12" t="s">
        <v>36</v>
      </c>
      <c r="AX141" s="12" t="s">
        <v>75</v>
      </c>
      <c r="AY141" s="206" t="s">
        <v>146</v>
      </c>
    </row>
    <row r="142" spans="2:65" s="11" customFormat="1">
      <c r="B142" s="186"/>
      <c r="C142" s="187"/>
      <c r="D142" s="183" t="s">
        <v>155</v>
      </c>
      <c r="E142" s="188" t="s">
        <v>21</v>
      </c>
      <c r="F142" s="189" t="s">
        <v>938</v>
      </c>
      <c r="G142" s="187"/>
      <c r="H142" s="190">
        <v>562.83900000000006</v>
      </c>
      <c r="I142" s="191"/>
      <c r="J142" s="187"/>
      <c r="K142" s="187"/>
      <c r="L142" s="192"/>
      <c r="M142" s="193"/>
      <c r="N142" s="194"/>
      <c r="O142" s="194"/>
      <c r="P142" s="194"/>
      <c r="Q142" s="194"/>
      <c r="R142" s="194"/>
      <c r="S142" s="194"/>
      <c r="T142" s="195"/>
      <c r="AT142" s="196" t="s">
        <v>155</v>
      </c>
      <c r="AU142" s="196" t="s">
        <v>83</v>
      </c>
      <c r="AV142" s="11" t="s">
        <v>85</v>
      </c>
      <c r="AW142" s="11" t="s">
        <v>36</v>
      </c>
      <c r="AX142" s="11" t="s">
        <v>75</v>
      </c>
      <c r="AY142" s="196" t="s">
        <v>146</v>
      </c>
    </row>
    <row r="143" spans="2:65" s="13" customFormat="1">
      <c r="B143" s="207"/>
      <c r="C143" s="208"/>
      <c r="D143" s="183" t="s">
        <v>155</v>
      </c>
      <c r="E143" s="209" t="s">
        <v>21</v>
      </c>
      <c r="F143" s="210" t="s">
        <v>252</v>
      </c>
      <c r="G143" s="208"/>
      <c r="H143" s="211">
        <v>1125.6780000000001</v>
      </c>
      <c r="I143" s="212"/>
      <c r="J143" s="208"/>
      <c r="K143" s="208"/>
      <c r="L143" s="213"/>
      <c r="M143" s="214"/>
      <c r="N143" s="215"/>
      <c r="O143" s="215"/>
      <c r="P143" s="215"/>
      <c r="Q143" s="215"/>
      <c r="R143" s="215"/>
      <c r="S143" s="215"/>
      <c r="T143" s="216"/>
      <c r="AT143" s="217" t="s">
        <v>155</v>
      </c>
      <c r="AU143" s="217" t="s">
        <v>83</v>
      </c>
      <c r="AV143" s="13" t="s">
        <v>165</v>
      </c>
      <c r="AW143" s="13" t="s">
        <v>36</v>
      </c>
      <c r="AX143" s="13" t="s">
        <v>83</v>
      </c>
      <c r="AY143" s="217" t="s">
        <v>146</v>
      </c>
    </row>
    <row r="144" spans="2:65" s="1" customFormat="1" ht="16.5" customHeight="1">
      <c r="B144" s="33"/>
      <c r="C144" s="170" t="s">
        <v>176</v>
      </c>
      <c r="D144" s="170" t="s">
        <v>147</v>
      </c>
      <c r="E144" s="171" t="s">
        <v>939</v>
      </c>
      <c r="F144" s="172" t="s">
        <v>940</v>
      </c>
      <c r="G144" s="173" t="s">
        <v>601</v>
      </c>
      <c r="H144" s="174">
        <v>562.83900000000006</v>
      </c>
      <c r="I144" s="175"/>
      <c r="J144" s="176">
        <f>ROUND(I144*H144,2)</f>
        <v>0</v>
      </c>
      <c r="K144" s="172" t="s">
        <v>394</v>
      </c>
      <c r="L144" s="37"/>
      <c r="M144" s="177" t="s">
        <v>21</v>
      </c>
      <c r="N144" s="178" t="s">
        <v>46</v>
      </c>
      <c r="O144" s="62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AR144" s="181" t="s">
        <v>165</v>
      </c>
      <c r="AT144" s="181" t="s">
        <v>147</v>
      </c>
      <c r="AU144" s="181" t="s">
        <v>83</v>
      </c>
      <c r="AY144" s="16" t="s">
        <v>146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6" t="s">
        <v>83</v>
      </c>
      <c r="BK144" s="182">
        <f>ROUND(I144*H144,2)</f>
        <v>0</v>
      </c>
      <c r="BL144" s="16" t="s">
        <v>165</v>
      </c>
      <c r="BM144" s="181" t="s">
        <v>941</v>
      </c>
    </row>
    <row r="145" spans="2:65" s="12" customFormat="1">
      <c r="B145" s="197"/>
      <c r="C145" s="198"/>
      <c r="D145" s="183" t="s">
        <v>155</v>
      </c>
      <c r="E145" s="199" t="s">
        <v>21</v>
      </c>
      <c r="F145" s="200" t="s">
        <v>942</v>
      </c>
      <c r="G145" s="198"/>
      <c r="H145" s="199" t="s">
        <v>21</v>
      </c>
      <c r="I145" s="201"/>
      <c r="J145" s="198"/>
      <c r="K145" s="198"/>
      <c r="L145" s="202"/>
      <c r="M145" s="203"/>
      <c r="N145" s="204"/>
      <c r="O145" s="204"/>
      <c r="P145" s="204"/>
      <c r="Q145" s="204"/>
      <c r="R145" s="204"/>
      <c r="S145" s="204"/>
      <c r="T145" s="205"/>
      <c r="AT145" s="206" t="s">
        <v>155</v>
      </c>
      <c r="AU145" s="206" t="s">
        <v>83</v>
      </c>
      <c r="AV145" s="12" t="s">
        <v>83</v>
      </c>
      <c r="AW145" s="12" t="s">
        <v>36</v>
      </c>
      <c r="AX145" s="12" t="s">
        <v>75</v>
      </c>
      <c r="AY145" s="206" t="s">
        <v>146</v>
      </c>
    </row>
    <row r="146" spans="2:65" s="11" customFormat="1">
      <c r="B146" s="186"/>
      <c r="C146" s="187"/>
      <c r="D146" s="183" t="s">
        <v>155</v>
      </c>
      <c r="E146" s="188" t="s">
        <v>21</v>
      </c>
      <c r="F146" s="189" t="s">
        <v>938</v>
      </c>
      <c r="G146" s="187"/>
      <c r="H146" s="190">
        <v>562.83900000000006</v>
      </c>
      <c r="I146" s="191"/>
      <c r="J146" s="187"/>
      <c r="K146" s="187"/>
      <c r="L146" s="192"/>
      <c r="M146" s="193"/>
      <c r="N146" s="194"/>
      <c r="O146" s="194"/>
      <c r="P146" s="194"/>
      <c r="Q146" s="194"/>
      <c r="R146" s="194"/>
      <c r="S146" s="194"/>
      <c r="T146" s="195"/>
      <c r="AT146" s="196" t="s">
        <v>155</v>
      </c>
      <c r="AU146" s="196" t="s">
        <v>83</v>
      </c>
      <c r="AV146" s="11" t="s">
        <v>85</v>
      </c>
      <c r="AW146" s="11" t="s">
        <v>36</v>
      </c>
      <c r="AX146" s="11" t="s">
        <v>83</v>
      </c>
      <c r="AY146" s="196" t="s">
        <v>146</v>
      </c>
    </row>
    <row r="147" spans="2:65" s="10" customFormat="1" ht="25.9" customHeight="1">
      <c r="B147" s="156"/>
      <c r="C147" s="157"/>
      <c r="D147" s="158" t="s">
        <v>74</v>
      </c>
      <c r="E147" s="159" t="s">
        <v>231</v>
      </c>
      <c r="F147" s="159" t="s">
        <v>943</v>
      </c>
      <c r="G147" s="157"/>
      <c r="H147" s="157"/>
      <c r="I147" s="160"/>
      <c r="J147" s="161">
        <f>BK147</f>
        <v>0</v>
      </c>
      <c r="K147" s="157"/>
      <c r="L147" s="162"/>
      <c r="M147" s="163"/>
      <c r="N147" s="164"/>
      <c r="O147" s="164"/>
      <c r="P147" s="165">
        <f>SUM(P148:P149)</f>
        <v>0</v>
      </c>
      <c r="Q147" s="164"/>
      <c r="R147" s="165">
        <f>SUM(R148:R149)</f>
        <v>0</v>
      </c>
      <c r="S147" s="164"/>
      <c r="T147" s="166">
        <f>SUM(T148:T149)</f>
        <v>0</v>
      </c>
      <c r="AR147" s="167" t="s">
        <v>83</v>
      </c>
      <c r="AT147" s="168" t="s">
        <v>74</v>
      </c>
      <c r="AU147" s="168" t="s">
        <v>75</v>
      </c>
      <c r="AY147" s="167" t="s">
        <v>146</v>
      </c>
      <c r="BK147" s="169">
        <f>SUM(BK148:BK149)</f>
        <v>0</v>
      </c>
    </row>
    <row r="148" spans="2:65" s="1" customFormat="1" ht="16.5" customHeight="1">
      <c r="B148" s="33"/>
      <c r="C148" s="170" t="s">
        <v>181</v>
      </c>
      <c r="D148" s="170" t="s">
        <v>147</v>
      </c>
      <c r="E148" s="171" t="s">
        <v>944</v>
      </c>
      <c r="F148" s="172" t="s">
        <v>945</v>
      </c>
      <c r="G148" s="173" t="s">
        <v>601</v>
      </c>
      <c r="H148" s="174">
        <v>562.83900000000006</v>
      </c>
      <c r="I148" s="175"/>
      <c r="J148" s="176">
        <f>ROUND(I148*H148,2)</f>
        <v>0</v>
      </c>
      <c r="K148" s="172" t="s">
        <v>394</v>
      </c>
      <c r="L148" s="37"/>
      <c r="M148" s="177" t="s">
        <v>21</v>
      </c>
      <c r="N148" s="178" t="s">
        <v>46</v>
      </c>
      <c r="O148" s="62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AR148" s="181" t="s">
        <v>165</v>
      </c>
      <c r="AT148" s="181" t="s">
        <v>147</v>
      </c>
      <c r="AU148" s="181" t="s">
        <v>83</v>
      </c>
      <c r="AY148" s="16" t="s">
        <v>146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6" t="s">
        <v>83</v>
      </c>
      <c r="BK148" s="182">
        <f>ROUND(I148*H148,2)</f>
        <v>0</v>
      </c>
      <c r="BL148" s="16" t="s">
        <v>165</v>
      </c>
      <c r="BM148" s="181" t="s">
        <v>946</v>
      </c>
    </row>
    <row r="149" spans="2:65" s="11" customFormat="1">
      <c r="B149" s="186"/>
      <c r="C149" s="187"/>
      <c r="D149" s="183" t="s">
        <v>155</v>
      </c>
      <c r="E149" s="188" t="s">
        <v>21</v>
      </c>
      <c r="F149" s="189" t="s">
        <v>938</v>
      </c>
      <c r="G149" s="187"/>
      <c r="H149" s="190">
        <v>562.83900000000006</v>
      </c>
      <c r="I149" s="191"/>
      <c r="J149" s="187"/>
      <c r="K149" s="187"/>
      <c r="L149" s="192"/>
      <c r="M149" s="193"/>
      <c r="N149" s="194"/>
      <c r="O149" s="194"/>
      <c r="P149" s="194"/>
      <c r="Q149" s="194"/>
      <c r="R149" s="194"/>
      <c r="S149" s="194"/>
      <c r="T149" s="195"/>
      <c r="AT149" s="196" t="s">
        <v>155</v>
      </c>
      <c r="AU149" s="196" t="s">
        <v>83</v>
      </c>
      <c r="AV149" s="11" t="s">
        <v>85</v>
      </c>
      <c r="AW149" s="11" t="s">
        <v>36</v>
      </c>
      <c r="AX149" s="11" t="s">
        <v>83</v>
      </c>
      <c r="AY149" s="196" t="s">
        <v>146</v>
      </c>
    </row>
    <row r="150" spans="2:65" s="10" customFormat="1" ht="25.9" customHeight="1">
      <c r="B150" s="156"/>
      <c r="C150" s="157"/>
      <c r="D150" s="158" t="s">
        <v>74</v>
      </c>
      <c r="E150" s="159" t="s">
        <v>253</v>
      </c>
      <c r="F150" s="159" t="s">
        <v>854</v>
      </c>
      <c r="G150" s="157"/>
      <c r="H150" s="157"/>
      <c r="I150" s="160"/>
      <c r="J150" s="161">
        <f>BK150</f>
        <v>0</v>
      </c>
      <c r="K150" s="157"/>
      <c r="L150" s="162"/>
      <c r="M150" s="163"/>
      <c r="N150" s="164"/>
      <c r="O150" s="164"/>
      <c r="P150" s="165">
        <f>SUM(P151:P153)</f>
        <v>0</v>
      </c>
      <c r="Q150" s="164"/>
      <c r="R150" s="165">
        <f>SUM(R151:R153)</f>
        <v>0</v>
      </c>
      <c r="S150" s="164"/>
      <c r="T150" s="166">
        <f>SUM(T151:T153)</f>
        <v>0</v>
      </c>
      <c r="AR150" s="167" t="s">
        <v>83</v>
      </c>
      <c r="AT150" s="168" t="s">
        <v>74</v>
      </c>
      <c r="AU150" s="168" t="s">
        <v>75</v>
      </c>
      <c r="AY150" s="167" t="s">
        <v>146</v>
      </c>
      <c r="BK150" s="169">
        <f>SUM(BK151:BK153)</f>
        <v>0</v>
      </c>
    </row>
    <row r="151" spans="2:65" s="1" customFormat="1" ht="16.5" customHeight="1">
      <c r="B151" s="33"/>
      <c r="C151" s="170" t="s">
        <v>186</v>
      </c>
      <c r="D151" s="170" t="s">
        <v>147</v>
      </c>
      <c r="E151" s="171" t="s">
        <v>947</v>
      </c>
      <c r="F151" s="172" t="s">
        <v>948</v>
      </c>
      <c r="G151" s="173" t="s">
        <v>227</v>
      </c>
      <c r="H151" s="174">
        <v>167.57</v>
      </c>
      <c r="I151" s="175"/>
      <c r="J151" s="176">
        <f>ROUND(I151*H151,2)</f>
        <v>0</v>
      </c>
      <c r="K151" s="172" t="s">
        <v>394</v>
      </c>
      <c r="L151" s="37"/>
      <c r="M151" s="177" t="s">
        <v>21</v>
      </c>
      <c r="N151" s="178" t="s">
        <v>46</v>
      </c>
      <c r="O151" s="62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AR151" s="181" t="s">
        <v>165</v>
      </c>
      <c r="AT151" s="181" t="s">
        <v>147</v>
      </c>
      <c r="AU151" s="181" t="s">
        <v>83</v>
      </c>
      <c r="AY151" s="16" t="s">
        <v>146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6" t="s">
        <v>83</v>
      </c>
      <c r="BK151" s="182">
        <f>ROUND(I151*H151,2)</f>
        <v>0</v>
      </c>
      <c r="BL151" s="16" t="s">
        <v>165</v>
      </c>
      <c r="BM151" s="181" t="s">
        <v>949</v>
      </c>
    </row>
    <row r="152" spans="2:65" s="12" customFormat="1">
      <c r="B152" s="197"/>
      <c r="C152" s="198"/>
      <c r="D152" s="183" t="s">
        <v>155</v>
      </c>
      <c r="E152" s="199" t="s">
        <v>21</v>
      </c>
      <c r="F152" s="200" t="s">
        <v>950</v>
      </c>
      <c r="G152" s="198"/>
      <c r="H152" s="199" t="s">
        <v>21</v>
      </c>
      <c r="I152" s="201"/>
      <c r="J152" s="198"/>
      <c r="K152" s="198"/>
      <c r="L152" s="202"/>
      <c r="M152" s="203"/>
      <c r="N152" s="204"/>
      <c r="O152" s="204"/>
      <c r="P152" s="204"/>
      <c r="Q152" s="204"/>
      <c r="R152" s="204"/>
      <c r="S152" s="204"/>
      <c r="T152" s="205"/>
      <c r="AT152" s="206" t="s">
        <v>155</v>
      </c>
      <c r="AU152" s="206" t="s">
        <v>83</v>
      </c>
      <c r="AV152" s="12" t="s">
        <v>83</v>
      </c>
      <c r="AW152" s="12" t="s">
        <v>36</v>
      </c>
      <c r="AX152" s="12" t="s">
        <v>75</v>
      </c>
      <c r="AY152" s="206" t="s">
        <v>146</v>
      </c>
    </row>
    <row r="153" spans="2:65" s="11" customFormat="1">
      <c r="B153" s="186"/>
      <c r="C153" s="187"/>
      <c r="D153" s="183" t="s">
        <v>155</v>
      </c>
      <c r="E153" s="188" t="s">
        <v>21</v>
      </c>
      <c r="F153" s="189" t="s">
        <v>951</v>
      </c>
      <c r="G153" s="187"/>
      <c r="H153" s="190">
        <v>167.57</v>
      </c>
      <c r="I153" s="191"/>
      <c r="J153" s="187"/>
      <c r="K153" s="187"/>
      <c r="L153" s="192"/>
      <c r="M153" s="193"/>
      <c r="N153" s="194"/>
      <c r="O153" s="194"/>
      <c r="P153" s="194"/>
      <c r="Q153" s="194"/>
      <c r="R153" s="194"/>
      <c r="S153" s="194"/>
      <c r="T153" s="195"/>
      <c r="AT153" s="196" t="s">
        <v>155</v>
      </c>
      <c r="AU153" s="196" t="s">
        <v>83</v>
      </c>
      <c r="AV153" s="11" t="s">
        <v>85</v>
      </c>
      <c r="AW153" s="11" t="s">
        <v>36</v>
      </c>
      <c r="AX153" s="11" t="s">
        <v>83</v>
      </c>
      <c r="AY153" s="196" t="s">
        <v>146</v>
      </c>
    </row>
    <row r="154" spans="2:65" s="10" customFormat="1" ht="25.9" customHeight="1">
      <c r="B154" s="156"/>
      <c r="C154" s="157"/>
      <c r="D154" s="158" t="s">
        <v>74</v>
      </c>
      <c r="E154" s="159" t="s">
        <v>7</v>
      </c>
      <c r="F154" s="159" t="s">
        <v>952</v>
      </c>
      <c r="G154" s="157"/>
      <c r="H154" s="157"/>
      <c r="I154" s="160"/>
      <c r="J154" s="161">
        <f>BK154</f>
        <v>0</v>
      </c>
      <c r="K154" s="157"/>
      <c r="L154" s="162"/>
      <c r="M154" s="163"/>
      <c r="N154" s="164"/>
      <c r="O154" s="164"/>
      <c r="P154" s="165">
        <f>SUM(P155:P175)</f>
        <v>0</v>
      </c>
      <c r="Q154" s="164"/>
      <c r="R154" s="165">
        <f>SUM(R155:R175)</f>
        <v>30.195117199999999</v>
      </c>
      <c r="S154" s="164"/>
      <c r="T154" s="166">
        <f>SUM(T155:T175)</f>
        <v>0</v>
      </c>
      <c r="AR154" s="167" t="s">
        <v>83</v>
      </c>
      <c r="AT154" s="168" t="s">
        <v>74</v>
      </c>
      <c r="AU154" s="168" t="s">
        <v>75</v>
      </c>
      <c r="AY154" s="167" t="s">
        <v>146</v>
      </c>
      <c r="BK154" s="169">
        <f>SUM(BK155:BK175)</f>
        <v>0</v>
      </c>
    </row>
    <row r="155" spans="2:65" s="1" customFormat="1" ht="16.5" customHeight="1">
      <c r="B155" s="33"/>
      <c r="C155" s="170" t="s">
        <v>191</v>
      </c>
      <c r="D155" s="170" t="s">
        <v>147</v>
      </c>
      <c r="E155" s="171" t="s">
        <v>953</v>
      </c>
      <c r="F155" s="172" t="s">
        <v>954</v>
      </c>
      <c r="G155" s="173" t="s">
        <v>601</v>
      </c>
      <c r="H155" s="174">
        <v>3.68</v>
      </c>
      <c r="I155" s="175"/>
      <c r="J155" s="176">
        <f>ROUND(I155*H155,2)</f>
        <v>0</v>
      </c>
      <c r="K155" s="172" t="s">
        <v>394</v>
      </c>
      <c r="L155" s="37"/>
      <c r="M155" s="177" t="s">
        <v>21</v>
      </c>
      <c r="N155" s="178" t="s">
        <v>46</v>
      </c>
      <c r="O155" s="62"/>
      <c r="P155" s="179">
        <f>O155*H155</f>
        <v>0</v>
      </c>
      <c r="Q155" s="179">
        <v>2.2563399999999998</v>
      </c>
      <c r="R155" s="179">
        <f>Q155*H155</f>
        <v>8.3033311999999988</v>
      </c>
      <c r="S155" s="179">
        <v>0</v>
      </c>
      <c r="T155" s="180">
        <f>S155*H155</f>
        <v>0</v>
      </c>
      <c r="AR155" s="181" t="s">
        <v>165</v>
      </c>
      <c r="AT155" s="181" t="s">
        <v>147</v>
      </c>
      <c r="AU155" s="181" t="s">
        <v>83</v>
      </c>
      <c r="AY155" s="16" t="s">
        <v>146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6" t="s">
        <v>83</v>
      </c>
      <c r="BK155" s="182">
        <f>ROUND(I155*H155,2)</f>
        <v>0</v>
      </c>
      <c r="BL155" s="16" t="s">
        <v>165</v>
      </c>
      <c r="BM155" s="181" t="s">
        <v>955</v>
      </c>
    </row>
    <row r="156" spans="2:65" s="1" customFormat="1" ht="19.5">
      <c r="B156" s="33"/>
      <c r="C156" s="34"/>
      <c r="D156" s="183" t="s">
        <v>153</v>
      </c>
      <c r="E156" s="34"/>
      <c r="F156" s="184" t="s">
        <v>956</v>
      </c>
      <c r="G156" s="34"/>
      <c r="H156" s="34"/>
      <c r="I156" s="106"/>
      <c r="J156" s="34"/>
      <c r="K156" s="34"/>
      <c r="L156" s="37"/>
      <c r="M156" s="185"/>
      <c r="N156" s="62"/>
      <c r="O156" s="62"/>
      <c r="P156" s="62"/>
      <c r="Q156" s="62"/>
      <c r="R156" s="62"/>
      <c r="S156" s="62"/>
      <c r="T156" s="63"/>
      <c r="AT156" s="16" t="s">
        <v>153</v>
      </c>
      <c r="AU156" s="16" t="s">
        <v>83</v>
      </c>
    </row>
    <row r="157" spans="2:65" s="12" customFormat="1">
      <c r="B157" s="197"/>
      <c r="C157" s="198"/>
      <c r="D157" s="183" t="s">
        <v>155</v>
      </c>
      <c r="E157" s="199" t="s">
        <v>21</v>
      </c>
      <c r="F157" s="200" t="s">
        <v>957</v>
      </c>
      <c r="G157" s="198"/>
      <c r="H157" s="199" t="s">
        <v>21</v>
      </c>
      <c r="I157" s="201"/>
      <c r="J157" s="198"/>
      <c r="K157" s="198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155</v>
      </c>
      <c r="AU157" s="206" t="s">
        <v>83</v>
      </c>
      <c r="AV157" s="12" t="s">
        <v>83</v>
      </c>
      <c r="AW157" s="12" t="s">
        <v>36</v>
      </c>
      <c r="AX157" s="12" t="s">
        <v>75</v>
      </c>
      <c r="AY157" s="206" t="s">
        <v>146</v>
      </c>
    </row>
    <row r="158" spans="2:65" s="11" customFormat="1">
      <c r="B158" s="186"/>
      <c r="C158" s="187"/>
      <c r="D158" s="183" t="s">
        <v>155</v>
      </c>
      <c r="E158" s="188" t="s">
        <v>21</v>
      </c>
      <c r="F158" s="189" t="s">
        <v>958</v>
      </c>
      <c r="G158" s="187"/>
      <c r="H158" s="190">
        <v>3.68</v>
      </c>
      <c r="I158" s="191"/>
      <c r="J158" s="187"/>
      <c r="K158" s="187"/>
      <c r="L158" s="192"/>
      <c r="M158" s="193"/>
      <c r="N158" s="194"/>
      <c r="O158" s="194"/>
      <c r="P158" s="194"/>
      <c r="Q158" s="194"/>
      <c r="R158" s="194"/>
      <c r="S158" s="194"/>
      <c r="T158" s="195"/>
      <c r="AT158" s="196" t="s">
        <v>155</v>
      </c>
      <c r="AU158" s="196" t="s">
        <v>83</v>
      </c>
      <c r="AV158" s="11" t="s">
        <v>85</v>
      </c>
      <c r="AW158" s="11" t="s">
        <v>36</v>
      </c>
      <c r="AX158" s="11" t="s">
        <v>83</v>
      </c>
      <c r="AY158" s="196" t="s">
        <v>146</v>
      </c>
    </row>
    <row r="159" spans="2:65" s="1" customFormat="1" ht="16.5" customHeight="1">
      <c r="B159" s="33"/>
      <c r="C159" s="170" t="s">
        <v>195</v>
      </c>
      <c r="D159" s="170" t="s">
        <v>147</v>
      </c>
      <c r="E159" s="171" t="s">
        <v>959</v>
      </c>
      <c r="F159" s="172" t="s">
        <v>960</v>
      </c>
      <c r="G159" s="173" t="s">
        <v>222</v>
      </c>
      <c r="H159" s="174">
        <v>56.1</v>
      </c>
      <c r="I159" s="175"/>
      <c r="J159" s="176">
        <f>ROUND(I159*H159,2)</f>
        <v>0</v>
      </c>
      <c r="K159" s="172" t="s">
        <v>394</v>
      </c>
      <c r="L159" s="37"/>
      <c r="M159" s="177" t="s">
        <v>21</v>
      </c>
      <c r="N159" s="178" t="s">
        <v>46</v>
      </c>
      <c r="O159" s="62"/>
      <c r="P159" s="179">
        <f>O159*H159</f>
        <v>0</v>
      </c>
      <c r="Q159" s="179">
        <v>1.16E-3</v>
      </c>
      <c r="R159" s="179">
        <f>Q159*H159</f>
        <v>6.5076000000000009E-2</v>
      </c>
      <c r="S159" s="179">
        <v>0</v>
      </c>
      <c r="T159" s="180">
        <f>S159*H159</f>
        <v>0</v>
      </c>
      <c r="AR159" s="181" t="s">
        <v>165</v>
      </c>
      <c r="AT159" s="181" t="s">
        <v>147</v>
      </c>
      <c r="AU159" s="181" t="s">
        <v>83</v>
      </c>
      <c r="AY159" s="16" t="s">
        <v>146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6" t="s">
        <v>83</v>
      </c>
      <c r="BK159" s="182">
        <f>ROUND(I159*H159,2)</f>
        <v>0</v>
      </c>
      <c r="BL159" s="16" t="s">
        <v>165</v>
      </c>
      <c r="BM159" s="181" t="s">
        <v>961</v>
      </c>
    </row>
    <row r="160" spans="2:65" s="12" customFormat="1">
      <c r="B160" s="197"/>
      <c r="C160" s="198"/>
      <c r="D160" s="183" t="s">
        <v>155</v>
      </c>
      <c r="E160" s="199" t="s">
        <v>21</v>
      </c>
      <c r="F160" s="200" t="s">
        <v>962</v>
      </c>
      <c r="G160" s="198"/>
      <c r="H160" s="199" t="s">
        <v>21</v>
      </c>
      <c r="I160" s="201"/>
      <c r="J160" s="198"/>
      <c r="K160" s="198"/>
      <c r="L160" s="202"/>
      <c r="M160" s="203"/>
      <c r="N160" s="204"/>
      <c r="O160" s="204"/>
      <c r="P160" s="204"/>
      <c r="Q160" s="204"/>
      <c r="R160" s="204"/>
      <c r="S160" s="204"/>
      <c r="T160" s="205"/>
      <c r="AT160" s="206" t="s">
        <v>155</v>
      </c>
      <c r="AU160" s="206" t="s">
        <v>83</v>
      </c>
      <c r="AV160" s="12" t="s">
        <v>83</v>
      </c>
      <c r="AW160" s="12" t="s">
        <v>36</v>
      </c>
      <c r="AX160" s="12" t="s">
        <v>75</v>
      </c>
      <c r="AY160" s="206" t="s">
        <v>146</v>
      </c>
    </row>
    <row r="161" spans="2:65" s="11" customFormat="1">
      <c r="B161" s="186"/>
      <c r="C161" s="187"/>
      <c r="D161" s="183" t="s">
        <v>155</v>
      </c>
      <c r="E161" s="188" t="s">
        <v>21</v>
      </c>
      <c r="F161" s="189" t="s">
        <v>963</v>
      </c>
      <c r="G161" s="187"/>
      <c r="H161" s="190">
        <v>56.1</v>
      </c>
      <c r="I161" s="191"/>
      <c r="J161" s="187"/>
      <c r="K161" s="187"/>
      <c r="L161" s="192"/>
      <c r="M161" s="193"/>
      <c r="N161" s="194"/>
      <c r="O161" s="194"/>
      <c r="P161" s="194"/>
      <c r="Q161" s="194"/>
      <c r="R161" s="194"/>
      <c r="S161" s="194"/>
      <c r="T161" s="195"/>
      <c r="AT161" s="196" t="s">
        <v>155</v>
      </c>
      <c r="AU161" s="196" t="s">
        <v>83</v>
      </c>
      <c r="AV161" s="11" t="s">
        <v>85</v>
      </c>
      <c r="AW161" s="11" t="s">
        <v>36</v>
      </c>
      <c r="AX161" s="11" t="s">
        <v>83</v>
      </c>
      <c r="AY161" s="196" t="s">
        <v>146</v>
      </c>
    </row>
    <row r="162" spans="2:65" s="1" customFormat="1" ht="24" customHeight="1">
      <c r="B162" s="33"/>
      <c r="C162" s="170" t="s">
        <v>199</v>
      </c>
      <c r="D162" s="170" t="s">
        <v>147</v>
      </c>
      <c r="E162" s="171" t="s">
        <v>964</v>
      </c>
      <c r="F162" s="172" t="s">
        <v>965</v>
      </c>
      <c r="G162" s="173" t="s">
        <v>150</v>
      </c>
      <c r="H162" s="174">
        <v>4</v>
      </c>
      <c r="I162" s="175"/>
      <c r="J162" s="176">
        <f>ROUND(I162*H162,2)</f>
        <v>0</v>
      </c>
      <c r="K162" s="172" t="s">
        <v>394</v>
      </c>
      <c r="L162" s="37"/>
      <c r="M162" s="177" t="s">
        <v>21</v>
      </c>
      <c r="N162" s="178" t="s">
        <v>46</v>
      </c>
      <c r="O162" s="62"/>
      <c r="P162" s="179">
        <f>O162*H162</f>
        <v>0</v>
      </c>
      <c r="Q162" s="179">
        <v>2.9770000000000001E-2</v>
      </c>
      <c r="R162" s="179">
        <f>Q162*H162</f>
        <v>0.11908000000000001</v>
      </c>
      <c r="S162" s="179">
        <v>0</v>
      </c>
      <c r="T162" s="180">
        <f>S162*H162</f>
        <v>0</v>
      </c>
      <c r="AR162" s="181" t="s">
        <v>165</v>
      </c>
      <c r="AT162" s="181" t="s">
        <v>147</v>
      </c>
      <c r="AU162" s="181" t="s">
        <v>83</v>
      </c>
      <c r="AY162" s="16" t="s">
        <v>146</v>
      </c>
      <c r="BE162" s="182">
        <f>IF(N162="základní",J162,0)</f>
        <v>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16" t="s">
        <v>83</v>
      </c>
      <c r="BK162" s="182">
        <f>ROUND(I162*H162,2)</f>
        <v>0</v>
      </c>
      <c r="BL162" s="16" t="s">
        <v>165</v>
      </c>
      <c r="BM162" s="181" t="s">
        <v>966</v>
      </c>
    </row>
    <row r="163" spans="2:65" s="11" customFormat="1">
      <c r="B163" s="186"/>
      <c r="C163" s="187"/>
      <c r="D163" s="183" t="s">
        <v>155</v>
      </c>
      <c r="E163" s="188" t="s">
        <v>21</v>
      </c>
      <c r="F163" s="189" t="s">
        <v>467</v>
      </c>
      <c r="G163" s="187"/>
      <c r="H163" s="190">
        <v>4</v>
      </c>
      <c r="I163" s="191"/>
      <c r="J163" s="187"/>
      <c r="K163" s="187"/>
      <c r="L163" s="192"/>
      <c r="M163" s="193"/>
      <c r="N163" s="194"/>
      <c r="O163" s="194"/>
      <c r="P163" s="194"/>
      <c r="Q163" s="194"/>
      <c r="R163" s="194"/>
      <c r="S163" s="194"/>
      <c r="T163" s="195"/>
      <c r="AT163" s="196" t="s">
        <v>155</v>
      </c>
      <c r="AU163" s="196" t="s">
        <v>83</v>
      </c>
      <c r="AV163" s="11" t="s">
        <v>85</v>
      </c>
      <c r="AW163" s="11" t="s">
        <v>36</v>
      </c>
      <c r="AX163" s="11" t="s">
        <v>83</v>
      </c>
      <c r="AY163" s="196" t="s">
        <v>146</v>
      </c>
    </row>
    <row r="164" spans="2:65" s="1" customFormat="1" ht="16.5" customHeight="1">
      <c r="B164" s="33"/>
      <c r="C164" s="170" t="s">
        <v>204</v>
      </c>
      <c r="D164" s="170" t="s">
        <v>147</v>
      </c>
      <c r="E164" s="171" t="s">
        <v>967</v>
      </c>
      <c r="F164" s="172" t="s">
        <v>968</v>
      </c>
      <c r="G164" s="173" t="s">
        <v>227</v>
      </c>
      <c r="H164" s="174">
        <v>138</v>
      </c>
      <c r="I164" s="175"/>
      <c r="J164" s="176">
        <f>ROUND(I164*H164,2)</f>
        <v>0</v>
      </c>
      <c r="K164" s="172" t="s">
        <v>394</v>
      </c>
      <c r="L164" s="37"/>
      <c r="M164" s="177" t="s">
        <v>21</v>
      </c>
      <c r="N164" s="178" t="s">
        <v>46</v>
      </c>
      <c r="O164" s="62"/>
      <c r="P164" s="179">
        <f>O164*H164</f>
        <v>0</v>
      </c>
      <c r="Q164" s="179">
        <v>3.1E-4</v>
      </c>
      <c r="R164" s="179">
        <f>Q164*H164</f>
        <v>4.2779999999999999E-2</v>
      </c>
      <c r="S164" s="179">
        <v>0</v>
      </c>
      <c r="T164" s="180">
        <f>S164*H164</f>
        <v>0</v>
      </c>
      <c r="AR164" s="181" t="s">
        <v>165</v>
      </c>
      <c r="AT164" s="181" t="s">
        <v>147</v>
      </c>
      <c r="AU164" s="181" t="s">
        <v>83</v>
      </c>
      <c r="AY164" s="16" t="s">
        <v>146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16" t="s">
        <v>83</v>
      </c>
      <c r="BK164" s="182">
        <f>ROUND(I164*H164,2)</f>
        <v>0</v>
      </c>
      <c r="BL164" s="16" t="s">
        <v>165</v>
      </c>
      <c r="BM164" s="181" t="s">
        <v>969</v>
      </c>
    </row>
    <row r="165" spans="2:65" s="12" customFormat="1">
      <c r="B165" s="197"/>
      <c r="C165" s="198"/>
      <c r="D165" s="183" t="s">
        <v>155</v>
      </c>
      <c r="E165" s="199" t="s">
        <v>21</v>
      </c>
      <c r="F165" s="200" t="s">
        <v>970</v>
      </c>
      <c r="G165" s="198"/>
      <c r="H165" s="199" t="s">
        <v>21</v>
      </c>
      <c r="I165" s="201"/>
      <c r="J165" s="198"/>
      <c r="K165" s="198"/>
      <c r="L165" s="202"/>
      <c r="M165" s="203"/>
      <c r="N165" s="204"/>
      <c r="O165" s="204"/>
      <c r="P165" s="204"/>
      <c r="Q165" s="204"/>
      <c r="R165" s="204"/>
      <c r="S165" s="204"/>
      <c r="T165" s="205"/>
      <c r="AT165" s="206" t="s">
        <v>155</v>
      </c>
      <c r="AU165" s="206" t="s">
        <v>83</v>
      </c>
      <c r="AV165" s="12" t="s">
        <v>83</v>
      </c>
      <c r="AW165" s="12" t="s">
        <v>36</v>
      </c>
      <c r="AX165" s="12" t="s">
        <v>75</v>
      </c>
      <c r="AY165" s="206" t="s">
        <v>146</v>
      </c>
    </row>
    <row r="166" spans="2:65" s="11" customFormat="1">
      <c r="B166" s="186"/>
      <c r="C166" s="187"/>
      <c r="D166" s="183" t="s">
        <v>155</v>
      </c>
      <c r="E166" s="188" t="s">
        <v>21</v>
      </c>
      <c r="F166" s="189" t="s">
        <v>971</v>
      </c>
      <c r="G166" s="187"/>
      <c r="H166" s="190">
        <v>138</v>
      </c>
      <c r="I166" s="191"/>
      <c r="J166" s="187"/>
      <c r="K166" s="187"/>
      <c r="L166" s="192"/>
      <c r="M166" s="193"/>
      <c r="N166" s="194"/>
      <c r="O166" s="194"/>
      <c r="P166" s="194"/>
      <c r="Q166" s="194"/>
      <c r="R166" s="194"/>
      <c r="S166" s="194"/>
      <c r="T166" s="195"/>
      <c r="AT166" s="196" t="s">
        <v>155</v>
      </c>
      <c r="AU166" s="196" t="s">
        <v>83</v>
      </c>
      <c r="AV166" s="11" t="s">
        <v>85</v>
      </c>
      <c r="AW166" s="11" t="s">
        <v>36</v>
      </c>
      <c r="AX166" s="11" t="s">
        <v>83</v>
      </c>
      <c r="AY166" s="196" t="s">
        <v>146</v>
      </c>
    </row>
    <row r="167" spans="2:65" s="1" customFormat="1" ht="16.5" customHeight="1">
      <c r="B167" s="33"/>
      <c r="C167" s="221" t="s">
        <v>208</v>
      </c>
      <c r="D167" s="221" t="s">
        <v>820</v>
      </c>
      <c r="E167" s="222" t="s">
        <v>972</v>
      </c>
      <c r="F167" s="223" t="s">
        <v>973</v>
      </c>
      <c r="G167" s="224" t="s">
        <v>227</v>
      </c>
      <c r="H167" s="225">
        <v>165.6</v>
      </c>
      <c r="I167" s="226"/>
      <c r="J167" s="227">
        <f>ROUND(I167*H167,2)</f>
        <v>0</v>
      </c>
      <c r="K167" s="223" t="s">
        <v>21</v>
      </c>
      <c r="L167" s="228"/>
      <c r="M167" s="229" t="s">
        <v>21</v>
      </c>
      <c r="N167" s="230" t="s">
        <v>46</v>
      </c>
      <c r="O167" s="62"/>
      <c r="P167" s="179">
        <f>O167*H167</f>
        <v>0</v>
      </c>
      <c r="Q167" s="179">
        <v>5.0000000000000001E-4</v>
      </c>
      <c r="R167" s="179">
        <f>Q167*H167</f>
        <v>8.2799999999999999E-2</v>
      </c>
      <c r="S167" s="179">
        <v>0</v>
      </c>
      <c r="T167" s="180">
        <f>S167*H167</f>
        <v>0</v>
      </c>
      <c r="AR167" s="181" t="s">
        <v>186</v>
      </c>
      <c r="AT167" s="181" t="s">
        <v>820</v>
      </c>
      <c r="AU167" s="181" t="s">
        <v>83</v>
      </c>
      <c r="AY167" s="16" t="s">
        <v>146</v>
      </c>
      <c r="BE167" s="182">
        <f>IF(N167="základní",J167,0)</f>
        <v>0</v>
      </c>
      <c r="BF167" s="182">
        <f>IF(N167="snížená",J167,0)</f>
        <v>0</v>
      </c>
      <c r="BG167" s="182">
        <f>IF(N167="zákl. přenesená",J167,0)</f>
        <v>0</v>
      </c>
      <c r="BH167" s="182">
        <f>IF(N167="sníž. přenesená",J167,0)</f>
        <v>0</v>
      </c>
      <c r="BI167" s="182">
        <f>IF(N167="nulová",J167,0)</f>
        <v>0</v>
      </c>
      <c r="BJ167" s="16" t="s">
        <v>83</v>
      </c>
      <c r="BK167" s="182">
        <f>ROUND(I167*H167,2)</f>
        <v>0</v>
      </c>
      <c r="BL167" s="16" t="s">
        <v>165</v>
      </c>
      <c r="BM167" s="181" t="s">
        <v>974</v>
      </c>
    </row>
    <row r="168" spans="2:65" s="1" customFormat="1" ht="19.5">
      <c r="B168" s="33"/>
      <c r="C168" s="34"/>
      <c r="D168" s="183" t="s">
        <v>153</v>
      </c>
      <c r="E168" s="34"/>
      <c r="F168" s="184" t="s">
        <v>975</v>
      </c>
      <c r="G168" s="34"/>
      <c r="H168" s="34"/>
      <c r="I168" s="106"/>
      <c r="J168" s="34"/>
      <c r="K168" s="34"/>
      <c r="L168" s="37"/>
      <c r="M168" s="185"/>
      <c r="N168" s="62"/>
      <c r="O168" s="62"/>
      <c r="P168" s="62"/>
      <c r="Q168" s="62"/>
      <c r="R168" s="62"/>
      <c r="S168" s="62"/>
      <c r="T168" s="63"/>
      <c r="AT168" s="16" t="s">
        <v>153</v>
      </c>
      <c r="AU168" s="16" t="s">
        <v>83</v>
      </c>
    </row>
    <row r="169" spans="2:65" s="11" customFormat="1">
      <c r="B169" s="186"/>
      <c r="C169" s="187"/>
      <c r="D169" s="183" t="s">
        <v>155</v>
      </c>
      <c r="E169" s="188" t="s">
        <v>21</v>
      </c>
      <c r="F169" s="189" t="s">
        <v>976</v>
      </c>
      <c r="G169" s="187"/>
      <c r="H169" s="190">
        <v>165.6</v>
      </c>
      <c r="I169" s="191"/>
      <c r="J169" s="187"/>
      <c r="K169" s="187"/>
      <c r="L169" s="192"/>
      <c r="M169" s="193"/>
      <c r="N169" s="194"/>
      <c r="O169" s="194"/>
      <c r="P169" s="194"/>
      <c r="Q169" s="194"/>
      <c r="R169" s="194"/>
      <c r="S169" s="194"/>
      <c r="T169" s="195"/>
      <c r="AT169" s="196" t="s">
        <v>155</v>
      </c>
      <c r="AU169" s="196" t="s">
        <v>83</v>
      </c>
      <c r="AV169" s="11" t="s">
        <v>85</v>
      </c>
      <c r="AW169" s="11" t="s">
        <v>36</v>
      </c>
      <c r="AX169" s="11" t="s">
        <v>83</v>
      </c>
      <c r="AY169" s="196" t="s">
        <v>146</v>
      </c>
    </row>
    <row r="170" spans="2:65" s="1" customFormat="1" ht="24" customHeight="1">
      <c r="B170" s="33"/>
      <c r="C170" s="170" t="s">
        <v>213</v>
      </c>
      <c r="D170" s="170" t="s">
        <v>147</v>
      </c>
      <c r="E170" s="171" t="s">
        <v>977</v>
      </c>
      <c r="F170" s="172" t="s">
        <v>978</v>
      </c>
      <c r="G170" s="173" t="s">
        <v>601</v>
      </c>
      <c r="H170" s="174">
        <v>12.88</v>
      </c>
      <c r="I170" s="175"/>
      <c r="J170" s="176">
        <f>ROUND(I170*H170,2)</f>
        <v>0</v>
      </c>
      <c r="K170" s="172" t="s">
        <v>394</v>
      </c>
      <c r="L170" s="37"/>
      <c r="M170" s="177" t="s">
        <v>21</v>
      </c>
      <c r="N170" s="178" t="s">
        <v>46</v>
      </c>
      <c r="O170" s="62"/>
      <c r="P170" s="179">
        <f>O170*H170</f>
        <v>0</v>
      </c>
      <c r="Q170" s="179">
        <v>1.63</v>
      </c>
      <c r="R170" s="179">
        <f>Q170*H170</f>
        <v>20.994399999999999</v>
      </c>
      <c r="S170" s="179">
        <v>0</v>
      </c>
      <c r="T170" s="180">
        <f>S170*H170</f>
        <v>0</v>
      </c>
      <c r="AR170" s="181" t="s">
        <v>165</v>
      </c>
      <c r="AT170" s="181" t="s">
        <v>147</v>
      </c>
      <c r="AU170" s="181" t="s">
        <v>83</v>
      </c>
      <c r="AY170" s="16" t="s">
        <v>146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16" t="s">
        <v>83</v>
      </c>
      <c r="BK170" s="182">
        <f>ROUND(I170*H170,2)</f>
        <v>0</v>
      </c>
      <c r="BL170" s="16" t="s">
        <v>165</v>
      </c>
      <c r="BM170" s="181" t="s">
        <v>979</v>
      </c>
    </row>
    <row r="171" spans="2:65" s="12" customFormat="1">
      <c r="B171" s="197"/>
      <c r="C171" s="198"/>
      <c r="D171" s="183" t="s">
        <v>155</v>
      </c>
      <c r="E171" s="199" t="s">
        <v>21</v>
      </c>
      <c r="F171" s="200" t="s">
        <v>970</v>
      </c>
      <c r="G171" s="198"/>
      <c r="H171" s="199" t="s">
        <v>21</v>
      </c>
      <c r="I171" s="201"/>
      <c r="J171" s="198"/>
      <c r="K171" s="198"/>
      <c r="L171" s="202"/>
      <c r="M171" s="203"/>
      <c r="N171" s="204"/>
      <c r="O171" s="204"/>
      <c r="P171" s="204"/>
      <c r="Q171" s="204"/>
      <c r="R171" s="204"/>
      <c r="S171" s="204"/>
      <c r="T171" s="205"/>
      <c r="AT171" s="206" t="s">
        <v>155</v>
      </c>
      <c r="AU171" s="206" t="s">
        <v>83</v>
      </c>
      <c r="AV171" s="12" t="s">
        <v>83</v>
      </c>
      <c r="AW171" s="12" t="s">
        <v>36</v>
      </c>
      <c r="AX171" s="12" t="s">
        <v>75</v>
      </c>
      <c r="AY171" s="206" t="s">
        <v>146</v>
      </c>
    </row>
    <row r="172" spans="2:65" s="11" customFormat="1">
      <c r="B172" s="186"/>
      <c r="C172" s="187"/>
      <c r="D172" s="183" t="s">
        <v>155</v>
      </c>
      <c r="E172" s="188" t="s">
        <v>21</v>
      </c>
      <c r="F172" s="189" t="s">
        <v>980</v>
      </c>
      <c r="G172" s="187"/>
      <c r="H172" s="190">
        <v>12.88</v>
      </c>
      <c r="I172" s="191"/>
      <c r="J172" s="187"/>
      <c r="K172" s="187"/>
      <c r="L172" s="192"/>
      <c r="M172" s="193"/>
      <c r="N172" s="194"/>
      <c r="O172" s="194"/>
      <c r="P172" s="194"/>
      <c r="Q172" s="194"/>
      <c r="R172" s="194"/>
      <c r="S172" s="194"/>
      <c r="T172" s="195"/>
      <c r="AT172" s="196" t="s">
        <v>155</v>
      </c>
      <c r="AU172" s="196" t="s">
        <v>83</v>
      </c>
      <c r="AV172" s="11" t="s">
        <v>85</v>
      </c>
      <c r="AW172" s="11" t="s">
        <v>36</v>
      </c>
      <c r="AX172" s="11" t="s">
        <v>83</v>
      </c>
      <c r="AY172" s="196" t="s">
        <v>146</v>
      </c>
    </row>
    <row r="173" spans="2:65" s="1" customFormat="1" ht="16.5" customHeight="1">
      <c r="B173" s="33"/>
      <c r="C173" s="170" t="s">
        <v>8</v>
      </c>
      <c r="D173" s="170" t="s">
        <v>147</v>
      </c>
      <c r="E173" s="171" t="s">
        <v>981</v>
      </c>
      <c r="F173" s="172" t="s">
        <v>982</v>
      </c>
      <c r="G173" s="173" t="s">
        <v>227</v>
      </c>
      <c r="H173" s="174">
        <v>32.200000000000003</v>
      </c>
      <c r="I173" s="175"/>
      <c r="J173" s="176">
        <f>ROUND(I173*H173,2)</f>
        <v>0</v>
      </c>
      <c r="K173" s="172" t="s">
        <v>21</v>
      </c>
      <c r="L173" s="37"/>
      <c r="M173" s="177" t="s">
        <v>21</v>
      </c>
      <c r="N173" s="178" t="s">
        <v>46</v>
      </c>
      <c r="O173" s="62"/>
      <c r="P173" s="179">
        <f>O173*H173</f>
        <v>0</v>
      </c>
      <c r="Q173" s="179">
        <v>1.8249999999999999E-2</v>
      </c>
      <c r="R173" s="179">
        <f>Q173*H173</f>
        <v>0.58765000000000001</v>
      </c>
      <c r="S173" s="179">
        <v>0</v>
      </c>
      <c r="T173" s="180">
        <f>S173*H173</f>
        <v>0</v>
      </c>
      <c r="AR173" s="181" t="s">
        <v>165</v>
      </c>
      <c r="AT173" s="181" t="s">
        <v>147</v>
      </c>
      <c r="AU173" s="181" t="s">
        <v>83</v>
      </c>
      <c r="AY173" s="16" t="s">
        <v>146</v>
      </c>
      <c r="BE173" s="182">
        <f>IF(N173="základní",J173,0)</f>
        <v>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16" t="s">
        <v>83</v>
      </c>
      <c r="BK173" s="182">
        <f>ROUND(I173*H173,2)</f>
        <v>0</v>
      </c>
      <c r="BL173" s="16" t="s">
        <v>165</v>
      </c>
      <c r="BM173" s="181" t="s">
        <v>983</v>
      </c>
    </row>
    <row r="174" spans="2:65" s="12" customFormat="1">
      <c r="B174" s="197"/>
      <c r="C174" s="198"/>
      <c r="D174" s="183" t="s">
        <v>155</v>
      </c>
      <c r="E174" s="199" t="s">
        <v>21</v>
      </c>
      <c r="F174" s="200" t="s">
        <v>970</v>
      </c>
      <c r="G174" s="198"/>
      <c r="H174" s="199" t="s">
        <v>21</v>
      </c>
      <c r="I174" s="201"/>
      <c r="J174" s="198"/>
      <c r="K174" s="198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155</v>
      </c>
      <c r="AU174" s="206" t="s">
        <v>83</v>
      </c>
      <c r="AV174" s="12" t="s">
        <v>83</v>
      </c>
      <c r="AW174" s="12" t="s">
        <v>36</v>
      </c>
      <c r="AX174" s="12" t="s">
        <v>75</v>
      </c>
      <c r="AY174" s="206" t="s">
        <v>146</v>
      </c>
    </row>
    <row r="175" spans="2:65" s="11" customFormat="1">
      <c r="B175" s="186"/>
      <c r="C175" s="187"/>
      <c r="D175" s="183" t="s">
        <v>155</v>
      </c>
      <c r="E175" s="188" t="s">
        <v>21</v>
      </c>
      <c r="F175" s="189" t="s">
        <v>984</v>
      </c>
      <c r="G175" s="187"/>
      <c r="H175" s="190">
        <v>32.200000000000003</v>
      </c>
      <c r="I175" s="191"/>
      <c r="J175" s="187"/>
      <c r="K175" s="187"/>
      <c r="L175" s="192"/>
      <c r="M175" s="193"/>
      <c r="N175" s="194"/>
      <c r="O175" s="194"/>
      <c r="P175" s="194"/>
      <c r="Q175" s="194"/>
      <c r="R175" s="194"/>
      <c r="S175" s="194"/>
      <c r="T175" s="195"/>
      <c r="AT175" s="196" t="s">
        <v>155</v>
      </c>
      <c r="AU175" s="196" t="s">
        <v>83</v>
      </c>
      <c r="AV175" s="11" t="s">
        <v>85</v>
      </c>
      <c r="AW175" s="11" t="s">
        <v>36</v>
      </c>
      <c r="AX175" s="11" t="s">
        <v>83</v>
      </c>
      <c r="AY175" s="196" t="s">
        <v>146</v>
      </c>
    </row>
    <row r="176" spans="2:65" s="10" customFormat="1" ht="25.9" customHeight="1">
      <c r="B176" s="156"/>
      <c r="C176" s="157"/>
      <c r="D176" s="158" t="s">
        <v>74</v>
      </c>
      <c r="E176" s="159" t="s">
        <v>374</v>
      </c>
      <c r="F176" s="159" t="s">
        <v>985</v>
      </c>
      <c r="G176" s="157"/>
      <c r="H176" s="157"/>
      <c r="I176" s="160"/>
      <c r="J176" s="161">
        <f>BK176</f>
        <v>0</v>
      </c>
      <c r="K176" s="157"/>
      <c r="L176" s="162"/>
      <c r="M176" s="163"/>
      <c r="N176" s="164"/>
      <c r="O176" s="164"/>
      <c r="P176" s="165">
        <f>SUM(P177:P201)</f>
        <v>0</v>
      </c>
      <c r="Q176" s="164"/>
      <c r="R176" s="165">
        <f>SUM(R177:R201)</f>
        <v>121.36057527999999</v>
      </c>
      <c r="S176" s="164"/>
      <c r="T176" s="166">
        <f>SUM(T177:T201)</f>
        <v>0</v>
      </c>
      <c r="AR176" s="167" t="s">
        <v>83</v>
      </c>
      <c r="AT176" s="168" t="s">
        <v>74</v>
      </c>
      <c r="AU176" s="168" t="s">
        <v>75</v>
      </c>
      <c r="AY176" s="167" t="s">
        <v>146</v>
      </c>
      <c r="BK176" s="169">
        <f>SUM(BK177:BK201)</f>
        <v>0</v>
      </c>
    </row>
    <row r="177" spans="2:65" s="1" customFormat="1" ht="16.5" customHeight="1">
      <c r="B177" s="33"/>
      <c r="C177" s="170" t="s">
        <v>151</v>
      </c>
      <c r="D177" s="170" t="s">
        <v>147</v>
      </c>
      <c r="E177" s="171" t="s">
        <v>986</v>
      </c>
      <c r="F177" s="172" t="s">
        <v>987</v>
      </c>
      <c r="G177" s="173" t="s">
        <v>601</v>
      </c>
      <c r="H177" s="174">
        <v>49.892000000000003</v>
      </c>
      <c r="I177" s="175"/>
      <c r="J177" s="176">
        <f>ROUND(I177*H177,2)</f>
        <v>0</v>
      </c>
      <c r="K177" s="172" t="s">
        <v>394</v>
      </c>
      <c r="L177" s="37"/>
      <c r="M177" s="177" t="s">
        <v>21</v>
      </c>
      <c r="N177" s="178" t="s">
        <v>46</v>
      </c>
      <c r="O177" s="62"/>
      <c r="P177" s="179">
        <f>O177*H177</f>
        <v>0</v>
      </c>
      <c r="Q177" s="179">
        <v>2.2563399999999998</v>
      </c>
      <c r="R177" s="179">
        <f>Q177*H177</f>
        <v>112.57331528</v>
      </c>
      <c r="S177" s="179">
        <v>0</v>
      </c>
      <c r="T177" s="180">
        <f>S177*H177</f>
        <v>0</v>
      </c>
      <c r="AR177" s="181" t="s">
        <v>165</v>
      </c>
      <c r="AT177" s="181" t="s">
        <v>147</v>
      </c>
      <c r="AU177" s="181" t="s">
        <v>83</v>
      </c>
      <c r="AY177" s="16" t="s">
        <v>146</v>
      </c>
      <c r="BE177" s="182">
        <f>IF(N177="základní",J177,0)</f>
        <v>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16" t="s">
        <v>83</v>
      </c>
      <c r="BK177" s="182">
        <f>ROUND(I177*H177,2)</f>
        <v>0</v>
      </c>
      <c r="BL177" s="16" t="s">
        <v>165</v>
      </c>
      <c r="BM177" s="181" t="s">
        <v>988</v>
      </c>
    </row>
    <row r="178" spans="2:65" s="11" customFormat="1">
      <c r="B178" s="186"/>
      <c r="C178" s="187"/>
      <c r="D178" s="183" t="s">
        <v>155</v>
      </c>
      <c r="E178" s="188" t="s">
        <v>21</v>
      </c>
      <c r="F178" s="189" t="s">
        <v>989</v>
      </c>
      <c r="G178" s="187"/>
      <c r="H178" s="190">
        <v>12.403</v>
      </c>
      <c r="I178" s="191"/>
      <c r="J178" s="187"/>
      <c r="K178" s="187"/>
      <c r="L178" s="192"/>
      <c r="M178" s="193"/>
      <c r="N178" s="194"/>
      <c r="O178" s="194"/>
      <c r="P178" s="194"/>
      <c r="Q178" s="194"/>
      <c r="R178" s="194"/>
      <c r="S178" s="194"/>
      <c r="T178" s="195"/>
      <c r="AT178" s="196" t="s">
        <v>155</v>
      </c>
      <c r="AU178" s="196" t="s">
        <v>83</v>
      </c>
      <c r="AV178" s="11" t="s">
        <v>85</v>
      </c>
      <c r="AW178" s="11" t="s">
        <v>36</v>
      </c>
      <c r="AX178" s="11" t="s">
        <v>75</v>
      </c>
      <c r="AY178" s="196" t="s">
        <v>146</v>
      </c>
    </row>
    <row r="179" spans="2:65" s="11" customFormat="1">
      <c r="B179" s="186"/>
      <c r="C179" s="187"/>
      <c r="D179" s="183" t="s">
        <v>155</v>
      </c>
      <c r="E179" s="188" t="s">
        <v>21</v>
      </c>
      <c r="F179" s="189" t="s">
        <v>990</v>
      </c>
      <c r="G179" s="187"/>
      <c r="H179" s="190">
        <v>7.76</v>
      </c>
      <c r="I179" s="191"/>
      <c r="J179" s="187"/>
      <c r="K179" s="187"/>
      <c r="L179" s="192"/>
      <c r="M179" s="193"/>
      <c r="N179" s="194"/>
      <c r="O179" s="194"/>
      <c r="P179" s="194"/>
      <c r="Q179" s="194"/>
      <c r="R179" s="194"/>
      <c r="S179" s="194"/>
      <c r="T179" s="195"/>
      <c r="AT179" s="196" t="s">
        <v>155</v>
      </c>
      <c r="AU179" s="196" t="s">
        <v>83</v>
      </c>
      <c r="AV179" s="11" t="s">
        <v>85</v>
      </c>
      <c r="AW179" s="11" t="s">
        <v>36</v>
      </c>
      <c r="AX179" s="11" t="s">
        <v>75</v>
      </c>
      <c r="AY179" s="196" t="s">
        <v>146</v>
      </c>
    </row>
    <row r="180" spans="2:65" s="11" customFormat="1">
      <c r="B180" s="186"/>
      <c r="C180" s="187"/>
      <c r="D180" s="183" t="s">
        <v>155</v>
      </c>
      <c r="E180" s="188" t="s">
        <v>21</v>
      </c>
      <c r="F180" s="189" t="s">
        <v>991</v>
      </c>
      <c r="G180" s="187"/>
      <c r="H180" s="190">
        <v>7.2460000000000004</v>
      </c>
      <c r="I180" s="191"/>
      <c r="J180" s="187"/>
      <c r="K180" s="187"/>
      <c r="L180" s="192"/>
      <c r="M180" s="193"/>
      <c r="N180" s="194"/>
      <c r="O180" s="194"/>
      <c r="P180" s="194"/>
      <c r="Q180" s="194"/>
      <c r="R180" s="194"/>
      <c r="S180" s="194"/>
      <c r="T180" s="195"/>
      <c r="AT180" s="196" t="s">
        <v>155</v>
      </c>
      <c r="AU180" s="196" t="s">
        <v>83</v>
      </c>
      <c r="AV180" s="11" t="s">
        <v>85</v>
      </c>
      <c r="AW180" s="11" t="s">
        <v>36</v>
      </c>
      <c r="AX180" s="11" t="s">
        <v>75</v>
      </c>
      <c r="AY180" s="196" t="s">
        <v>146</v>
      </c>
    </row>
    <row r="181" spans="2:65" s="11" customFormat="1">
      <c r="B181" s="186"/>
      <c r="C181" s="187"/>
      <c r="D181" s="183" t="s">
        <v>155</v>
      </c>
      <c r="E181" s="188" t="s">
        <v>21</v>
      </c>
      <c r="F181" s="189" t="s">
        <v>992</v>
      </c>
      <c r="G181" s="187"/>
      <c r="H181" s="190">
        <v>14.997</v>
      </c>
      <c r="I181" s="191"/>
      <c r="J181" s="187"/>
      <c r="K181" s="187"/>
      <c r="L181" s="192"/>
      <c r="M181" s="193"/>
      <c r="N181" s="194"/>
      <c r="O181" s="194"/>
      <c r="P181" s="194"/>
      <c r="Q181" s="194"/>
      <c r="R181" s="194"/>
      <c r="S181" s="194"/>
      <c r="T181" s="195"/>
      <c r="AT181" s="196" t="s">
        <v>155</v>
      </c>
      <c r="AU181" s="196" t="s">
        <v>83</v>
      </c>
      <c r="AV181" s="11" t="s">
        <v>85</v>
      </c>
      <c r="AW181" s="11" t="s">
        <v>36</v>
      </c>
      <c r="AX181" s="11" t="s">
        <v>75</v>
      </c>
      <c r="AY181" s="196" t="s">
        <v>146</v>
      </c>
    </row>
    <row r="182" spans="2:65" s="12" customFormat="1">
      <c r="B182" s="197"/>
      <c r="C182" s="198"/>
      <c r="D182" s="183" t="s">
        <v>155</v>
      </c>
      <c r="E182" s="199" t="s">
        <v>21</v>
      </c>
      <c r="F182" s="200" t="s">
        <v>993</v>
      </c>
      <c r="G182" s="198"/>
      <c r="H182" s="199" t="s">
        <v>21</v>
      </c>
      <c r="I182" s="201"/>
      <c r="J182" s="198"/>
      <c r="K182" s="198"/>
      <c r="L182" s="202"/>
      <c r="M182" s="203"/>
      <c r="N182" s="204"/>
      <c r="O182" s="204"/>
      <c r="P182" s="204"/>
      <c r="Q182" s="204"/>
      <c r="R182" s="204"/>
      <c r="S182" s="204"/>
      <c r="T182" s="205"/>
      <c r="AT182" s="206" t="s">
        <v>155</v>
      </c>
      <c r="AU182" s="206" t="s">
        <v>83</v>
      </c>
      <c r="AV182" s="12" t="s">
        <v>83</v>
      </c>
      <c r="AW182" s="12" t="s">
        <v>36</v>
      </c>
      <c r="AX182" s="12" t="s">
        <v>75</v>
      </c>
      <c r="AY182" s="206" t="s">
        <v>146</v>
      </c>
    </row>
    <row r="183" spans="2:65" s="11" customFormat="1">
      <c r="B183" s="186"/>
      <c r="C183" s="187"/>
      <c r="D183" s="183" t="s">
        <v>155</v>
      </c>
      <c r="E183" s="188" t="s">
        <v>21</v>
      </c>
      <c r="F183" s="189" t="s">
        <v>994</v>
      </c>
      <c r="G183" s="187"/>
      <c r="H183" s="190">
        <v>5.548</v>
      </c>
      <c r="I183" s="191"/>
      <c r="J183" s="187"/>
      <c r="K183" s="187"/>
      <c r="L183" s="192"/>
      <c r="M183" s="193"/>
      <c r="N183" s="194"/>
      <c r="O183" s="194"/>
      <c r="P183" s="194"/>
      <c r="Q183" s="194"/>
      <c r="R183" s="194"/>
      <c r="S183" s="194"/>
      <c r="T183" s="195"/>
      <c r="AT183" s="196" t="s">
        <v>155</v>
      </c>
      <c r="AU183" s="196" t="s">
        <v>83</v>
      </c>
      <c r="AV183" s="11" t="s">
        <v>85</v>
      </c>
      <c r="AW183" s="11" t="s">
        <v>36</v>
      </c>
      <c r="AX183" s="11" t="s">
        <v>75</v>
      </c>
      <c r="AY183" s="196" t="s">
        <v>146</v>
      </c>
    </row>
    <row r="184" spans="2:65" s="12" customFormat="1">
      <c r="B184" s="197"/>
      <c r="C184" s="198"/>
      <c r="D184" s="183" t="s">
        <v>155</v>
      </c>
      <c r="E184" s="199" t="s">
        <v>21</v>
      </c>
      <c r="F184" s="200" t="s">
        <v>995</v>
      </c>
      <c r="G184" s="198"/>
      <c r="H184" s="199" t="s">
        <v>21</v>
      </c>
      <c r="I184" s="201"/>
      <c r="J184" s="198"/>
      <c r="K184" s="198"/>
      <c r="L184" s="202"/>
      <c r="M184" s="203"/>
      <c r="N184" s="204"/>
      <c r="O184" s="204"/>
      <c r="P184" s="204"/>
      <c r="Q184" s="204"/>
      <c r="R184" s="204"/>
      <c r="S184" s="204"/>
      <c r="T184" s="205"/>
      <c r="AT184" s="206" t="s">
        <v>155</v>
      </c>
      <c r="AU184" s="206" t="s">
        <v>83</v>
      </c>
      <c r="AV184" s="12" t="s">
        <v>83</v>
      </c>
      <c r="AW184" s="12" t="s">
        <v>36</v>
      </c>
      <c r="AX184" s="12" t="s">
        <v>75</v>
      </c>
      <c r="AY184" s="206" t="s">
        <v>146</v>
      </c>
    </row>
    <row r="185" spans="2:65" s="11" customFormat="1">
      <c r="B185" s="186"/>
      <c r="C185" s="187"/>
      <c r="D185" s="183" t="s">
        <v>155</v>
      </c>
      <c r="E185" s="188" t="s">
        <v>21</v>
      </c>
      <c r="F185" s="189" t="s">
        <v>996</v>
      </c>
      <c r="G185" s="187"/>
      <c r="H185" s="190">
        <v>1.9379999999999999</v>
      </c>
      <c r="I185" s="191"/>
      <c r="J185" s="187"/>
      <c r="K185" s="187"/>
      <c r="L185" s="192"/>
      <c r="M185" s="193"/>
      <c r="N185" s="194"/>
      <c r="O185" s="194"/>
      <c r="P185" s="194"/>
      <c r="Q185" s="194"/>
      <c r="R185" s="194"/>
      <c r="S185" s="194"/>
      <c r="T185" s="195"/>
      <c r="AT185" s="196" t="s">
        <v>155</v>
      </c>
      <c r="AU185" s="196" t="s">
        <v>83</v>
      </c>
      <c r="AV185" s="11" t="s">
        <v>85</v>
      </c>
      <c r="AW185" s="11" t="s">
        <v>36</v>
      </c>
      <c r="AX185" s="11" t="s">
        <v>75</v>
      </c>
      <c r="AY185" s="196" t="s">
        <v>146</v>
      </c>
    </row>
    <row r="186" spans="2:65" s="13" customFormat="1">
      <c r="B186" s="207"/>
      <c r="C186" s="208"/>
      <c r="D186" s="183" t="s">
        <v>155</v>
      </c>
      <c r="E186" s="209" t="s">
        <v>21</v>
      </c>
      <c r="F186" s="210" t="s">
        <v>252</v>
      </c>
      <c r="G186" s="208"/>
      <c r="H186" s="211">
        <v>49.892000000000003</v>
      </c>
      <c r="I186" s="212"/>
      <c r="J186" s="208"/>
      <c r="K186" s="208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155</v>
      </c>
      <c r="AU186" s="217" t="s">
        <v>83</v>
      </c>
      <c r="AV186" s="13" t="s">
        <v>165</v>
      </c>
      <c r="AW186" s="13" t="s">
        <v>36</v>
      </c>
      <c r="AX186" s="13" t="s">
        <v>83</v>
      </c>
      <c r="AY186" s="217" t="s">
        <v>146</v>
      </c>
    </row>
    <row r="187" spans="2:65" s="1" customFormat="1" ht="16.5" customHeight="1">
      <c r="B187" s="33"/>
      <c r="C187" s="170" t="s">
        <v>231</v>
      </c>
      <c r="D187" s="170" t="s">
        <v>147</v>
      </c>
      <c r="E187" s="171" t="s">
        <v>997</v>
      </c>
      <c r="F187" s="172" t="s">
        <v>998</v>
      </c>
      <c r="G187" s="173" t="s">
        <v>227</v>
      </c>
      <c r="H187" s="174">
        <v>64.7</v>
      </c>
      <c r="I187" s="175"/>
      <c r="J187" s="176">
        <f>ROUND(I187*H187,2)</f>
        <v>0</v>
      </c>
      <c r="K187" s="172" t="s">
        <v>394</v>
      </c>
      <c r="L187" s="37"/>
      <c r="M187" s="177" t="s">
        <v>21</v>
      </c>
      <c r="N187" s="178" t="s">
        <v>46</v>
      </c>
      <c r="O187" s="62"/>
      <c r="P187" s="179">
        <f>O187*H187</f>
        <v>0</v>
      </c>
      <c r="Q187" s="179">
        <v>2.6900000000000001E-3</v>
      </c>
      <c r="R187" s="179">
        <f>Q187*H187</f>
        <v>0.174043</v>
      </c>
      <c r="S187" s="179">
        <v>0</v>
      </c>
      <c r="T187" s="180">
        <f>S187*H187</f>
        <v>0</v>
      </c>
      <c r="AR187" s="181" t="s">
        <v>165</v>
      </c>
      <c r="AT187" s="181" t="s">
        <v>147</v>
      </c>
      <c r="AU187" s="181" t="s">
        <v>83</v>
      </c>
      <c r="AY187" s="16" t="s">
        <v>146</v>
      </c>
      <c r="BE187" s="182">
        <f>IF(N187="základní",J187,0)</f>
        <v>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16" t="s">
        <v>83</v>
      </c>
      <c r="BK187" s="182">
        <f>ROUND(I187*H187,2)</f>
        <v>0</v>
      </c>
      <c r="BL187" s="16" t="s">
        <v>165</v>
      </c>
      <c r="BM187" s="181" t="s">
        <v>999</v>
      </c>
    </row>
    <row r="188" spans="2:65" s="11" customFormat="1">
      <c r="B188" s="186"/>
      <c r="C188" s="187"/>
      <c r="D188" s="183" t="s">
        <v>155</v>
      </c>
      <c r="E188" s="188" t="s">
        <v>21</v>
      </c>
      <c r="F188" s="189" t="s">
        <v>1000</v>
      </c>
      <c r="G188" s="187"/>
      <c r="H188" s="190">
        <v>30.15</v>
      </c>
      <c r="I188" s="191"/>
      <c r="J188" s="187"/>
      <c r="K188" s="187"/>
      <c r="L188" s="192"/>
      <c r="M188" s="193"/>
      <c r="N188" s="194"/>
      <c r="O188" s="194"/>
      <c r="P188" s="194"/>
      <c r="Q188" s="194"/>
      <c r="R188" s="194"/>
      <c r="S188" s="194"/>
      <c r="T188" s="195"/>
      <c r="AT188" s="196" t="s">
        <v>155</v>
      </c>
      <c r="AU188" s="196" t="s">
        <v>83</v>
      </c>
      <c r="AV188" s="11" t="s">
        <v>85</v>
      </c>
      <c r="AW188" s="11" t="s">
        <v>36</v>
      </c>
      <c r="AX188" s="11" t="s">
        <v>75</v>
      </c>
      <c r="AY188" s="196" t="s">
        <v>146</v>
      </c>
    </row>
    <row r="189" spans="2:65" s="11" customFormat="1">
      <c r="B189" s="186"/>
      <c r="C189" s="187"/>
      <c r="D189" s="183" t="s">
        <v>155</v>
      </c>
      <c r="E189" s="188" t="s">
        <v>21</v>
      </c>
      <c r="F189" s="189" t="s">
        <v>1001</v>
      </c>
      <c r="G189" s="187"/>
      <c r="H189" s="190">
        <v>26.65</v>
      </c>
      <c r="I189" s="191"/>
      <c r="J189" s="187"/>
      <c r="K189" s="187"/>
      <c r="L189" s="192"/>
      <c r="M189" s="193"/>
      <c r="N189" s="194"/>
      <c r="O189" s="194"/>
      <c r="P189" s="194"/>
      <c r="Q189" s="194"/>
      <c r="R189" s="194"/>
      <c r="S189" s="194"/>
      <c r="T189" s="195"/>
      <c r="AT189" s="196" t="s">
        <v>155</v>
      </c>
      <c r="AU189" s="196" t="s">
        <v>83</v>
      </c>
      <c r="AV189" s="11" t="s">
        <v>85</v>
      </c>
      <c r="AW189" s="11" t="s">
        <v>36</v>
      </c>
      <c r="AX189" s="11" t="s">
        <v>75</v>
      </c>
      <c r="AY189" s="196" t="s">
        <v>146</v>
      </c>
    </row>
    <row r="190" spans="2:65" s="12" customFormat="1">
      <c r="B190" s="197"/>
      <c r="C190" s="198"/>
      <c r="D190" s="183" t="s">
        <v>155</v>
      </c>
      <c r="E190" s="199" t="s">
        <v>21</v>
      </c>
      <c r="F190" s="200" t="s">
        <v>993</v>
      </c>
      <c r="G190" s="198"/>
      <c r="H190" s="199" t="s">
        <v>21</v>
      </c>
      <c r="I190" s="201"/>
      <c r="J190" s="198"/>
      <c r="K190" s="198"/>
      <c r="L190" s="202"/>
      <c r="M190" s="203"/>
      <c r="N190" s="204"/>
      <c r="O190" s="204"/>
      <c r="P190" s="204"/>
      <c r="Q190" s="204"/>
      <c r="R190" s="204"/>
      <c r="S190" s="204"/>
      <c r="T190" s="205"/>
      <c r="AT190" s="206" t="s">
        <v>155</v>
      </c>
      <c r="AU190" s="206" t="s">
        <v>83</v>
      </c>
      <c r="AV190" s="12" t="s">
        <v>83</v>
      </c>
      <c r="AW190" s="12" t="s">
        <v>36</v>
      </c>
      <c r="AX190" s="12" t="s">
        <v>75</v>
      </c>
      <c r="AY190" s="206" t="s">
        <v>146</v>
      </c>
    </row>
    <row r="191" spans="2:65" s="11" customFormat="1">
      <c r="B191" s="186"/>
      <c r="C191" s="187"/>
      <c r="D191" s="183" t="s">
        <v>155</v>
      </c>
      <c r="E191" s="188" t="s">
        <v>21</v>
      </c>
      <c r="F191" s="189" t="s">
        <v>1002</v>
      </c>
      <c r="G191" s="187"/>
      <c r="H191" s="190">
        <v>4.5</v>
      </c>
      <c r="I191" s="191"/>
      <c r="J191" s="187"/>
      <c r="K191" s="187"/>
      <c r="L191" s="192"/>
      <c r="M191" s="193"/>
      <c r="N191" s="194"/>
      <c r="O191" s="194"/>
      <c r="P191" s="194"/>
      <c r="Q191" s="194"/>
      <c r="R191" s="194"/>
      <c r="S191" s="194"/>
      <c r="T191" s="195"/>
      <c r="AT191" s="196" t="s">
        <v>155</v>
      </c>
      <c r="AU191" s="196" t="s">
        <v>83</v>
      </c>
      <c r="AV191" s="11" t="s">
        <v>85</v>
      </c>
      <c r="AW191" s="11" t="s">
        <v>36</v>
      </c>
      <c r="AX191" s="11" t="s">
        <v>75</v>
      </c>
      <c r="AY191" s="196" t="s">
        <v>146</v>
      </c>
    </row>
    <row r="192" spans="2:65" s="12" customFormat="1">
      <c r="B192" s="197"/>
      <c r="C192" s="198"/>
      <c r="D192" s="183" t="s">
        <v>155</v>
      </c>
      <c r="E192" s="199" t="s">
        <v>21</v>
      </c>
      <c r="F192" s="200" t="s">
        <v>995</v>
      </c>
      <c r="G192" s="198"/>
      <c r="H192" s="199" t="s">
        <v>21</v>
      </c>
      <c r="I192" s="201"/>
      <c r="J192" s="198"/>
      <c r="K192" s="198"/>
      <c r="L192" s="202"/>
      <c r="M192" s="203"/>
      <c r="N192" s="204"/>
      <c r="O192" s="204"/>
      <c r="P192" s="204"/>
      <c r="Q192" s="204"/>
      <c r="R192" s="204"/>
      <c r="S192" s="204"/>
      <c r="T192" s="205"/>
      <c r="AT192" s="206" t="s">
        <v>155</v>
      </c>
      <c r="AU192" s="206" t="s">
        <v>83</v>
      </c>
      <c r="AV192" s="12" t="s">
        <v>83</v>
      </c>
      <c r="AW192" s="12" t="s">
        <v>36</v>
      </c>
      <c r="AX192" s="12" t="s">
        <v>75</v>
      </c>
      <c r="AY192" s="206" t="s">
        <v>146</v>
      </c>
    </row>
    <row r="193" spans="2:65" s="11" customFormat="1">
      <c r="B193" s="186"/>
      <c r="C193" s="187"/>
      <c r="D193" s="183" t="s">
        <v>155</v>
      </c>
      <c r="E193" s="188" t="s">
        <v>21</v>
      </c>
      <c r="F193" s="189" t="s">
        <v>1003</v>
      </c>
      <c r="G193" s="187"/>
      <c r="H193" s="190">
        <v>3.4</v>
      </c>
      <c r="I193" s="191"/>
      <c r="J193" s="187"/>
      <c r="K193" s="187"/>
      <c r="L193" s="192"/>
      <c r="M193" s="193"/>
      <c r="N193" s="194"/>
      <c r="O193" s="194"/>
      <c r="P193" s="194"/>
      <c r="Q193" s="194"/>
      <c r="R193" s="194"/>
      <c r="S193" s="194"/>
      <c r="T193" s="195"/>
      <c r="AT193" s="196" t="s">
        <v>155</v>
      </c>
      <c r="AU193" s="196" t="s">
        <v>83</v>
      </c>
      <c r="AV193" s="11" t="s">
        <v>85</v>
      </c>
      <c r="AW193" s="11" t="s">
        <v>36</v>
      </c>
      <c r="AX193" s="11" t="s">
        <v>75</v>
      </c>
      <c r="AY193" s="196" t="s">
        <v>146</v>
      </c>
    </row>
    <row r="194" spans="2:65" s="13" customFormat="1">
      <c r="B194" s="207"/>
      <c r="C194" s="208"/>
      <c r="D194" s="183" t="s">
        <v>155</v>
      </c>
      <c r="E194" s="209" t="s">
        <v>21</v>
      </c>
      <c r="F194" s="210" t="s">
        <v>252</v>
      </c>
      <c r="G194" s="208"/>
      <c r="H194" s="211">
        <v>64.7</v>
      </c>
      <c r="I194" s="212"/>
      <c r="J194" s="208"/>
      <c r="K194" s="208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155</v>
      </c>
      <c r="AU194" s="217" t="s">
        <v>83</v>
      </c>
      <c r="AV194" s="13" t="s">
        <v>165</v>
      </c>
      <c r="AW194" s="13" t="s">
        <v>36</v>
      </c>
      <c r="AX194" s="13" t="s">
        <v>83</v>
      </c>
      <c r="AY194" s="217" t="s">
        <v>146</v>
      </c>
    </row>
    <row r="195" spans="2:65" s="1" customFormat="1" ht="16.5" customHeight="1">
      <c r="B195" s="33"/>
      <c r="C195" s="170" t="s">
        <v>253</v>
      </c>
      <c r="D195" s="170" t="s">
        <v>147</v>
      </c>
      <c r="E195" s="171" t="s">
        <v>1004</v>
      </c>
      <c r="F195" s="172" t="s">
        <v>1005</v>
      </c>
      <c r="G195" s="173" t="s">
        <v>227</v>
      </c>
      <c r="H195" s="174">
        <v>64.7</v>
      </c>
      <c r="I195" s="175"/>
      <c r="J195" s="176">
        <f>ROUND(I195*H195,2)</f>
        <v>0</v>
      </c>
      <c r="K195" s="172" t="s">
        <v>394</v>
      </c>
      <c r="L195" s="37"/>
      <c r="M195" s="177" t="s">
        <v>21</v>
      </c>
      <c r="N195" s="178" t="s">
        <v>46</v>
      </c>
      <c r="O195" s="62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AR195" s="181" t="s">
        <v>165</v>
      </c>
      <c r="AT195" s="181" t="s">
        <v>147</v>
      </c>
      <c r="AU195" s="181" t="s">
        <v>83</v>
      </c>
      <c r="AY195" s="16" t="s">
        <v>146</v>
      </c>
      <c r="BE195" s="182">
        <f>IF(N195="základní",J195,0)</f>
        <v>0</v>
      </c>
      <c r="BF195" s="182">
        <f>IF(N195="snížená",J195,0)</f>
        <v>0</v>
      </c>
      <c r="BG195" s="182">
        <f>IF(N195="zákl. přenesená",J195,0)</f>
        <v>0</v>
      </c>
      <c r="BH195" s="182">
        <f>IF(N195="sníž. přenesená",J195,0)</f>
        <v>0</v>
      </c>
      <c r="BI195" s="182">
        <f>IF(N195="nulová",J195,0)</f>
        <v>0</v>
      </c>
      <c r="BJ195" s="16" t="s">
        <v>83</v>
      </c>
      <c r="BK195" s="182">
        <f>ROUND(I195*H195,2)</f>
        <v>0</v>
      </c>
      <c r="BL195" s="16" t="s">
        <v>165</v>
      </c>
      <c r="BM195" s="181" t="s">
        <v>1006</v>
      </c>
    </row>
    <row r="196" spans="2:65" s="11" customFormat="1">
      <c r="B196" s="186"/>
      <c r="C196" s="187"/>
      <c r="D196" s="183" t="s">
        <v>155</v>
      </c>
      <c r="E196" s="188" t="s">
        <v>21</v>
      </c>
      <c r="F196" s="189" t="s">
        <v>1007</v>
      </c>
      <c r="G196" s="187"/>
      <c r="H196" s="190">
        <v>64.7</v>
      </c>
      <c r="I196" s="191"/>
      <c r="J196" s="187"/>
      <c r="K196" s="187"/>
      <c r="L196" s="192"/>
      <c r="M196" s="193"/>
      <c r="N196" s="194"/>
      <c r="O196" s="194"/>
      <c r="P196" s="194"/>
      <c r="Q196" s="194"/>
      <c r="R196" s="194"/>
      <c r="S196" s="194"/>
      <c r="T196" s="195"/>
      <c r="AT196" s="196" t="s">
        <v>155</v>
      </c>
      <c r="AU196" s="196" t="s">
        <v>83</v>
      </c>
      <c r="AV196" s="11" t="s">
        <v>85</v>
      </c>
      <c r="AW196" s="11" t="s">
        <v>36</v>
      </c>
      <c r="AX196" s="11" t="s">
        <v>83</v>
      </c>
      <c r="AY196" s="196" t="s">
        <v>146</v>
      </c>
    </row>
    <row r="197" spans="2:65" s="1" customFormat="1" ht="16.5" customHeight="1">
      <c r="B197" s="33"/>
      <c r="C197" s="170" t="s">
        <v>266</v>
      </c>
      <c r="D197" s="170" t="s">
        <v>147</v>
      </c>
      <c r="E197" s="171" t="s">
        <v>1008</v>
      </c>
      <c r="F197" s="172" t="s">
        <v>1009</v>
      </c>
      <c r="G197" s="173" t="s">
        <v>150</v>
      </c>
      <c r="H197" s="174">
        <v>8</v>
      </c>
      <c r="I197" s="175"/>
      <c r="J197" s="176">
        <f>ROUND(I197*H197,2)</f>
        <v>0</v>
      </c>
      <c r="K197" s="172" t="s">
        <v>394</v>
      </c>
      <c r="L197" s="37"/>
      <c r="M197" s="177" t="s">
        <v>21</v>
      </c>
      <c r="N197" s="178" t="s">
        <v>46</v>
      </c>
      <c r="O197" s="62"/>
      <c r="P197" s="179">
        <f>O197*H197</f>
        <v>0</v>
      </c>
      <c r="Q197" s="179">
        <v>1.8360000000000001E-2</v>
      </c>
      <c r="R197" s="179">
        <f>Q197*H197</f>
        <v>0.14688000000000001</v>
      </c>
      <c r="S197" s="179">
        <v>0</v>
      </c>
      <c r="T197" s="180">
        <f>S197*H197</f>
        <v>0</v>
      </c>
      <c r="AR197" s="181" t="s">
        <v>165</v>
      </c>
      <c r="AT197" s="181" t="s">
        <v>147</v>
      </c>
      <c r="AU197" s="181" t="s">
        <v>83</v>
      </c>
      <c r="AY197" s="16" t="s">
        <v>146</v>
      </c>
      <c r="BE197" s="182">
        <f>IF(N197="základní",J197,0)</f>
        <v>0</v>
      </c>
      <c r="BF197" s="182">
        <f>IF(N197="snížená",J197,0)</f>
        <v>0</v>
      </c>
      <c r="BG197" s="182">
        <f>IF(N197="zákl. přenesená",J197,0)</f>
        <v>0</v>
      </c>
      <c r="BH197" s="182">
        <f>IF(N197="sníž. přenesená",J197,0)</f>
        <v>0</v>
      </c>
      <c r="BI197" s="182">
        <f>IF(N197="nulová",J197,0)</f>
        <v>0</v>
      </c>
      <c r="BJ197" s="16" t="s">
        <v>83</v>
      </c>
      <c r="BK197" s="182">
        <f>ROUND(I197*H197,2)</f>
        <v>0</v>
      </c>
      <c r="BL197" s="16" t="s">
        <v>165</v>
      </c>
      <c r="BM197" s="181" t="s">
        <v>1010</v>
      </c>
    </row>
    <row r="198" spans="2:65" s="11" customFormat="1">
      <c r="B198" s="186"/>
      <c r="C198" s="187"/>
      <c r="D198" s="183" t="s">
        <v>155</v>
      </c>
      <c r="E198" s="188" t="s">
        <v>21</v>
      </c>
      <c r="F198" s="189" t="s">
        <v>1011</v>
      </c>
      <c r="G198" s="187"/>
      <c r="H198" s="190">
        <v>8</v>
      </c>
      <c r="I198" s="191"/>
      <c r="J198" s="187"/>
      <c r="K198" s="187"/>
      <c r="L198" s="192"/>
      <c r="M198" s="193"/>
      <c r="N198" s="194"/>
      <c r="O198" s="194"/>
      <c r="P198" s="194"/>
      <c r="Q198" s="194"/>
      <c r="R198" s="194"/>
      <c r="S198" s="194"/>
      <c r="T198" s="195"/>
      <c r="AT198" s="196" t="s">
        <v>155</v>
      </c>
      <c r="AU198" s="196" t="s">
        <v>83</v>
      </c>
      <c r="AV198" s="11" t="s">
        <v>85</v>
      </c>
      <c r="AW198" s="11" t="s">
        <v>36</v>
      </c>
      <c r="AX198" s="11" t="s">
        <v>83</v>
      </c>
      <c r="AY198" s="196" t="s">
        <v>146</v>
      </c>
    </row>
    <row r="199" spans="2:65" s="1" customFormat="1" ht="16.5" customHeight="1">
      <c r="B199" s="33"/>
      <c r="C199" s="170" t="s">
        <v>277</v>
      </c>
      <c r="D199" s="170" t="s">
        <v>147</v>
      </c>
      <c r="E199" s="171" t="s">
        <v>1012</v>
      </c>
      <c r="F199" s="172" t="s">
        <v>1013</v>
      </c>
      <c r="G199" s="173" t="s">
        <v>601</v>
      </c>
      <c r="H199" s="174">
        <v>3.4430000000000001</v>
      </c>
      <c r="I199" s="175"/>
      <c r="J199" s="176">
        <f>ROUND(I199*H199,2)</f>
        <v>0</v>
      </c>
      <c r="K199" s="172" t="s">
        <v>394</v>
      </c>
      <c r="L199" s="37"/>
      <c r="M199" s="177" t="s">
        <v>21</v>
      </c>
      <c r="N199" s="178" t="s">
        <v>46</v>
      </c>
      <c r="O199" s="62"/>
      <c r="P199" s="179">
        <f>O199*H199</f>
        <v>0</v>
      </c>
      <c r="Q199" s="179">
        <v>2.4590000000000001</v>
      </c>
      <c r="R199" s="179">
        <f>Q199*H199</f>
        <v>8.4663370000000011</v>
      </c>
      <c r="S199" s="179">
        <v>0</v>
      </c>
      <c r="T199" s="180">
        <f>S199*H199</f>
        <v>0</v>
      </c>
      <c r="AR199" s="181" t="s">
        <v>165</v>
      </c>
      <c r="AT199" s="181" t="s">
        <v>147</v>
      </c>
      <c r="AU199" s="181" t="s">
        <v>83</v>
      </c>
      <c r="AY199" s="16" t="s">
        <v>146</v>
      </c>
      <c r="BE199" s="182">
        <f>IF(N199="základní",J199,0)</f>
        <v>0</v>
      </c>
      <c r="BF199" s="182">
        <f>IF(N199="snížená",J199,0)</f>
        <v>0</v>
      </c>
      <c r="BG199" s="182">
        <f>IF(N199="zákl. přenesená",J199,0)</f>
        <v>0</v>
      </c>
      <c r="BH199" s="182">
        <f>IF(N199="sníž. přenesená",J199,0)</f>
        <v>0</v>
      </c>
      <c r="BI199" s="182">
        <f>IF(N199="nulová",J199,0)</f>
        <v>0</v>
      </c>
      <c r="BJ199" s="16" t="s">
        <v>83</v>
      </c>
      <c r="BK199" s="182">
        <f>ROUND(I199*H199,2)</f>
        <v>0</v>
      </c>
      <c r="BL199" s="16" t="s">
        <v>165</v>
      </c>
      <c r="BM199" s="181" t="s">
        <v>1014</v>
      </c>
    </row>
    <row r="200" spans="2:65" s="12" customFormat="1">
      <c r="B200" s="197"/>
      <c r="C200" s="198"/>
      <c r="D200" s="183" t="s">
        <v>155</v>
      </c>
      <c r="E200" s="199" t="s">
        <v>21</v>
      </c>
      <c r="F200" s="200" t="s">
        <v>1015</v>
      </c>
      <c r="G200" s="198"/>
      <c r="H200" s="199" t="s">
        <v>21</v>
      </c>
      <c r="I200" s="201"/>
      <c r="J200" s="198"/>
      <c r="K200" s="198"/>
      <c r="L200" s="202"/>
      <c r="M200" s="203"/>
      <c r="N200" s="204"/>
      <c r="O200" s="204"/>
      <c r="P200" s="204"/>
      <c r="Q200" s="204"/>
      <c r="R200" s="204"/>
      <c r="S200" s="204"/>
      <c r="T200" s="205"/>
      <c r="AT200" s="206" t="s">
        <v>155</v>
      </c>
      <c r="AU200" s="206" t="s">
        <v>83</v>
      </c>
      <c r="AV200" s="12" t="s">
        <v>83</v>
      </c>
      <c r="AW200" s="12" t="s">
        <v>36</v>
      </c>
      <c r="AX200" s="12" t="s">
        <v>75</v>
      </c>
      <c r="AY200" s="206" t="s">
        <v>146</v>
      </c>
    </row>
    <row r="201" spans="2:65" s="11" customFormat="1">
      <c r="B201" s="186"/>
      <c r="C201" s="187"/>
      <c r="D201" s="183" t="s">
        <v>155</v>
      </c>
      <c r="E201" s="188" t="s">
        <v>21</v>
      </c>
      <c r="F201" s="189" t="s">
        <v>1016</v>
      </c>
      <c r="G201" s="187"/>
      <c r="H201" s="190">
        <v>3.4430000000000001</v>
      </c>
      <c r="I201" s="191"/>
      <c r="J201" s="187"/>
      <c r="K201" s="187"/>
      <c r="L201" s="192"/>
      <c r="M201" s="193"/>
      <c r="N201" s="194"/>
      <c r="O201" s="194"/>
      <c r="P201" s="194"/>
      <c r="Q201" s="194"/>
      <c r="R201" s="194"/>
      <c r="S201" s="194"/>
      <c r="T201" s="195"/>
      <c r="AT201" s="196" t="s">
        <v>155</v>
      </c>
      <c r="AU201" s="196" t="s">
        <v>83</v>
      </c>
      <c r="AV201" s="11" t="s">
        <v>85</v>
      </c>
      <c r="AW201" s="11" t="s">
        <v>36</v>
      </c>
      <c r="AX201" s="11" t="s">
        <v>83</v>
      </c>
      <c r="AY201" s="196" t="s">
        <v>146</v>
      </c>
    </row>
    <row r="202" spans="2:65" s="10" customFormat="1" ht="25.9" customHeight="1">
      <c r="B202" s="156"/>
      <c r="C202" s="157"/>
      <c r="D202" s="158" t="s">
        <v>74</v>
      </c>
      <c r="E202" s="159" t="s">
        <v>405</v>
      </c>
      <c r="F202" s="159" t="s">
        <v>1017</v>
      </c>
      <c r="G202" s="157"/>
      <c r="H202" s="157"/>
      <c r="I202" s="160"/>
      <c r="J202" s="161">
        <f>BK202</f>
        <v>0</v>
      </c>
      <c r="K202" s="157"/>
      <c r="L202" s="162"/>
      <c r="M202" s="163"/>
      <c r="N202" s="164"/>
      <c r="O202" s="164"/>
      <c r="P202" s="165">
        <f>SUM(P203:P282)</f>
        <v>0</v>
      </c>
      <c r="Q202" s="164"/>
      <c r="R202" s="165">
        <f>SUM(R203:R282)</f>
        <v>519.66209807999996</v>
      </c>
      <c r="S202" s="164"/>
      <c r="T202" s="166">
        <f>SUM(T203:T282)</f>
        <v>0</v>
      </c>
      <c r="AR202" s="167" t="s">
        <v>83</v>
      </c>
      <c r="AT202" s="168" t="s">
        <v>74</v>
      </c>
      <c r="AU202" s="168" t="s">
        <v>75</v>
      </c>
      <c r="AY202" s="167" t="s">
        <v>146</v>
      </c>
      <c r="BK202" s="169">
        <f>SUM(BK203:BK282)</f>
        <v>0</v>
      </c>
    </row>
    <row r="203" spans="2:65" s="1" customFormat="1" ht="16.5" customHeight="1">
      <c r="B203" s="33"/>
      <c r="C203" s="170" t="s">
        <v>7</v>
      </c>
      <c r="D203" s="170" t="s">
        <v>147</v>
      </c>
      <c r="E203" s="171" t="s">
        <v>1018</v>
      </c>
      <c r="F203" s="172" t="s">
        <v>1019</v>
      </c>
      <c r="G203" s="173" t="s">
        <v>227</v>
      </c>
      <c r="H203" s="174">
        <v>47.6</v>
      </c>
      <c r="I203" s="175"/>
      <c r="J203" s="176">
        <f>ROUND(I203*H203,2)</f>
        <v>0</v>
      </c>
      <c r="K203" s="172" t="s">
        <v>394</v>
      </c>
      <c r="L203" s="37"/>
      <c r="M203" s="177" t="s">
        <v>21</v>
      </c>
      <c r="N203" s="178" t="s">
        <v>46</v>
      </c>
      <c r="O203" s="62"/>
      <c r="P203" s="179">
        <f>O203*H203</f>
        <v>0</v>
      </c>
      <c r="Q203" s="179">
        <v>0.26340000000000002</v>
      </c>
      <c r="R203" s="179">
        <f>Q203*H203</f>
        <v>12.537840000000001</v>
      </c>
      <c r="S203" s="179">
        <v>0</v>
      </c>
      <c r="T203" s="180">
        <f>S203*H203</f>
        <v>0</v>
      </c>
      <c r="AR203" s="181" t="s">
        <v>165</v>
      </c>
      <c r="AT203" s="181" t="s">
        <v>147</v>
      </c>
      <c r="AU203" s="181" t="s">
        <v>83</v>
      </c>
      <c r="AY203" s="16" t="s">
        <v>146</v>
      </c>
      <c r="BE203" s="182">
        <f>IF(N203="základní",J203,0)</f>
        <v>0</v>
      </c>
      <c r="BF203" s="182">
        <f>IF(N203="snížená",J203,0)</f>
        <v>0</v>
      </c>
      <c r="BG203" s="182">
        <f>IF(N203="zákl. přenesená",J203,0)</f>
        <v>0</v>
      </c>
      <c r="BH203" s="182">
        <f>IF(N203="sníž. přenesená",J203,0)</f>
        <v>0</v>
      </c>
      <c r="BI203" s="182">
        <f>IF(N203="nulová",J203,0)</f>
        <v>0</v>
      </c>
      <c r="BJ203" s="16" t="s">
        <v>83</v>
      </c>
      <c r="BK203" s="182">
        <f>ROUND(I203*H203,2)</f>
        <v>0</v>
      </c>
      <c r="BL203" s="16" t="s">
        <v>165</v>
      </c>
      <c r="BM203" s="181" t="s">
        <v>1020</v>
      </c>
    </row>
    <row r="204" spans="2:65" s="1" customFormat="1" ht="39">
      <c r="B204" s="33"/>
      <c r="C204" s="34"/>
      <c r="D204" s="183" t="s">
        <v>153</v>
      </c>
      <c r="E204" s="34"/>
      <c r="F204" s="184" t="s">
        <v>1021</v>
      </c>
      <c r="G204" s="34"/>
      <c r="H204" s="34"/>
      <c r="I204" s="106"/>
      <c r="J204" s="34"/>
      <c r="K204" s="34"/>
      <c r="L204" s="37"/>
      <c r="M204" s="185"/>
      <c r="N204" s="62"/>
      <c r="O204" s="62"/>
      <c r="P204" s="62"/>
      <c r="Q204" s="62"/>
      <c r="R204" s="62"/>
      <c r="S204" s="62"/>
      <c r="T204" s="63"/>
      <c r="AT204" s="16" t="s">
        <v>153</v>
      </c>
      <c r="AU204" s="16" t="s">
        <v>83</v>
      </c>
    </row>
    <row r="205" spans="2:65" s="12" customFormat="1">
      <c r="B205" s="197"/>
      <c r="C205" s="198"/>
      <c r="D205" s="183" t="s">
        <v>155</v>
      </c>
      <c r="E205" s="199" t="s">
        <v>21</v>
      </c>
      <c r="F205" s="200" t="s">
        <v>1022</v>
      </c>
      <c r="G205" s="198"/>
      <c r="H205" s="199" t="s">
        <v>21</v>
      </c>
      <c r="I205" s="201"/>
      <c r="J205" s="198"/>
      <c r="K205" s="198"/>
      <c r="L205" s="202"/>
      <c r="M205" s="203"/>
      <c r="N205" s="204"/>
      <c r="O205" s="204"/>
      <c r="P205" s="204"/>
      <c r="Q205" s="204"/>
      <c r="R205" s="204"/>
      <c r="S205" s="204"/>
      <c r="T205" s="205"/>
      <c r="AT205" s="206" t="s">
        <v>155</v>
      </c>
      <c r="AU205" s="206" t="s">
        <v>83</v>
      </c>
      <c r="AV205" s="12" t="s">
        <v>83</v>
      </c>
      <c r="AW205" s="12" t="s">
        <v>36</v>
      </c>
      <c r="AX205" s="12" t="s">
        <v>75</v>
      </c>
      <c r="AY205" s="206" t="s">
        <v>146</v>
      </c>
    </row>
    <row r="206" spans="2:65" s="11" customFormat="1">
      <c r="B206" s="186"/>
      <c r="C206" s="187"/>
      <c r="D206" s="183" t="s">
        <v>155</v>
      </c>
      <c r="E206" s="188" t="s">
        <v>21</v>
      </c>
      <c r="F206" s="189" t="s">
        <v>1023</v>
      </c>
      <c r="G206" s="187"/>
      <c r="H206" s="190">
        <v>47.6</v>
      </c>
      <c r="I206" s="191"/>
      <c r="J206" s="187"/>
      <c r="K206" s="187"/>
      <c r="L206" s="192"/>
      <c r="M206" s="193"/>
      <c r="N206" s="194"/>
      <c r="O206" s="194"/>
      <c r="P206" s="194"/>
      <c r="Q206" s="194"/>
      <c r="R206" s="194"/>
      <c r="S206" s="194"/>
      <c r="T206" s="195"/>
      <c r="AT206" s="196" t="s">
        <v>155</v>
      </c>
      <c r="AU206" s="196" t="s">
        <v>83</v>
      </c>
      <c r="AV206" s="11" t="s">
        <v>85</v>
      </c>
      <c r="AW206" s="11" t="s">
        <v>36</v>
      </c>
      <c r="AX206" s="11" t="s">
        <v>83</v>
      </c>
      <c r="AY206" s="196" t="s">
        <v>146</v>
      </c>
    </row>
    <row r="207" spans="2:65" s="1" customFormat="1" ht="16.5" customHeight="1">
      <c r="B207" s="33"/>
      <c r="C207" s="170" t="s">
        <v>287</v>
      </c>
      <c r="D207" s="170" t="s">
        <v>147</v>
      </c>
      <c r="E207" s="171" t="s">
        <v>1024</v>
      </c>
      <c r="F207" s="172" t="s">
        <v>1025</v>
      </c>
      <c r="G207" s="173" t="s">
        <v>601</v>
      </c>
      <c r="H207" s="174">
        <v>192.369</v>
      </c>
      <c r="I207" s="175"/>
      <c r="J207" s="176">
        <f>ROUND(I207*H207,2)</f>
        <v>0</v>
      </c>
      <c r="K207" s="172" t="s">
        <v>21</v>
      </c>
      <c r="L207" s="37"/>
      <c r="M207" s="177" t="s">
        <v>21</v>
      </c>
      <c r="N207" s="178" t="s">
        <v>46</v>
      </c>
      <c r="O207" s="62"/>
      <c r="P207" s="179">
        <f>O207*H207</f>
        <v>0</v>
      </c>
      <c r="Q207" s="179">
        <v>2.6</v>
      </c>
      <c r="R207" s="179">
        <f>Q207*H207</f>
        <v>500.15940000000001</v>
      </c>
      <c r="S207" s="179">
        <v>0</v>
      </c>
      <c r="T207" s="180">
        <f>S207*H207</f>
        <v>0</v>
      </c>
      <c r="AR207" s="181" t="s">
        <v>165</v>
      </c>
      <c r="AT207" s="181" t="s">
        <v>147</v>
      </c>
      <c r="AU207" s="181" t="s">
        <v>83</v>
      </c>
      <c r="AY207" s="16" t="s">
        <v>146</v>
      </c>
      <c r="BE207" s="182">
        <f>IF(N207="základní",J207,0)</f>
        <v>0</v>
      </c>
      <c r="BF207" s="182">
        <f>IF(N207="snížená",J207,0)</f>
        <v>0</v>
      </c>
      <c r="BG207" s="182">
        <f>IF(N207="zákl. přenesená",J207,0)</f>
        <v>0</v>
      </c>
      <c r="BH207" s="182">
        <f>IF(N207="sníž. přenesená",J207,0)</f>
        <v>0</v>
      </c>
      <c r="BI207" s="182">
        <f>IF(N207="nulová",J207,0)</f>
        <v>0</v>
      </c>
      <c r="BJ207" s="16" t="s">
        <v>83</v>
      </c>
      <c r="BK207" s="182">
        <f>ROUND(I207*H207,2)</f>
        <v>0</v>
      </c>
      <c r="BL207" s="16" t="s">
        <v>165</v>
      </c>
      <c r="BM207" s="181" t="s">
        <v>602</v>
      </c>
    </row>
    <row r="208" spans="2:65" s="1" customFormat="1" ht="78">
      <c r="B208" s="33"/>
      <c r="C208" s="34"/>
      <c r="D208" s="183" t="s">
        <v>153</v>
      </c>
      <c r="E208" s="34"/>
      <c r="F208" s="184" t="s">
        <v>1026</v>
      </c>
      <c r="G208" s="34"/>
      <c r="H208" s="34"/>
      <c r="I208" s="106"/>
      <c r="J208" s="34"/>
      <c r="K208" s="34"/>
      <c r="L208" s="37"/>
      <c r="M208" s="185"/>
      <c r="N208" s="62"/>
      <c r="O208" s="62"/>
      <c r="P208" s="62"/>
      <c r="Q208" s="62"/>
      <c r="R208" s="62"/>
      <c r="S208" s="62"/>
      <c r="T208" s="63"/>
      <c r="AT208" s="16" t="s">
        <v>153</v>
      </c>
      <c r="AU208" s="16" t="s">
        <v>83</v>
      </c>
    </row>
    <row r="209" spans="2:51" s="12" customFormat="1">
      <c r="B209" s="197"/>
      <c r="C209" s="198"/>
      <c r="D209" s="183" t="s">
        <v>155</v>
      </c>
      <c r="E209" s="199" t="s">
        <v>21</v>
      </c>
      <c r="F209" s="200" t="s">
        <v>506</v>
      </c>
      <c r="G209" s="198"/>
      <c r="H209" s="199" t="s">
        <v>21</v>
      </c>
      <c r="I209" s="201"/>
      <c r="J209" s="198"/>
      <c r="K209" s="198"/>
      <c r="L209" s="202"/>
      <c r="M209" s="203"/>
      <c r="N209" s="204"/>
      <c r="O209" s="204"/>
      <c r="P209" s="204"/>
      <c r="Q209" s="204"/>
      <c r="R209" s="204"/>
      <c r="S209" s="204"/>
      <c r="T209" s="205"/>
      <c r="AT209" s="206" t="s">
        <v>155</v>
      </c>
      <c r="AU209" s="206" t="s">
        <v>83</v>
      </c>
      <c r="AV209" s="12" t="s">
        <v>83</v>
      </c>
      <c r="AW209" s="12" t="s">
        <v>36</v>
      </c>
      <c r="AX209" s="12" t="s">
        <v>75</v>
      </c>
      <c r="AY209" s="206" t="s">
        <v>146</v>
      </c>
    </row>
    <row r="210" spans="2:51" s="11" customFormat="1">
      <c r="B210" s="186"/>
      <c r="C210" s="187"/>
      <c r="D210" s="183" t="s">
        <v>155</v>
      </c>
      <c r="E210" s="188" t="s">
        <v>21</v>
      </c>
      <c r="F210" s="189" t="s">
        <v>609</v>
      </c>
      <c r="G210" s="187"/>
      <c r="H210" s="190">
        <v>37.979999999999997</v>
      </c>
      <c r="I210" s="191"/>
      <c r="J210" s="187"/>
      <c r="K210" s="187"/>
      <c r="L210" s="192"/>
      <c r="M210" s="193"/>
      <c r="N210" s="194"/>
      <c r="O210" s="194"/>
      <c r="P210" s="194"/>
      <c r="Q210" s="194"/>
      <c r="R210" s="194"/>
      <c r="S210" s="194"/>
      <c r="T210" s="195"/>
      <c r="AT210" s="196" t="s">
        <v>155</v>
      </c>
      <c r="AU210" s="196" t="s">
        <v>83</v>
      </c>
      <c r="AV210" s="11" t="s">
        <v>85</v>
      </c>
      <c r="AW210" s="11" t="s">
        <v>36</v>
      </c>
      <c r="AX210" s="11" t="s">
        <v>75</v>
      </c>
      <c r="AY210" s="196" t="s">
        <v>146</v>
      </c>
    </row>
    <row r="211" spans="2:51" s="11" customFormat="1">
      <c r="B211" s="186"/>
      <c r="C211" s="187"/>
      <c r="D211" s="183" t="s">
        <v>155</v>
      </c>
      <c r="E211" s="188" t="s">
        <v>21</v>
      </c>
      <c r="F211" s="189" t="s">
        <v>610</v>
      </c>
      <c r="G211" s="187"/>
      <c r="H211" s="190">
        <v>42.218000000000004</v>
      </c>
      <c r="I211" s="191"/>
      <c r="J211" s="187"/>
      <c r="K211" s="187"/>
      <c r="L211" s="192"/>
      <c r="M211" s="193"/>
      <c r="N211" s="194"/>
      <c r="O211" s="194"/>
      <c r="P211" s="194"/>
      <c r="Q211" s="194"/>
      <c r="R211" s="194"/>
      <c r="S211" s="194"/>
      <c r="T211" s="195"/>
      <c r="AT211" s="196" t="s">
        <v>155</v>
      </c>
      <c r="AU211" s="196" t="s">
        <v>83</v>
      </c>
      <c r="AV211" s="11" t="s">
        <v>85</v>
      </c>
      <c r="AW211" s="11" t="s">
        <v>36</v>
      </c>
      <c r="AX211" s="11" t="s">
        <v>75</v>
      </c>
      <c r="AY211" s="196" t="s">
        <v>146</v>
      </c>
    </row>
    <row r="212" spans="2:51" s="11" customFormat="1">
      <c r="B212" s="186"/>
      <c r="C212" s="187"/>
      <c r="D212" s="183" t="s">
        <v>155</v>
      </c>
      <c r="E212" s="188" t="s">
        <v>21</v>
      </c>
      <c r="F212" s="189" t="s">
        <v>611</v>
      </c>
      <c r="G212" s="187"/>
      <c r="H212" s="190">
        <v>24.321999999999999</v>
      </c>
      <c r="I212" s="191"/>
      <c r="J212" s="187"/>
      <c r="K212" s="187"/>
      <c r="L212" s="192"/>
      <c r="M212" s="193"/>
      <c r="N212" s="194"/>
      <c r="O212" s="194"/>
      <c r="P212" s="194"/>
      <c r="Q212" s="194"/>
      <c r="R212" s="194"/>
      <c r="S212" s="194"/>
      <c r="T212" s="195"/>
      <c r="AT212" s="196" t="s">
        <v>155</v>
      </c>
      <c r="AU212" s="196" t="s">
        <v>83</v>
      </c>
      <c r="AV212" s="11" t="s">
        <v>85</v>
      </c>
      <c r="AW212" s="11" t="s">
        <v>36</v>
      </c>
      <c r="AX212" s="11" t="s">
        <v>75</v>
      </c>
      <c r="AY212" s="196" t="s">
        <v>146</v>
      </c>
    </row>
    <row r="213" spans="2:51" s="11" customFormat="1">
      <c r="B213" s="186"/>
      <c r="C213" s="187"/>
      <c r="D213" s="183" t="s">
        <v>155</v>
      </c>
      <c r="E213" s="188" t="s">
        <v>21</v>
      </c>
      <c r="F213" s="189" t="s">
        <v>612</v>
      </c>
      <c r="G213" s="187"/>
      <c r="H213" s="190">
        <v>42.993000000000002</v>
      </c>
      <c r="I213" s="191"/>
      <c r="J213" s="187"/>
      <c r="K213" s="187"/>
      <c r="L213" s="192"/>
      <c r="M213" s="193"/>
      <c r="N213" s="194"/>
      <c r="O213" s="194"/>
      <c r="P213" s="194"/>
      <c r="Q213" s="194"/>
      <c r="R213" s="194"/>
      <c r="S213" s="194"/>
      <c r="T213" s="195"/>
      <c r="AT213" s="196" t="s">
        <v>155</v>
      </c>
      <c r="AU213" s="196" t="s">
        <v>83</v>
      </c>
      <c r="AV213" s="11" t="s">
        <v>85</v>
      </c>
      <c r="AW213" s="11" t="s">
        <v>36</v>
      </c>
      <c r="AX213" s="11" t="s">
        <v>75</v>
      </c>
      <c r="AY213" s="196" t="s">
        <v>146</v>
      </c>
    </row>
    <row r="214" spans="2:51" s="11" customFormat="1">
      <c r="B214" s="186"/>
      <c r="C214" s="187"/>
      <c r="D214" s="183" t="s">
        <v>155</v>
      </c>
      <c r="E214" s="188" t="s">
        <v>21</v>
      </c>
      <c r="F214" s="189" t="s">
        <v>613</v>
      </c>
      <c r="G214" s="187"/>
      <c r="H214" s="190">
        <v>15.582000000000001</v>
      </c>
      <c r="I214" s="191"/>
      <c r="J214" s="187"/>
      <c r="K214" s="187"/>
      <c r="L214" s="192"/>
      <c r="M214" s="193"/>
      <c r="N214" s="194"/>
      <c r="O214" s="194"/>
      <c r="P214" s="194"/>
      <c r="Q214" s="194"/>
      <c r="R214" s="194"/>
      <c r="S214" s="194"/>
      <c r="T214" s="195"/>
      <c r="AT214" s="196" t="s">
        <v>155</v>
      </c>
      <c r="AU214" s="196" t="s">
        <v>83</v>
      </c>
      <c r="AV214" s="11" t="s">
        <v>85</v>
      </c>
      <c r="AW214" s="11" t="s">
        <v>36</v>
      </c>
      <c r="AX214" s="11" t="s">
        <v>75</v>
      </c>
      <c r="AY214" s="196" t="s">
        <v>146</v>
      </c>
    </row>
    <row r="215" spans="2:51" s="11" customFormat="1">
      <c r="B215" s="186"/>
      <c r="C215" s="187"/>
      <c r="D215" s="183" t="s">
        <v>155</v>
      </c>
      <c r="E215" s="188" t="s">
        <v>21</v>
      </c>
      <c r="F215" s="189" t="s">
        <v>614</v>
      </c>
      <c r="G215" s="187"/>
      <c r="H215" s="190">
        <v>-3</v>
      </c>
      <c r="I215" s="191"/>
      <c r="J215" s="187"/>
      <c r="K215" s="187"/>
      <c r="L215" s="192"/>
      <c r="M215" s="193"/>
      <c r="N215" s="194"/>
      <c r="O215" s="194"/>
      <c r="P215" s="194"/>
      <c r="Q215" s="194"/>
      <c r="R215" s="194"/>
      <c r="S215" s="194"/>
      <c r="T215" s="195"/>
      <c r="AT215" s="196" t="s">
        <v>155</v>
      </c>
      <c r="AU215" s="196" t="s">
        <v>83</v>
      </c>
      <c r="AV215" s="11" t="s">
        <v>85</v>
      </c>
      <c r="AW215" s="11" t="s">
        <v>36</v>
      </c>
      <c r="AX215" s="11" t="s">
        <v>75</v>
      </c>
      <c r="AY215" s="196" t="s">
        <v>146</v>
      </c>
    </row>
    <row r="216" spans="2:51" s="12" customFormat="1">
      <c r="B216" s="197"/>
      <c r="C216" s="198"/>
      <c r="D216" s="183" t="s">
        <v>155</v>
      </c>
      <c r="E216" s="199" t="s">
        <v>21</v>
      </c>
      <c r="F216" s="200" t="s">
        <v>1027</v>
      </c>
      <c r="G216" s="198"/>
      <c r="H216" s="199" t="s">
        <v>21</v>
      </c>
      <c r="I216" s="201"/>
      <c r="J216" s="198"/>
      <c r="K216" s="198"/>
      <c r="L216" s="202"/>
      <c r="M216" s="203"/>
      <c r="N216" s="204"/>
      <c r="O216" s="204"/>
      <c r="P216" s="204"/>
      <c r="Q216" s="204"/>
      <c r="R216" s="204"/>
      <c r="S216" s="204"/>
      <c r="T216" s="205"/>
      <c r="AT216" s="206" t="s">
        <v>155</v>
      </c>
      <c r="AU216" s="206" t="s">
        <v>83</v>
      </c>
      <c r="AV216" s="12" t="s">
        <v>83</v>
      </c>
      <c r="AW216" s="12" t="s">
        <v>36</v>
      </c>
      <c r="AX216" s="12" t="s">
        <v>75</v>
      </c>
      <c r="AY216" s="206" t="s">
        <v>146</v>
      </c>
    </row>
    <row r="217" spans="2:51" s="11" customFormat="1">
      <c r="B217" s="186"/>
      <c r="C217" s="187"/>
      <c r="D217" s="183" t="s">
        <v>155</v>
      </c>
      <c r="E217" s="188" t="s">
        <v>21</v>
      </c>
      <c r="F217" s="189" t="s">
        <v>1028</v>
      </c>
      <c r="G217" s="187"/>
      <c r="H217" s="190">
        <v>4.83</v>
      </c>
      <c r="I217" s="191"/>
      <c r="J217" s="187"/>
      <c r="K217" s="187"/>
      <c r="L217" s="192"/>
      <c r="M217" s="193"/>
      <c r="N217" s="194"/>
      <c r="O217" s="194"/>
      <c r="P217" s="194"/>
      <c r="Q217" s="194"/>
      <c r="R217" s="194"/>
      <c r="S217" s="194"/>
      <c r="T217" s="195"/>
      <c r="AT217" s="196" t="s">
        <v>155</v>
      </c>
      <c r="AU217" s="196" t="s">
        <v>83</v>
      </c>
      <c r="AV217" s="11" t="s">
        <v>85</v>
      </c>
      <c r="AW217" s="11" t="s">
        <v>36</v>
      </c>
      <c r="AX217" s="11" t="s">
        <v>75</v>
      </c>
      <c r="AY217" s="196" t="s">
        <v>146</v>
      </c>
    </row>
    <row r="218" spans="2:51" s="12" customFormat="1">
      <c r="B218" s="197"/>
      <c r="C218" s="198"/>
      <c r="D218" s="183" t="s">
        <v>155</v>
      </c>
      <c r="E218" s="199" t="s">
        <v>21</v>
      </c>
      <c r="F218" s="200" t="s">
        <v>1029</v>
      </c>
      <c r="G218" s="198"/>
      <c r="H218" s="199" t="s">
        <v>21</v>
      </c>
      <c r="I218" s="201"/>
      <c r="J218" s="198"/>
      <c r="K218" s="198"/>
      <c r="L218" s="202"/>
      <c r="M218" s="203"/>
      <c r="N218" s="204"/>
      <c r="O218" s="204"/>
      <c r="P218" s="204"/>
      <c r="Q218" s="204"/>
      <c r="R218" s="204"/>
      <c r="S218" s="204"/>
      <c r="T218" s="205"/>
      <c r="AT218" s="206" t="s">
        <v>155</v>
      </c>
      <c r="AU218" s="206" t="s">
        <v>83</v>
      </c>
      <c r="AV218" s="12" t="s">
        <v>83</v>
      </c>
      <c r="AW218" s="12" t="s">
        <v>36</v>
      </c>
      <c r="AX218" s="12" t="s">
        <v>75</v>
      </c>
      <c r="AY218" s="206" t="s">
        <v>146</v>
      </c>
    </row>
    <row r="219" spans="2:51" s="11" customFormat="1">
      <c r="B219" s="186"/>
      <c r="C219" s="187"/>
      <c r="D219" s="183" t="s">
        <v>155</v>
      </c>
      <c r="E219" s="188" t="s">
        <v>21</v>
      </c>
      <c r="F219" s="189" t="s">
        <v>605</v>
      </c>
      <c r="G219" s="187"/>
      <c r="H219" s="190">
        <v>21.56</v>
      </c>
      <c r="I219" s="191"/>
      <c r="J219" s="187"/>
      <c r="K219" s="187"/>
      <c r="L219" s="192"/>
      <c r="M219" s="193"/>
      <c r="N219" s="194"/>
      <c r="O219" s="194"/>
      <c r="P219" s="194"/>
      <c r="Q219" s="194"/>
      <c r="R219" s="194"/>
      <c r="S219" s="194"/>
      <c r="T219" s="195"/>
      <c r="AT219" s="196" t="s">
        <v>155</v>
      </c>
      <c r="AU219" s="196" t="s">
        <v>83</v>
      </c>
      <c r="AV219" s="11" t="s">
        <v>85</v>
      </c>
      <c r="AW219" s="11" t="s">
        <v>36</v>
      </c>
      <c r="AX219" s="11" t="s">
        <v>75</v>
      </c>
      <c r="AY219" s="196" t="s">
        <v>146</v>
      </c>
    </row>
    <row r="220" spans="2:51" s="12" customFormat="1">
      <c r="B220" s="197"/>
      <c r="C220" s="198"/>
      <c r="D220" s="183" t="s">
        <v>155</v>
      </c>
      <c r="E220" s="199" t="s">
        <v>21</v>
      </c>
      <c r="F220" s="200" t="s">
        <v>1030</v>
      </c>
      <c r="G220" s="198"/>
      <c r="H220" s="199" t="s">
        <v>21</v>
      </c>
      <c r="I220" s="201"/>
      <c r="J220" s="198"/>
      <c r="K220" s="198"/>
      <c r="L220" s="202"/>
      <c r="M220" s="203"/>
      <c r="N220" s="204"/>
      <c r="O220" s="204"/>
      <c r="P220" s="204"/>
      <c r="Q220" s="204"/>
      <c r="R220" s="204"/>
      <c r="S220" s="204"/>
      <c r="T220" s="205"/>
      <c r="AT220" s="206" t="s">
        <v>155</v>
      </c>
      <c r="AU220" s="206" t="s">
        <v>83</v>
      </c>
      <c r="AV220" s="12" t="s">
        <v>83</v>
      </c>
      <c r="AW220" s="12" t="s">
        <v>36</v>
      </c>
      <c r="AX220" s="12" t="s">
        <v>75</v>
      </c>
      <c r="AY220" s="206" t="s">
        <v>146</v>
      </c>
    </row>
    <row r="221" spans="2:51" s="11" customFormat="1">
      <c r="B221" s="186"/>
      <c r="C221" s="187"/>
      <c r="D221" s="183" t="s">
        <v>155</v>
      </c>
      <c r="E221" s="188" t="s">
        <v>21</v>
      </c>
      <c r="F221" s="189" t="s">
        <v>607</v>
      </c>
      <c r="G221" s="187"/>
      <c r="H221" s="190">
        <v>0.26800000000000002</v>
      </c>
      <c r="I221" s="191"/>
      <c r="J221" s="187"/>
      <c r="K221" s="187"/>
      <c r="L221" s="192"/>
      <c r="M221" s="193"/>
      <c r="N221" s="194"/>
      <c r="O221" s="194"/>
      <c r="P221" s="194"/>
      <c r="Q221" s="194"/>
      <c r="R221" s="194"/>
      <c r="S221" s="194"/>
      <c r="T221" s="195"/>
      <c r="AT221" s="196" t="s">
        <v>155</v>
      </c>
      <c r="AU221" s="196" t="s">
        <v>83</v>
      </c>
      <c r="AV221" s="11" t="s">
        <v>85</v>
      </c>
      <c r="AW221" s="11" t="s">
        <v>36</v>
      </c>
      <c r="AX221" s="11" t="s">
        <v>75</v>
      </c>
      <c r="AY221" s="196" t="s">
        <v>146</v>
      </c>
    </row>
    <row r="222" spans="2:51" s="12" customFormat="1">
      <c r="B222" s="197"/>
      <c r="C222" s="198"/>
      <c r="D222" s="183" t="s">
        <v>155</v>
      </c>
      <c r="E222" s="199" t="s">
        <v>21</v>
      </c>
      <c r="F222" s="200" t="s">
        <v>547</v>
      </c>
      <c r="G222" s="198"/>
      <c r="H222" s="199" t="s">
        <v>21</v>
      </c>
      <c r="I222" s="201"/>
      <c r="J222" s="198"/>
      <c r="K222" s="198"/>
      <c r="L222" s="202"/>
      <c r="M222" s="203"/>
      <c r="N222" s="204"/>
      <c r="O222" s="204"/>
      <c r="P222" s="204"/>
      <c r="Q222" s="204"/>
      <c r="R222" s="204"/>
      <c r="S222" s="204"/>
      <c r="T222" s="205"/>
      <c r="AT222" s="206" t="s">
        <v>155</v>
      </c>
      <c r="AU222" s="206" t="s">
        <v>83</v>
      </c>
      <c r="AV222" s="12" t="s">
        <v>83</v>
      </c>
      <c r="AW222" s="12" t="s">
        <v>36</v>
      </c>
      <c r="AX222" s="12" t="s">
        <v>75</v>
      </c>
      <c r="AY222" s="206" t="s">
        <v>146</v>
      </c>
    </row>
    <row r="223" spans="2:51" s="11" customFormat="1">
      <c r="B223" s="186"/>
      <c r="C223" s="187"/>
      <c r="D223" s="183" t="s">
        <v>155</v>
      </c>
      <c r="E223" s="188" t="s">
        <v>21</v>
      </c>
      <c r="F223" s="189" t="s">
        <v>604</v>
      </c>
      <c r="G223" s="187"/>
      <c r="H223" s="190">
        <v>5.6159999999999997</v>
      </c>
      <c r="I223" s="191"/>
      <c r="J223" s="187"/>
      <c r="K223" s="187"/>
      <c r="L223" s="192"/>
      <c r="M223" s="193"/>
      <c r="N223" s="194"/>
      <c r="O223" s="194"/>
      <c r="P223" s="194"/>
      <c r="Q223" s="194"/>
      <c r="R223" s="194"/>
      <c r="S223" s="194"/>
      <c r="T223" s="195"/>
      <c r="AT223" s="196" t="s">
        <v>155</v>
      </c>
      <c r="AU223" s="196" t="s">
        <v>83</v>
      </c>
      <c r="AV223" s="11" t="s">
        <v>85</v>
      </c>
      <c r="AW223" s="11" t="s">
        <v>36</v>
      </c>
      <c r="AX223" s="11" t="s">
        <v>75</v>
      </c>
      <c r="AY223" s="196" t="s">
        <v>146</v>
      </c>
    </row>
    <row r="224" spans="2:51" s="13" customFormat="1">
      <c r="B224" s="207"/>
      <c r="C224" s="208"/>
      <c r="D224" s="183" t="s">
        <v>155</v>
      </c>
      <c r="E224" s="209" t="s">
        <v>21</v>
      </c>
      <c r="F224" s="210" t="s">
        <v>252</v>
      </c>
      <c r="G224" s="208"/>
      <c r="H224" s="211">
        <v>192.36900000000003</v>
      </c>
      <c r="I224" s="212"/>
      <c r="J224" s="208"/>
      <c r="K224" s="208"/>
      <c r="L224" s="213"/>
      <c r="M224" s="214"/>
      <c r="N224" s="215"/>
      <c r="O224" s="215"/>
      <c r="P224" s="215"/>
      <c r="Q224" s="215"/>
      <c r="R224" s="215"/>
      <c r="S224" s="215"/>
      <c r="T224" s="216"/>
      <c r="AT224" s="217" t="s">
        <v>155</v>
      </c>
      <c r="AU224" s="217" t="s">
        <v>83</v>
      </c>
      <c r="AV224" s="13" t="s">
        <v>165</v>
      </c>
      <c r="AW224" s="13" t="s">
        <v>36</v>
      </c>
      <c r="AX224" s="13" t="s">
        <v>83</v>
      </c>
      <c r="AY224" s="217" t="s">
        <v>146</v>
      </c>
    </row>
    <row r="225" spans="2:65" s="1" customFormat="1" ht="16.5" customHeight="1">
      <c r="B225" s="33"/>
      <c r="C225" s="170" t="s">
        <v>294</v>
      </c>
      <c r="D225" s="170" t="s">
        <v>147</v>
      </c>
      <c r="E225" s="171" t="s">
        <v>1031</v>
      </c>
      <c r="F225" s="172" t="s">
        <v>1032</v>
      </c>
      <c r="G225" s="173" t="s">
        <v>618</v>
      </c>
      <c r="H225" s="174">
        <v>23</v>
      </c>
      <c r="I225" s="175"/>
      <c r="J225" s="176">
        <f>ROUND(I225*H225,2)</f>
        <v>0</v>
      </c>
      <c r="K225" s="172" t="s">
        <v>21</v>
      </c>
      <c r="L225" s="37"/>
      <c r="M225" s="177" t="s">
        <v>21</v>
      </c>
      <c r="N225" s="178" t="s">
        <v>46</v>
      </c>
      <c r="O225" s="62"/>
      <c r="P225" s="179">
        <f>O225*H225</f>
        <v>0</v>
      </c>
      <c r="Q225" s="179">
        <v>0.05</v>
      </c>
      <c r="R225" s="179">
        <f>Q225*H225</f>
        <v>1.1500000000000001</v>
      </c>
      <c r="S225" s="179">
        <v>0</v>
      </c>
      <c r="T225" s="180">
        <f>S225*H225</f>
        <v>0</v>
      </c>
      <c r="AR225" s="181" t="s">
        <v>165</v>
      </c>
      <c r="AT225" s="181" t="s">
        <v>147</v>
      </c>
      <c r="AU225" s="181" t="s">
        <v>83</v>
      </c>
      <c r="AY225" s="16" t="s">
        <v>146</v>
      </c>
      <c r="BE225" s="182">
        <f>IF(N225="základní",J225,0)</f>
        <v>0</v>
      </c>
      <c r="BF225" s="182">
        <f>IF(N225="snížená",J225,0)</f>
        <v>0</v>
      </c>
      <c r="BG225" s="182">
        <f>IF(N225="zákl. přenesená",J225,0)</f>
        <v>0</v>
      </c>
      <c r="BH225" s="182">
        <f>IF(N225="sníž. přenesená",J225,0)</f>
        <v>0</v>
      </c>
      <c r="BI225" s="182">
        <f>IF(N225="nulová",J225,0)</f>
        <v>0</v>
      </c>
      <c r="BJ225" s="16" t="s">
        <v>83</v>
      </c>
      <c r="BK225" s="182">
        <f>ROUND(I225*H225,2)</f>
        <v>0</v>
      </c>
      <c r="BL225" s="16" t="s">
        <v>165</v>
      </c>
      <c r="BM225" s="181" t="s">
        <v>619</v>
      </c>
    </row>
    <row r="226" spans="2:65" s="1" customFormat="1" ht="48.75">
      <c r="B226" s="33"/>
      <c r="C226" s="34"/>
      <c r="D226" s="183" t="s">
        <v>153</v>
      </c>
      <c r="E226" s="34"/>
      <c r="F226" s="184" t="s">
        <v>1033</v>
      </c>
      <c r="G226" s="34"/>
      <c r="H226" s="34"/>
      <c r="I226" s="106"/>
      <c r="J226" s="34"/>
      <c r="K226" s="34"/>
      <c r="L226" s="37"/>
      <c r="M226" s="185"/>
      <c r="N226" s="62"/>
      <c r="O226" s="62"/>
      <c r="P226" s="62"/>
      <c r="Q226" s="62"/>
      <c r="R226" s="62"/>
      <c r="S226" s="62"/>
      <c r="T226" s="63"/>
      <c r="AT226" s="16" t="s">
        <v>153</v>
      </c>
      <c r="AU226" s="16" t="s">
        <v>83</v>
      </c>
    </row>
    <row r="227" spans="2:65" s="12" customFormat="1">
      <c r="B227" s="197"/>
      <c r="C227" s="198"/>
      <c r="D227" s="183" t="s">
        <v>155</v>
      </c>
      <c r="E227" s="199" t="s">
        <v>21</v>
      </c>
      <c r="F227" s="200" t="s">
        <v>622</v>
      </c>
      <c r="G227" s="198"/>
      <c r="H227" s="199" t="s">
        <v>21</v>
      </c>
      <c r="I227" s="201"/>
      <c r="J227" s="198"/>
      <c r="K227" s="198"/>
      <c r="L227" s="202"/>
      <c r="M227" s="203"/>
      <c r="N227" s="204"/>
      <c r="O227" s="204"/>
      <c r="P227" s="204"/>
      <c r="Q227" s="204"/>
      <c r="R227" s="204"/>
      <c r="S227" s="204"/>
      <c r="T227" s="205"/>
      <c r="AT227" s="206" t="s">
        <v>155</v>
      </c>
      <c r="AU227" s="206" t="s">
        <v>83</v>
      </c>
      <c r="AV227" s="12" t="s">
        <v>83</v>
      </c>
      <c r="AW227" s="12" t="s">
        <v>36</v>
      </c>
      <c r="AX227" s="12" t="s">
        <v>75</v>
      </c>
      <c r="AY227" s="206" t="s">
        <v>146</v>
      </c>
    </row>
    <row r="228" spans="2:65" s="11" customFormat="1">
      <c r="B228" s="186"/>
      <c r="C228" s="187"/>
      <c r="D228" s="183" t="s">
        <v>155</v>
      </c>
      <c r="E228" s="188" t="s">
        <v>21</v>
      </c>
      <c r="F228" s="189" t="s">
        <v>623</v>
      </c>
      <c r="G228" s="187"/>
      <c r="H228" s="190">
        <v>19</v>
      </c>
      <c r="I228" s="191"/>
      <c r="J228" s="187"/>
      <c r="K228" s="187"/>
      <c r="L228" s="192"/>
      <c r="M228" s="193"/>
      <c r="N228" s="194"/>
      <c r="O228" s="194"/>
      <c r="P228" s="194"/>
      <c r="Q228" s="194"/>
      <c r="R228" s="194"/>
      <c r="S228" s="194"/>
      <c r="T228" s="195"/>
      <c r="AT228" s="196" t="s">
        <v>155</v>
      </c>
      <c r="AU228" s="196" t="s">
        <v>83</v>
      </c>
      <c r="AV228" s="11" t="s">
        <v>85</v>
      </c>
      <c r="AW228" s="11" t="s">
        <v>36</v>
      </c>
      <c r="AX228" s="11" t="s">
        <v>75</v>
      </c>
      <c r="AY228" s="196" t="s">
        <v>146</v>
      </c>
    </row>
    <row r="229" spans="2:65" s="12" customFormat="1">
      <c r="B229" s="197"/>
      <c r="C229" s="198"/>
      <c r="D229" s="183" t="s">
        <v>155</v>
      </c>
      <c r="E229" s="199" t="s">
        <v>21</v>
      </c>
      <c r="F229" s="200" t="s">
        <v>621</v>
      </c>
      <c r="G229" s="198"/>
      <c r="H229" s="199" t="s">
        <v>21</v>
      </c>
      <c r="I229" s="201"/>
      <c r="J229" s="198"/>
      <c r="K229" s="198"/>
      <c r="L229" s="202"/>
      <c r="M229" s="203"/>
      <c r="N229" s="204"/>
      <c r="O229" s="204"/>
      <c r="P229" s="204"/>
      <c r="Q229" s="204"/>
      <c r="R229" s="204"/>
      <c r="S229" s="204"/>
      <c r="T229" s="205"/>
      <c r="AT229" s="206" t="s">
        <v>155</v>
      </c>
      <c r="AU229" s="206" t="s">
        <v>83</v>
      </c>
      <c r="AV229" s="12" t="s">
        <v>83</v>
      </c>
      <c r="AW229" s="12" t="s">
        <v>36</v>
      </c>
      <c r="AX229" s="12" t="s">
        <v>75</v>
      </c>
      <c r="AY229" s="206" t="s">
        <v>146</v>
      </c>
    </row>
    <row r="230" spans="2:65" s="11" customFormat="1">
      <c r="B230" s="186"/>
      <c r="C230" s="187"/>
      <c r="D230" s="183" t="s">
        <v>155</v>
      </c>
      <c r="E230" s="188" t="s">
        <v>21</v>
      </c>
      <c r="F230" s="189" t="s">
        <v>467</v>
      </c>
      <c r="G230" s="187"/>
      <c r="H230" s="190">
        <v>4</v>
      </c>
      <c r="I230" s="191"/>
      <c r="J230" s="187"/>
      <c r="K230" s="187"/>
      <c r="L230" s="192"/>
      <c r="M230" s="193"/>
      <c r="N230" s="194"/>
      <c r="O230" s="194"/>
      <c r="P230" s="194"/>
      <c r="Q230" s="194"/>
      <c r="R230" s="194"/>
      <c r="S230" s="194"/>
      <c r="T230" s="195"/>
      <c r="AT230" s="196" t="s">
        <v>155</v>
      </c>
      <c r="AU230" s="196" t="s">
        <v>83</v>
      </c>
      <c r="AV230" s="11" t="s">
        <v>85</v>
      </c>
      <c r="AW230" s="11" t="s">
        <v>36</v>
      </c>
      <c r="AX230" s="11" t="s">
        <v>75</v>
      </c>
      <c r="AY230" s="196" t="s">
        <v>146</v>
      </c>
    </row>
    <row r="231" spans="2:65" s="13" customFormat="1">
      <c r="B231" s="207"/>
      <c r="C231" s="208"/>
      <c r="D231" s="183" t="s">
        <v>155</v>
      </c>
      <c r="E231" s="209" t="s">
        <v>21</v>
      </c>
      <c r="F231" s="210" t="s">
        <v>252</v>
      </c>
      <c r="G231" s="208"/>
      <c r="H231" s="211">
        <v>23</v>
      </c>
      <c r="I231" s="212"/>
      <c r="J231" s="208"/>
      <c r="K231" s="208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155</v>
      </c>
      <c r="AU231" s="217" t="s">
        <v>83</v>
      </c>
      <c r="AV231" s="13" t="s">
        <v>165</v>
      </c>
      <c r="AW231" s="13" t="s">
        <v>36</v>
      </c>
      <c r="AX231" s="13" t="s">
        <v>83</v>
      </c>
      <c r="AY231" s="217" t="s">
        <v>146</v>
      </c>
    </row>
    <row r="232" spans="2:65" s="1" customFormat="1" ht="16.5" customHeight="1">
      <c r="B232" s="33"/>
      <c r="C232" s="221" t="s">
        <v>301</v>
      </c>
      <c r="D232" s="221" t="s">
        <v>820</v>
      </c>
      <c r="E232" s="222" t="s">
        <v>1034</v>
      </c>
      <c r="F232" s="223" t="s">
        <v>1035</v>
      </c>
      <c r="G232" s="224" t="s">
        <v>150</v>
      </c>
      <c r="H232" s="225">
        <v>400</v>
      </c>
      <c r="I232" s="226"/>
      <c r="J232" s="227">
        <f>ROUND(I232*H232,2)</f>
        <v>0</v>
      </c>
      <c r="K232" s="223" t="s">
        <v>21</v>
      </c>
      <c r="L232" s="228"/>
      <c r="M232" s="229" t="s">
        <v>21</v>
      </c>
      <c r="N232" s="230" t="s">
        <v>46</v>
      </c>
      <c r="O232" s="62"/>
      <c r="P232" s="179">
        <f>O232*H232</f>
        <v>0</v>
      </c>
      <c r="Q232" s="179">
        <v>5.7999999999999996E-3</v>
      </c>
      <c r="R232" s="179">
        <f>Q232*H232</f>
        <v>2.3199999999999998</v>
      </c>
      <c r="S232" s="179">
        <v>0</v>
      </c>
      <c r="T232" s="180">
        <f>S232*H232</f>
        <v>0</v>
      </c>
      <c r="AR232" s="181" t="s">
        <v>186</v>
      </c>
      <c r="AT232" s="181" t="s">
        <v>820</v>
      </c>
      <c r="AU232" s="181" t="s">
        <v>83</v>
      </c>
      <c r="AY232" s="16" t="s">
        <v>146</v>
      </c>
      <c r="BE232" s="182">
        <f>IF(N232="základní",J232,0)</f>
        <v>0</v>
      </c>
      <c r="BF232" s="182">
        <f>IF(N232="snížená",J232,0)</f>
        <v>0</v>
      </c>
      <c r="BG232" s="182">
        <f>IF(N232="zákl. přenesená",J232,0)</f>
        <v>0</v>
      </c>
      <c r="BH232" s="182">
        <f>IF(N232="sníž. přenesená",J232,0)</f>
        <v>0</v>
      </c>
      <c r="BI232" s="182">
        <f>IF(N232="nulová",J232,0)</f>
        <v>0</v>
      </c>
      <c r="BJ232" s="16" t="s">
        <v>83</v>
      </c>
      <c r="BK232" s="182">
        <f>ROUND(I232*H232,2)</f>
        <v>0</v>
      </c>
      <c r="BL232" s="16" t="s">
        <v>165</v>
      </c>
      <c r="BM232" s="181" t="s">
        <v>1036</v>
      </c>
    </row>
    <row r="233" spans="2:65" s="1" customFormat="1" ht="29.25">
      <c r="B233" s="33"/>
      <c r="C233" s="34"/>
      <c r="D233" s="183" t="s">
        <v>153</v>
      </c>
      <c r="E233" s="34"/>
      <c r="F233" s="184" t="s">
        <v>1037</v>
      </c>
      <c r="G233" s="34"/>
      <c r="H233" s="34"/>
      <c r="I233" s="106"/>
      <c r="J233" s="34"/>
      <c r="K233" s="34"/>
      <c r="L233" s="37"/>
      <c r="M233" s="185"/>
      <c r="N233" s="62"/>
      <c r="O233" s="62"/>
      <c r="P233" s="62"/>
      <c r="Q233" s="62"/>
      <c r="R233" s="62"/>
      <c r="S233" s="62"/>
      <c r="T233" s="63"/>
      <c r="AT233" s="16" t="s">
        <v>153</v>
      </c>
      <c r="AU233" s="16" t="s">
        <v>83</v>
      </c>
    </row>
    <row r="234" spans="2:65" s="11" customFormat="1">
      <c r="B234" s="186"/>
      <c r="C234" s="187"/>
      <c r="D234" s="183" t="s">
        <v>155</v>
      </c>
      <c r="E234" s="188" t="s">
        <v>21</v>
      </c>
      <c r="F234" s="189" t="s">
        <v>1038</v>
      </c>
      <c r="G234" s="187"/>
      <c r="H234" s="190">
        <v>400</v>
      </c>
      <c r="I234" s="191"/>
      <c r="J234" s="187"/>
      <c r="K234" s="187"/>
      <c r="L234" s="192"/>
      <c r="M234" s="193"/>
      <c r="N234" s="194"/>
      <c r="O234" s="194"/>
      <c r="P234" s="194"/>
      <c r="Q234" s="194"/>
      <c r="R234" s="194"/>
      <c r="S234" s="194"/>
      <c r="T234" s="195"/>
      <c r="AT234" s="196" t="s">
        <v>155</v>
      </c>
      <c r="AU234" s="196" t="s">
        <v>83</v>
      </c>
      <c r="AV234" s="11" t="s">
        <v>85</v>
      </c>
      <c r="AW234" s="11" t="s">
        <v>36</v>
      </c>
      <c r="AX234" s="11" t="s">
        <v>83</v>
      </c>
      <c r="AY234" s="196" t="s">
        <v>146</v>
      </c>
    </row>
    <row r="235" spans="2:65" s="1" customFormat="1" ht="16.5" customHeight="1">
      <c r="B235" s="33"/>
      <c r="C235" s="221" t="s">
        <v>312</v>
      </c>
      <c r="D235" s="221" t="s">
        <v>820</v>
      </c>
      <c r="E235" s="222" t="s">
        <v>1039</v>
      </c>
      <c r="F235" s="223" t="s">
        <v>1040</v>
      </c>
      <c r="G235" s="224" t="s">
        <v>150</v>
      </c>
      <c r="H235" s="225">
        <v>20</v>
      </c>
      <c r="I235" s="226"/>
      <c r="J235" s="227">
        <f>ROUND(I235*H235,2)</f>
        <v>0</v>
      </c>
      <c r="K235" s="223" t="s">
        <v>21</v>
      </c>
      <c r="L235" s="228"/>
      <c r="M235" s="229" t="s">
        <v>21</v>
      </c>
      <c r="N235" s="230" t="s">
        <v>46</v>
      </c>
      <c r="O235" s="62"/>
      <c r="P235" s="179">
        <f>O235*H235</f>
        <v>0</v>
      </c>
      <c r="Q235" s="179">
        <v>6.0000000000000001E-3</v>
      </c>
      <c r="R235" s="179">
        <f>Q235*H235</f>
        <v>0.12</v>
      </c>
      <c r="S235" s="179">
        <v>0</v>
      </c>
      <c r="T235" s="180">
        <f>S235*H235</f>
        <v>0</v>
      </c>
      <c r="AR235" s="181" t="s">
        <v>186</v>
      </c>
      <c r="AT235" s="181" t="s">
        <v>820</v>
      </c>
      <c r="AU235" s="181" t="s">
        <v>83</v>
      </c>
      <c r="AY235" s="16" t="s">
        <v>146</v>
      </c>
      <c r="BE235" s="182">
        <f>IF(N235="základní",J235,0)</f>
        <v>0</v>
      </c>
      <c r="BF235" s="182">
        <f>IF(N235="snížená",J235,0)</f>
        <v>0</v>
      </c>
      <c r="BG235" s="182">
        <f>IF(N235="zákl. přenesená",J235,0)</f>
        <v>0</v>
      </c>
      <c r="BH235" s="182">
        <f>IF(N235="sníž. přenesená",J235,0)</f>
        <v>0</v>
      </c>
      <c r="BI235" s="182">
        <f>IF(N235="nulová",J235,0)</f>
        <v>0</v>
      </c>
      <c r="BJ235" s="16" t="s">
        <v>83</v>
      </c>
      <c r="BK235" s="182">
        <f>ROUND(I235*H235,2)</f>
        <v>0</v>
      </c>
      <c r="BL235" s="16" t="s">
        <v>165</v>
      </c>
      <c r="BM235" s="181" t="s">
        <v>1041</v>
      </c>
    </row>
    <row r="236" spans="2:65" s="1" customFormat="1" ht="19.5">
      <c r="B236" s="33"/>
      <c r="C236" s="34"/>
      <c r="D236" s="183" t="s">
        <v>153</v>
      </c>
      <c r="E236" s="34"/>
      <c r="F236" s="184" t="s">
        <v>1042</v>
      </c>
      <c r="G236" s="34"/>
      <c r="H236" s="34"/>
      <c r="I236" s="106"/>
      <c r="J236" s="34"/>
      <c r="K236" s="34"/>
      <c r="L236" s="37"/>
      <c r="M236" s="185"/>
      <c r="N236" s="62"/>
      <c r="O236" s="62"/>
      <c r="P236" s="62"/>
      <c r="Q236" s="62"/>
      <c r="R236" s="62"/>
      <c r="S236" s="62"/>
      <c r="T236" s="63"/>
      <c r="AT236" s="16" t="s">
        <v>153</v>
      </c>
      <c r="AU236" s="16" t="s">
        <v>83</v>
      </c>
    </row>
    <row r="237" spans="2:65" s="11" customFormat="1">
      <c r="B237" s="186"/>
      <c r="C237" s="187"/>
      <c r="D237" s="183" t="s">
        <v>155</v>
      </c>
      <c r="E237" s="188" t="s">
        <v>21</v>
      </c>
      <c r="F237" s="189" t="s">
        <v>819</v>
      </c>
      <c r="G237" s="187"/>
      <c r="H237" s="190">
        <v>20</v>
      </c>
      <c r="I237" s="191"/>
      <c r="J237" s="187"/>
      <c r="K237" s="187"/>
      <c r="L237" s="192"/>
      <c r="M237" s="193"/>
      <c r="N237" s="194"/>
      <c r="O237" s="194"/>
      <c r="P237" s="194"/>
      <c r="Q237" s="194"/>
      <c r="R237" s="194"/>
      <c r="S237" s="194"/>
      <c r="T237" s="195"/>
      <c r="AT237" s="196" t="s">
        <v>155</v>
      </c>
      <c r="AU237" s="196" t="s">
        <v>83</v>
      </c>
      <c r="AV237" s="11" t="s">
        <v>85</v>
      </c>
      <c r="AW237" s="11" t="s">
        <v>36</v>
      </c>
      <c r="AX237" s="11" t="s">
        <v>83</v>
      </c>
      <c r="AY237" s="196" t="s">
        <v>146</v>
      </c>
    </row>
    <row r="238" spans="2:65" s="1" customFormat="1" ht="16.5" customHeight="1">
      <c r="B238" s="33"/>
      <c r="C238" s="170" t="s">
        <v>338</v>
      </c>
      <c r="D238" s="170" t="s">
        <v>147</v>
      </c>
      <c r="E238" s="171" t="s">
        <v>1043</v>
      </c>
      <c r="F238" s="172" t="s">
        <v>1044</v>
      </c>
      <c r="G238" s="173" t="s">
        <v>601</v>
      </c>
      <c r="H238" s="174">
        <v>1.1279999999999999</v>
      </c>
      <c r="I238" s="175"/>
      <c r="J238" s="176">
        <f>ROUND(I238*H238,2)</f>
        <v>0</v>
      </c>
      <c r="K238" s="172" t="s">
        <v>21</v>
      </c>
      <c r="L238" s="37"/>
      <c r="M238" s="177" t="s">
        <v>21</v>
      </c>
      <c r="N238" s="178" t="s">
        <v>46</v>
      </c>
      <c r="O238" s="62"/>
      <c r="P238" s="179">
        <f>O238*H238</f>
        <v>0</v>
      </c>
      <c r="Q238" s="179">
        <v>1.8998600000000001</v>
      </c>
      <c r="R238" s="179">
        <f>Q238*H238</f>
        <v>2.1430420799999998</v>
      </c>
      <c r="S238" s="179">
        <v>0</v>
      </c>
      <c r="T238" s="180">
        <f>S238*H238</f>
        <v>0</v>
      </c>
      <c r="AR238" s="181" t="s">
        <v>165</v>
      </c>
      <c r="AT238" s="181" t="s">
        <v>147</v>
      </c>
      <c r="AU238" s="181" t="s">
        <v>83</v>
      </c>
      <c r="AY238" s="16" t="s">
        <v>146</v>
      </c>
      <c r="BE238" s="182">
        <f>IF(N238="základní",J238,0)</f>
        <v>0</v>
      </c>
      <c r="BF238" s="182">
        <f>IF(N238="snížená",J238,0)</f>
        <v>0</v>
      </c>
      <c r="BG238" s="182">
        <f>IF(N238="zákl. přenesená",J238,0)</f>
        <v>0</v>
      </c>
      <c r="BH238" s="182">
        <f>IF(N238="sníž. přenesená",J238,0)</f>
        <v>0</v>
      </c>
      <c r="BI238" s="182">
        <f>IF(N238="nulová",J238,0)</f>
        <v>0</v>
      </c>
      <c r="BJ238" s="16" t="s">
        <v>83</v>
      </c>
      <c r="BK238" s="182">
        <f>ROUND(I238*H238,2)</f>
        <v>0</v>
      </c>
      <c r="BL238" s="16" t="s">
        <v>165</v>
      </c>
      <c r="BM238" s="181" t="s">
        <v>1045</v>
      </c>
    </row>
    <row r="239" spans="2:65" s="1" customFormat="1" ht="78">
      <c r="B239" s="33"/>
      <c r="C239" s="34"/>
      <c r="D239" s="183" t="s">
        <v>153</v>
      </c>
      <c r="E239" s="34"/>
      <c r="F239" s="184" t="s">
        <v>1046</v>
      </c>
      <c r="G239" s="34"/>
      <c r="H239" s="34"/>
      <c r="I239" s="106"/>
      <c r="J239" s="34"/>
      <c r="K239" s="34"/>
      <c r="L239" s="37"/>
      <c r="M239" s="185"/>
      <c r="N239" s="62"/>
      <c r="O239" s="62"/>
      <c r="P239" s="62"/>
      <c r="Q239" s="62"/>
      <c r="R239" s="62"/>
      <c r="S239" s="62"/>
      <c r="T239" s="63"/>
      <c r="AT239" s="16" t="s">
        <v>153</v>
      </c>
      <c r="AU239" s="16" t="s">
        <v>83</v>
      </c>
    </row>
    <row r="240" spans="2:65" s="12" customFormat="1">
      <c r="B240" s="197"/>
      <c r="C240" s="198"/>
      <c r="D240" s="183" t="s">
        <v>155</v>
      </c>
      <c r="E240" s="199" t="s">
        <v>21</v>
      </c>
      <c r="F240" s="200" t="s">
        <v>506</v>
      </c>
      <c r="G240" s="198"/>
      <c r="H240" s="199" t="s">
        <v>21</v>
      </c>
      <c r="I240" s="201"/>
      <c r="J240" s="198"/>
      <c r="K240" s="198"/>
      <c r="L240" s="202"/>
      <c r="M240" s="203"/>
      <c r="N240" s="204"/>
      <c r="O240" s="204"/>
      <c r="P240" s="204"/>
      <c r="Q240" s="204"/>
      <c r="R240" s="204"/>
      <c r="S240" s="204"/>
      <c r="T240" s="205"/>
      <c r="AT240" s="206" t="s">
        <v>155</v>
      </c>
      <c r="AU240" s="206" t="s">
        <v>83</v>
      </c>
      <c r="AV240" s="12" t="s">
        <v>83</v>
      </c>
      <c r="AW240" s="12" t="s">
        <v>36</v>
      </c>
      <c r="AX240" s="12" t="s">
        <v>75</v>
      </c>
      <c r="AY240" s="206" t="s">
        <v>146</v>
      </c>
    </row>
    <row r="241" spans="2:65" s="12" customFormat="1">
      <c r="B241" s="197"/>
      <c r="C241" s="198"/>
      <c r="D241" s="183" t="s">
        <v>155</v>
      </c>
      <c r="E241" s="199" t="s">
        <v>21</v>
      </c>
      <c r="F241" s="200" t="s">
        <v>1047</v>
      </c>
      <c r="G241" s="198"/>
      <c r="H241" s="199" t="s">
        <v>21</v>
      </c>
      <c r="I241" s="201"/>
      <c r="J241" s="198"/>
      <c r="K241" s="198"/>
      <c r="L241" s="202"/>
      <c r="M241" s="203"/>
      <c r="N241" s="204"/>
      <c r="O241" s="204"/>
      <c r="P241" s="204"/>
      <c r="Q241" s="204"/>
      <c r="R241" s="204"/>
      <c r="S241" s="204"/>
      <c r="T241" s="205"/>
      <c r="AT241" s="206" t="s">
        <v>155</v>
      </c>
      <c r="AU241" s="206" t="s">
        <v>83</v>
      </c>
      <c r="AV241" s="12" t="s">
        <v>83</v>
      </c>
      <c r="AW241" s="12" t="s">
        <v>36</v>
      </c>
      <c r="AX241" s="12" t="s">
        <v>75</v>
      </c>
      <c r="AY241" s="206" t="s">
        <v>146</v>
      </c>
    </row>
    <row r="242" spans="2:65" s="11" customFormat="1">
      <c r="B242" s="186"/>
      <c r="C242" s="187"/>
      <c r="D242" s="183" t="s">
        <v>155</v>
      </c>
      <c r="E242" s="188" t="s">
        <v>21</v>
      </c>
      <c r="F242" s="189" t="s">
        <v>1048</v>
      </c>
      <c r="G242" s="187"/>
      <c r="H242" s="190">
        <v>0.17699999999999999</v>
      </c>
      <c r="I242" s="191"/>
      <c r="J242" s="187"/>
      <c r="K242" s="187"/>
      <c r="L242" s="192"/>
      <c r="M242" s="193"/>
      <c r="N242" s="194"/>
      <c r="O242" s="194"/>
      <c r="P242" s="194"/>
      <c r="Q242" s="194"/>
      <c r="R242" s="194"/>
      <c r="S242" s="194"/>
      <c r="T242" s="195"/>
      <c r="AT242" s="196" t="s">
        <v>155</v>
      </c>
      <c r="AU242" s="196" t="s">
        <v>83</v>
      </c>
      <c r="AV242" s="11" t="s">
        <v>85</v>
      </c>
      <c r="AW242" s="11" t="s">
        <v>36</v>
      </c>
      <c r="AX242" s="11" t="s">
        <v>75</v>
      </c>
      <c r="AY242" s="196" t="s">
        <v>146</v>
      </c>
    </row>
    <row r="243" spans="2:65" s="12" customFormat="1">
      <c r="B243" s="197"/>
      <c r="C243" s="198"/>
      <c r="D243" s="183" t="s">
        <v>155</v>
      </c>
      <c r="E243" s="199" t="s">
        <v>21</v>
      </c>
      <c r="F243" s="200" t="s">
        <v>1049</v>
      </c>
      <c r="G243" s="198"/>
      <c r="H243" s="199" t="s">
        <v>21</v>
      </c>
      <c r="I243" s="201"/>
      <c r="J243" s="198"/>
      <c r="K243" s="198"/>
      <c r="L243" s="202"/>
      <c r="M243" s="203"/>
      <c r="N243" s="204"/>
      <c r="O243" s="204"/>
      <c r="P243" s="204"/>
      <c r="Q243" s="204"/>
      <c r="R243" s="204"/>
      <c r="S243" s="204"/>
      <c r="T243" s="205"/>
      <c r="AT243" s="206" t="s">
        <v>155</v>
      </c>
      <c r="AU243" s="206" t="s">
        <v>83</v>
      </c>
      <c r="AV243" s="12" t="s">
        <v>83</v>
      </c>
      <c r="AW243" s="12" t="s">
        <v>36</v>
      </c>
      <c r="AX243" s="12" t="s">
        <v>75</v>
      </c>
      <c r="AY243" s="206" t="s">
        <v>146</v>
      </c>
    </row>
    <row r="244" spans="2:65" s="11" customFormat="1">
      <c r="B244" s="186"/>
      <c r="C244" s="187"/>
      <c r="D244" s="183" t="s">
        <v>155</v>
      </c>
      <c r="E244" s="188" t="s">
        <v>21</v>
      </c>
      <c r="F244" s="189" t="s">
        <v>1050</v>
      </c>
      <c r="G244" s="187"/>
      <c r="H244" s="190">
        <v>0.51</v>
      </c>
      <c r="I244" s="191"/>
      <c r="J244" s="187"/>
      <c r="K244" s="187"/>
      <c r="L244" s="192"/>
      <c r="M244" s="193"/>
      <c r="N244" s="194"/>
      <c r="O244" s="194"/>
      <c r="P244" s="194"/>
      <c r="Q244" s="194"/>
      <c r="R244" s="194"/>
      <c r="S244" s="194"/>
      <c r="T244" s="195"/>
      <c r="AT244" s="196" t="s">
        <v>155</v>
      </c>
      <c r="AU244" s="196" t="s">
        <v>83</v>
      </c>
      <c r="AV244" s="11" t="s">
        <v>85</v>
      </c>
      <c r="AW244" s="11" t="s">
        <v>36</v>
      </c>
      <c r="AX244" s="11" t="s">
        <v>75</v>
      </c>
      <c r="AY244" s="196" t="s">
        <v>146</v>
      </c>
    </row>
    <row r="245" spans="2:65" s="12" customFormat="1">
      <c r="B245" s="197"/>
      <c r="C245" s="198"/>
      <c r="D245" s="183" t="s">
        <v>155</v>
      </c>
      <c r="E245" s="199" t="s">
        <v>21</v>
      </c>
      <c r="F245" s="200" t="s">
        <v>1051</v>
      </c>
      <c r="G245" s="198"/>
      <c r="H245" s="199" t="s">
        <v>21</v>
      </c>
      <c r="I245" s="201"/>
      <c r="J245" s="198"/>
      <c r="K245" s="198"/>
      <c r="L245" s="202"/>
      <c r="M245" s="203"/>
      <c r="N245" s="204"/>
      <c r="O245" s="204"/>
      <c r="P245" s="204"/>
      <c r="Q245" s="204"/>
      <c r="R245" s="204"/>
      <c r="S245" s="204"/>
      <c r="T245" s="205"/>
      <c r="AT245" s="206" t="s">
        <v>155</v>
      </c>
      <c r="AU245" s="206" t="s">
        <v>83</v>
      </c>
      <c r="AV245" s="12" t="s">
        <v>83</v>
      </c>
      <c r="AW245" s="12" t="s">
        <v>36</v>
      </c>
      <c r="AX245" s="12" t="s">
        <v>75</v>
      </c>
      <c r="AY245" s="206" t="s">
        <v>146</v>
      </c>
    </row>
    <row r="246" spans="2:65" s="11" customFormat="1">
      <c r="B246" s="186"/>
      <c r="C246" s="187"/>
      <c r="D246" s="183" t="s">
        <v>155</v>
      </c>
      <c r="E246" s="188" t="s">
        <v>21</v>
      </c>
      <c r="F246" s="189" t="s">
        <v>1052</v>
      </c>
      <c r="G246" s="187"/>
      <c r="H246" s="190">
        <v>0.35699999999999998</v>
      </c>
      <c r="I246" s="191"/>
      <c r="J246" s="187"/>
      <c r="K246" s="187"/>
      <c r="L246" s="192"/>
      <c r="M246" s="193"/>
      <c r="N246" s="194"/>
      <c r="O246" s="194"/>
      <c r="P246" s="194"/>
      <c r="Q246" s="194"/>
      <c r="R246" s="194"/>
      <c r="S246" s="194"/>
      <c r="T246" s="195"/>
      <c r="AT246" s="196" t="s">
        <v>155</v>
      </c>
      <c r="AU246" s="196" t="s">
        <v>83</v>
      </c>
      <c r="AV246" s="11" t="s">
        <v>85</v>
      </c>
      <c r="AW246" s="11" t="s">
        <v>36</v>
      </c>
      <c r="AX246" s="11" t="s">
        <v>75</v>
      </c>
      <c r="AY246" s="196" t="s">
        <v>146</v>
      </c>
    </row>
    <row r="247" spans="2:65" s="12" customFormat="1">
      <c r="B247" s="197"/>
      <c r="C247" s="198"/>
      <c r="D247" s="183" t="s">
        <v>155</v>
      </c>
      <c r="E247" s="199" t="s">
        <v>21</v>
      </c>
      <c r="F247" s="200" t="s">
        <v>1053</v>
      </c>
      <c r="G247" s="198"/>
      <c r="H247" s="199" t="s">
        <v>21</v>
      </c>
      <c r="I247" s="201"/>
      <c r="J247" s="198"/>
      <c r="K247" s="198"/>
      <c r="L247" s="202"/>
      <c r="M247" s="203"/>
      <c r="N247" s="204"/>
      <c r="O247" s="204"/>
      <c r="P247" s="204"/>
      <c r="Q247" s="204"/>
      <c r="R247" s="204"/>
      <c r="S247" s="204"/>
      <c r="T247" s="205"/>
      <c r="AT247" s="206" t="s">
        <v>155</v>
      </c>
      <c r="AU247" s="206" t="s">
        <v>83</v>
      </c>
      <c r="AV247" s="12" t="s">
        <v>83</v>
      </c>
      <c r="AW247" s="12" t="s">
        <v>36</v>
      </c>
      <c r="AX247" s="12" t="s">
        <v>75</v>
      </c>
      <c r="AY247" s="206" t="s">
        <v>146</v>
      </c>
    </row>
    <row r="248" spans="2:65" s="11" customFormat="1">
      <c r="B248" s="186"/>
      <c r="C248" s="187"/>
      <c r="D248" s="183" t="s">
        <v>155</v>
      </c>
      <c r="E248" s="188" t="s">
        <v>21</v>
      </c>
      <c r="F248" s="189" t="s">
        <v>1054</v>
      </c>
      <c r="G248" s="187"/>
      <c r="H248" s="190">
        <v>4.2000000000000003E-2</v>
      </c>
      <c r="I248" s="191"/>
      <c r="J248" s="187"/>
      <c r="K248" s="187"/>
      <c r="L248" s="192"/>
      <c r="M248" s="193"/>
      <c r="N248" s="194"/>
      <c r="O248" s="194"/>
      <c r="P248" s="194"/>
      <c r="Q248" s="194"/>
      <c r="R248" s="194"/>
      <c r="S248" s="194"/>
      <c r="T248" s="195"/>
      <c r="AT248" s="196" t="s">
        <v>155</v>
      </c>
      <c r="AU248" s="196" t="s">
        <v>83</v>
      </c>
      <c r="AV248" s="11" t="s">
        <v>85</v>
      </c>
      <c r="AW248" s="11" t="s">
        <v>36</v>
      </c>
      <c r="AX248" s="11" t="s">
        <v>75</v>
      </c>
      <c r="AY248" s="196" t="s">
        <v>146</v>
      </c>
    </row>
    <row r="249" spans="2:65" s="12" customFormat="1">
      <c r="B249" s="197"/>
      <c r="C249" s="198"/>
      <c r="D249" s="183" t="s">
        <v>155</v>
      </c>
      <c r="E249" s="199" t="s">
        <v>21</v>
      </c>
      <c r="F249" s="200" t="s">
        <v>1055</v>
      </c>
      <c r="G249" s="198"/>
      <c r="H249" s="199" t="s">
        <v>21</v>
      </c>
      <c r="I249" s="201"/>
      <c r="J249" s="198"/>
      <c r="K249" s="198"/>
      <c r="L249" s="202"/>
      <c r="M249" s="203"/>
      <c r="N249" s="204"/>
      <c r="O249" s="204"/>
      <c r="P249" s="204"/>
      <c r="Q249" s="204"/>
      <c r="R249" s="204"/>
      <c r="S249" s="204"/>
      <c r="T249" s="205"/>
      <c r="AT249" s="206" t="s">
        <v>155</v>
      </c>
      <c r="AU249" s="206" t="s">
        <v>83</v>
      </c>
      <c r="AV249" s="12" t="s">
        <v>83</v>
      </c>
      <c r="AW249" s="12" t="s">
        <v>36</v>
      </c>
      <c r="AX249" s="12" t="s">
        <v>75</v>
      </c>
      <c r="AY249" s="206" t="s">
        <v>146</v>
      </c>
    </row>
    <row r="250" spans="2:65" s="11" customFormat="1">
      <c r="B250" s="186"/>
      <c r="C250" s="187"/>
      <c r="D250" s="183" t="s">
        <v>155</v>
      </c>
      <c r="E250" s="188" t="s">
        <v>21</v>
      </c>
      <c r="F250" s="189" t="s">
        <v>1054</v>
      </c>
      <c r="G250" s="187"/>
      <c r="H250" s="190">
        <v>4.2000000000000003E-2</v>
      </c>
      <c r="I250" s="191"/>
      <c r="J250" s="187"/>
      <c r="K250" s="187"/>
      <c r="L250" s="192"/>
      <c r="M250" s="193"/>
      <c r="N250" s="194"/>
      <c r="O250" s="194"/>
      <c r="P250" s="194"/>
      <c r="Q250" s="194"/>
      <c r="R250" s="194"/>
      <c r="S250" s="194"/>
      <c r="T250" s="195"/>
      <c r="AT250" s="196" t="s">
        <v>155</v>
      </c>
      <c r="AU250" s="196" t="s">
        <v>83</v>
      </c>
      <c r="AV250" s="11" t="s">
        <v>85</v>
      </c>
      <c r="AW250" s="11" t="s">
        <v>36</v>
      </c>
      <c r="AX250" s="11" t="s">
        <v>75</v>
      </c>
      <c r="AY250" s="196" t="s">
        <v>146</v>
      </c>
    </row>
    <row r="251" spans="2:65" s="13" customFormat="1">
      <c r="B251" s="207"/>
      <c r="C251" s="208"/>
      <c r="D251" s="183" t="s">
        <v>155</v>
      </c>
      <c r="E251" s="209" t="s">
        <v>21</v>
      </c>
      <c r="F251" s="210" t="s">
        <v>252</v>
      </c>
      <c r="G251" s="208"/>
      <c r="H251" s="211">
        <v>1.1280000000000001</v>
      </c>
      <c r="I251" s="212"/>
      <c r="J251" s="208"/>
      <c r="K251" s="208"/>
      <c r="L251" s="213"/>
      <c r="M251" s="214"/>
      <c r="N251" s="215"/>
      <c r="O251" s="215"/>
      <c r="P251" s="215"/>
      <c r="Q251" s="215"/>
      <c r="R251" s="215"/>
      <c r="S251" s="215"/>
      <c r="T251" s="216"/>
      <c r="AT251" s="217" t="s">
        <v>155</v>
      </c>
      <c r="AU251" s="217" t="s">
        <v>83</v>
      </c>
      <c r="AV251" s="13" t="s">
        <v>165</v>
      </c>
      <c r="AW251" s="13" t="s">
        <v>36</v>
      </c>
      <c r="AX251" s="13" t="s">
        <v>83</v>
      </c>
      <c r="AY251" s="217" t="s">
        <v>146</v>
      </c>
    </row>
    <row r="252" spans="2:65" s="1" customFormat="1" ht="16.5" customHeight="1">
      <c r="B252" s="33"/>
      <c r="C252" s="221" t="s">
        <v>374</v>
      </c>
      <c r="D252" s="221" t="s">
        <v>820</v>
      </c>
      <c r="E252" s="222" t="s">
        <v>1034</v>
      </c>
      <c r="F252" s="223" t="s">
        <v>1035</v>
      </c>
      <c r="G252" s="224" t="s">
        <v>150</v>
      </c>
      <c r="H252" s="225">
        <v>200</v>
      </c>
      <c r="I252" s="226"/>
      <c r="J252" s="227">
        <f>ROUND(I252*H252,2)</f>
        <v>0</v>
      </c>
      <c r="K252" s="223" t="s">
        <v>21</v>
      </c>
      <c r="L252" s="228"/>
      <c r="M252" s="229" t="s">
        <v>21</v>
      </c>
      <c r="N252" s="230" t="s">
        <v>46</v>
      </c>
      <c r="O252" s="62"/>
      <c r="P252" s="179">
        <f>O252*H252</f>
        <v>0</v>
      </c>
      <c r="Q252" s="179">
        <v>5.7999999999999996E-3</v>
      </c>
      <c r="R252" s="179">
        <f>Q252*H252</f>
        <v>1.1599999999999999</v>
      </c>
      <c r="S252" s="179">
        <v>0</v>
      </c>
      <c r="T252" s="180">
        <f>S252*H252</f>
        <v>0</v>
      </c>
      <c r="AR252" s="181" t="s">
        <v>186</v>
      </c>
      <c r="AT252" s="181" t="s">
        <v>820</v>
      </c>
      <c r="AU252" s="181" t="s">
        <v>83</v>
      </c>
      <c r="AY252" s="16" t="s">
        <v>146</v>
      </c>
      <c r="BE252" s="182">
        <f>IF(N252="základní",J252,0)</f>
        <v>0</v>
      </c>
      <c r="BF252" s="182">
        <f>IF(N252="snížená",J252,0)</f>
        <v>0</v>
      </c>
      <c r="BG252" s="182">
        <f>IF(N252="zákl. přenesená",J252,0)</f>
        <v>0</v>
      </c>
      <c r="BH252" s="182">
        <f>IF(N252="sníž. přenesená",J252,0)</f>
        <v>0</v>
      </c>
      <c r="BI252" s="182">
        <f>IF(N252="nulová",J252,0)</f>
        <v>0</v>
      </c>
      <c r="BJ252" s="16" t="s">
        <v>83</v>
      </c>
      <c r="BK252" s="182">
        <f>ROUND(I252*H252,2)</f>
        <v>0</v>
      </c>
      <c r="BL252" s="16" t="s">
        <v>165</v>
      </c>
      <c r="BM252" s="181" t="s">
        <v>1056</v>
      </c>
    </row>
    <row r="253" spans="2:65" s="1" customFormat="1" ht="29.25">
      <c r="B253" s="33"/>
      <c r="C253" s="34"/>
      <c r="D253" s="183" t="s">
        <v>153</v>
      </c>
      <c r="E253" s="34"/>
      <c r="F253" s="184" t="s">
        <v>1057</v>
      </c>
      <c r="G253" s="34"/>
      <c r="H253" s="34"/>
      <c r="I253" s="106"/>
      <c r="J253" s="34"/>
      <c r="K253" s="34"/>
      <c r="L253" s="37"/>
      <c r="M253" s="185"/>
      <c r="N253" s="62"/>
      <c r="O253" s="62"/>
      <c r="P253" s="62"/>
      <c r="Q253" s="62"/>
      <c r="R253" s="62"/>
      <c r="S253" s="62"/>
      <c r="T253" s="63"/>
      <c r="AT253" s="16" t="s">
        <v>153</v>
      </c>
      <c r="AU253" s="16" t="s">
        <v>83</v>
      </c>
    </row>
    <row r="254" spans="2:65" s="11" customFormat="1">
      <c r="B254" s="186"/>
      <c r="C254" s="187"/>
      <c r="D254" s="183" t="s">
        <v>155</v>
      </c>
      <c r="E254" s="188" t="s">
        <v>21</v>
      </c>
      <c r="F254" s="189" t="s">
        <v>1058</v>
      </c>
      <c r="G254" s="187"/>
      <c r="H254" s="190">
        <v>200</v>
      </c>
      <c r="I254" s="191"/>
      <c r="J254" s="187"/>
      <c r="K254" s="187"/>
      <c r="L254" s="192"/>
      <c r="M254" s="193"/>
      <c r="N254" s="194"/>
      <c r="O254" s="194"/>
      <c r="P254" s="194"/>
      <c r="Q254" s="194"/>
      <c r="R254" s="194"/>
      <c r="S254" s="194"/>
      <c r="T254" s="195"/>
      <c r="AT254" s="196" t="s">
        <v>155</v>
      </c>
      <c r="AU254" s="196" t="s">
        <v>83</v>
      </c>
      <c r="AV254" s="11" t="s">
        <v>85</v>
      </c>
      <c r="AW254" s="11" t="s">
        <v>36</v>
      </c>
      <c r="AX254" s="11" t="s">
        <v>83</v>
      </c>
      <c r="AY254" s="196" t="s">
        <v>146</v>
      </c>
    </row>
    <row r="255" spans="2:65" s="1" customFormat="1" ht="16.5" customHeight="1">
      <c r="B255" s="33"/>
      <c r="C255" s="170" t="s">
        <v>382</v>
      </c>
      <c r="D255" s="170" t="s">
        <v>147</v>
      </c>
      <c r="E255" s="171" t="s">
        <v>1059</v>
      </c>
      <c r="F255" s="172" t="s">
        <v>1060</v>
      </c>
      <c r="G255" s="173" t="s">
        <v>227</v>
      </c>
      <c r="H255" s="174">
        <v>7.52</v>
      </c>
      <c r="I255" s="175"/>
      <c r="J255" s="176">
        <f>ROUND(I255*H255,2)</f>
        <v>0</v>
      </c>
      <c r="K255" s="172" t="s">
        <v>394</v>
      </c>
      <c r="L255" s="37"/>
      <c r="M255" s="177" t="s">
        <v>21</v>
      </c>
      <c r="N255" s="178" t="s">
        <v>46</v>
      </c>
      <c r="O255" s="62"/>
      <c r="P255" s="179">
        <f>O255*H255</f>
        <v>0</v>
      </c>
      <c r="Q255" s="179">
        <v>9.5499999999999995E-3</v>
      </c>
      <c r="R255" s="179">
        <f>Q255*H255</f>
        <v>7.1815999999999991E-2</v>
      </c>
      <c r="S255" s="179">
        <v>0</v>
      </c>
      <c r="T255" s="180">
        <f>S255*H255</f>
        <v>0</v>
      </c>
      <c r="AR255" s="181" t="s">
        <v>165</v>
      </c>
      <c r="AT255" s="181" t="s">
        <v>147</v>
      </c>
      <c r="AU255" s="181" t="s">
        <v>83</v>
      </c>
      <c r="AY255" s="16" t="s">
        <v>146</v>
      </c>
      <c r="BE255" s="182">
        <f>IF(N255="základní",J255,0)</f>
        <v>0</v>
      </c>
      <c r="BF255" s="182">
        <f>IF(N255="snížená",J255,0)</f>
        <v>0</v>
      </c>
      <c r="BG255" s="182">
        <f>IF(N255="zákl. přenesená",J255,0)</f>
        <v>0</v>
      </c>
      <c r="BH255" s="182">
        <f>IF(N255="sníž. přenesená",J255,0)</f>
        <v>0</v>
      </c>
      <c r="BI255" s="182">
        <f>IF(N255="nulová",J255,0)</f>
        <v>0</v>
      </c>
      <c r="BJ255" s="16" t="s">
        <v>83</v>
      </c>
      <c r="BK255" s="182">
        <f>ROUND(I255*H255,2)</f>
        <v>0</v>
      </c>
      <c r="BL255" s="16" t="s">
        <v>165</v>
      </c>
      <c r="BM255" s="181" t="s">
        <v>1061</v>
      </c>
    </row>
    <row r="256" spans="2:65" s="12" customFormat="1">
      <c r="B256" s="197"/>
      <c r="C256" s="198"/>
      <c r="D256" s="183" t="s">
        <v>155</v>
      </c>
      <c r="E256" s="199" t="s">
        <v>21</v>
      </c>
      <c r="F256" s="200" t="s">
        <v>506</v>
      </c>
      <c r="G256" s="198"/>
      <c r="H256" s="199" t="s">
        <v>21</v>
      </c>
      <c r="I256" s="201"/>
      <c r="J256" s="198"/>
      <c r="K256" s="198"/>
      <c r="L256" s="202"/>
      <c r="M256" s="203"/>
      <c r="N256" s="204"/>
      <c r="O256" s="204"/>
      <c r="P256" s="204"/>
      <c r="Q256" s="204"/>
      <c r="R256" s="204"/>
      <c r="S256" s="204"/>
      <c r="T256" s="205"/>
      <c r="AT256" s="206" t="s">
        <v>155</v>
      </c>
      <c r="AU256" s="206" t="s">
        <v>83</v>
      </c>
      <c r="AV256" s="12" t="s">
        <v>83</v>
      </c>
      <c r="AW256" s="12" t="s">
        <v>36</v>
      </c>
      <c r="AX256" s="12" t="s">
        <v>75</v>
      </c>
      <c r="AY256" s="206" t="s">
        <v>146</v>
      </c>
    </row>
    <row r="257" spans="2:65" s="12" customFormat="1">
      <c r="B257" s="197"/>
      <c r="C257" s="198"/>
      <c r="D257" s="183" t="s">
        <v>155</v>
      </c>
      <c r="E257" s="199" t="s">
        <v>21</v>
      </c>
      <c r="F257" s="200" t="s">
        <v>1047</v>
      </c>
      <c r="G257" s="198"/>
      <c r="H257" s="199" t="s">
        <v>21</v>
      </c>
      <c r="I257" s="201"/>
      <c r="J257" s="198"/>
      <c r="K257" s="198"/>
      <c r="L257" s="202"/>
      <c r="M257" s="203"/>
      <c r="N257" s="204"/>
      <c r="O257" s="204"/>
      <c r="P257" s="204"/>
      <c r="Q257" s="204"/>
      <c r="R257" s="204"/>
      <c r="S257" s="204"/>
      <c r="T257" s="205"/>
      <c r="AT257" s="206" t="s">
        <v>155</v>
      </c>
      <c r="AU257" s="206" t="s">
        <v>83</v>
      </c>
      <c r="AV257" s="12" t="s">
        <v>83</v>
      </c>
      <c r="AW257" s="12" t="s">
        <v>36</v>
      </c>
      <c r="AX257" s="12" t="s">
        <v>75</v>
      </c>
      <c r="AY257" s="206" t="s">
        <v>146</v>
      </c>
    </row>
    <row r="258" spans="2:65" s="11" customFormat="1">
      <c r="B258" s="186"/>
      <c r="C258" s="187"/>
      <c r="D258" s="183" t="s">
        <v>155</v>
      </c>
      <c r="E258" s="188" t="s">
        <v>21</v>
      </c>
      <c r="F258" s="189" t="s">
        <v>1062</v>
      </c>
      <c r="G258" s="187"/>
      <c r="H258" s="190">
        <v>1.18</v>
      </c>
      <c r="I258" s="191"/>
      <c r="J258" s="187"/>
      <c r="K258" s="187"/>
      <c r="L258" s="192"/>
      <c r="M258" s="193"/>
      <c r="N258" s="194"/>
      <c r="O258" s="194"/>
      <c r="P258" s="194"/>
      <c r="Q258" s="194"/>
      <c r="R258" s="194"/>
      <c r="S258" s="194"/>
      <c r="T258" s="195"/>
      <c r="AT258" s="196" t="s">
        <v>155</v>
      </c>
      <c r="AU258" s="196" t="s">
        <v>83</v>
      </c>
      <c r="AV258" s="11" t="s">
        <v>85</v>
      </c>
      <c r="AW258" s="11" t="s">
        <v>36</v>
      </c>
      <c r="AX258" s="11" t="s">
        <v>75</v>
      </c>
      <c r="AY258" s="196" t="s">
        <v>146</v>
      </c>
    </row>
    <row r="259" spans="2:65" s="12" customFormat="1">
      <c r="B259" s="197"/>
      <c r="C259" s="198"/>
      <c r="D259" s="183" t="s">
        <v>155</v>
      </c>
      <c r="E259" s="199" t="s">
        <v>21</v>
      </c>
      <c r="F259" s="200" t="s">
        <v>1049</v>
      </c>
      <c r="G259" s="198"/>
      <c r="H259" s="199" t="s">
        <v>21</v>
      </c>
      <c r="I259" s="201"/>
      <c r="J259" s="198"/>
      <c r="K259" s="198"/>
      <c r="L259" s="202"/>
      <c r="M259" s="203"/>
      <c r="N259" s="204"/>
      <c r="O259" s="204"/>
      <c r="P259" s="204"/>
      <c r="Q259" s="204"/>
      <c r="R259" s="204"/>
      <c r="S259" s="204"/>
      <c r="T259" s="205"/>
      <c r="AT259" s="206" t="s">
        <v>155</v>
      </c>
      <c r="AU259" s="206" t="s">
        <v>83</v>
      </c>
      <c r="AV259" s="12" t="s">
        <v>83</v>
      </c>
      <c r="AW259" s="12" t="s">
        <v>36</v>
      </c>
      <c r="AX259" s="12" t="s">
        <v>75</v>
      </c>
      <c r="AY259" s="206" t="s">
        <v>146</v>
      </c>
    </row>
    <row r="260" spans="2:65" s="11" customFormat="1">
      <c r="B260" s="186"/>
      <c r="C260" s="187"/>
      <c r="D260" s="183" t="s">
        <v>155</v>
      </c>
      <c r="E260" s="188" t="s">
        <v>21</v>
      </c>
      <c r="F260" s="189" t="s">
        <v>1063</v>
      </c>
      <c r="G260" s="187"/>
      <c r="H260" s="190">
        <v>3.4</v>
      </c>
      <c r="I260" s="191"/>
      <c r="J260" s="187"/>
      <c r="K260" s="187"/>
      <c r="L260" s="192"/>
      <c r="M260" s="193"/>
      <c r="N260" s="194"/>
      <c r="O260" s="194"/>
      <c r="P260" s="194"/>
      <c r="Q260" s="194"/>
      <c r="R260" s="194"/>
      <c r="S260" s="194"/>
      <c r="T260" s="195"/>
      <c r="AT260" s="196" t="s">
        <v>155</v>
      </c>
      <c r="AU260" s="196" t="s">
        <v>83</v>
      </c>
      <c r="AV260" s="11" t="s">
        <v>85</v>
      </c>
      <c r="AW260" s="11" t="s">
        <v>36</v>
      </c>
      <c r="AX260" s="11" t="s">
        <v>75</v>
      </c>
      <c r="AY260" s="196" t="s">
        <v>146</v>
      </c>
    </row>
    <row r="261" spans="2:65" s="12" customFormat="1">
      <c r="B261" s="197"/>
      <c r="C261" s="198"/>
      <c r="D261" s="183" t="s">
        <v>155</v>
      </c>
      <c r="E261" s="199" t="s">
        <v>21</v>
      </c>
      <c r="F261" s="200" t="s">
        <v>1051</v>
      </c>
      <c r="G261" s="198"/>
      <c r="H261" s="199" t="s">
        <v>21</v>
      </c>
      <c r="I261" s="201"/>
      <c r="J261" s="198"/>
      <c r="K261" s="198"/>
      <c r="L261" s="202"/>
      <c r="M261" s="203"/>
      <c r="N261" s="204"/>
      <c r="O261" s="204"/>
      <c r="P261" s="204"/>
      <c r="Q261" s="204"/>
      <c r="R261" s="204"/>
      <c r="S261" s="204"/>
      <c r="T261" s="205"/>
      <c r="AT261" s="206" t="s">
        <v>155</v>
      </c>
      <c r="AU261" s="206" t="s">
        <v>83</v>
      </c>
      <c r="AV261" s="12" t="s">
        <v>83</v>
      </c>
      <c r="AW261" s="12" t="s">
        <v>36</v>
      </c>
      <c r="AX261" s="12" t="s">
        <v>75</v>
      </c>
      <c r="AY261" s="206" t="s">
        <v>146</v>
      </c>
    </row>
    <row r="262" spans="2:65" s="11" customFormat="1">
      <c r="B262" s="186"/>
      <c r="C262" s="187"/>
      <c r="D262" s="183" t="s">
        <v>155</v>
      </c>
      <c r="E262" s="188" t="s">
        <v>21</v>
      </c>
      <c r="F262" s="189" t="s">
        <v>1064</v>
      </c>
      <c r="G262" s="187"/>
      <c r="H262" s="190">
        <v>2.38</v>
      </c>
      <c r="I262" s="191"/>
      <c r="J262" s="187"/>
      <c r="K262" s="187"/>
      <c r="L262" s="192"/>
      <c r="M262" s="193"/>
      <c r="N262" s="194"/>
      <c r="O262" s="194"/>
      <c r="P262" s="194"/>
      <c r="Q262" s="194"/>
      <c r="R262" s="194"/>
      <c r="S262" s="194"/>
      <c r="T262" s="195"/>
      <c r="AT262" s="196" t="s">
        <v>155</v>
      </c>
      <c r="AU262" s="196" t="s">
        <v>83</v>
      </c>
      <c r="AV262" s="11" t="s">
        <v>85</v>
      </c>
      <c r="AW262" s="11" t="s">
        <v>36</v>
      </c>
      <c r="AX262" s="11" t="s">
        <v>75</v>
      </c>
      <c r="AY262" s="196" t="s">
        <v>146</v>
      </c>
    </row>
    <row r="263" spans="2:65" s="12" customFormat="1">
      <c r="B263" s="197"/>
      <c r="C263" s="198"/>
      <c r="D263" s="183" t="s">
        <v>155</v>
      </c>
      <c r="E263" s="199" t="s">
        <v>21</v>
      </c>
      <c r="F263" s="200" t="s">
        <v>1053</v>
      </c>
      <c r="G263" s="198"/>
      <c r="H263" s="199" t="s">
        <v>21</v>
      </c>
      <c r="I263" s="201"/>
      <c r="J263" s="198"/>
      <c r="K263" s="198"/>
      <c r="L263" s="202"/>
      <c r="M263" s="203"/>
      <c r="N263" s="204"/>
      <c r="O263" s="204"/>
      <c r="P263" s="204"/>
      <c r="Q263" s="204"/>
      <c r="R263" s="204"/>
      <c r="S263" s="204"/>
      <c r="T263" s="205"/>
      <c r="AT263" s="206" t="s">
        <v>155</v>
      </c>
      <c r="AU263" s="206" t="s">
        <v>83</v>
      </c>
      <c r="AV263" s="12" t="s">
        <v>83</v>
      </c>
      <c r="AW263" s="12" t="s">
        <v>36</v>
      </c>
      <c r="AX263" s="12" t="s">
        <v>75</v>
      </c>
      <c r="AY263" s="206" t="s">
        <v>146</v>
      </c>
    </row>
    <row r="264" spans="2:65" s="11" customFormat="1">
      <c r="B264" s="186"/>
      <c r="C264" s="187"/>
      <c r="D264" s="183" t="s">
        <v>155</v>
      </c>
      <c r="E264" s="188" t="s">
        <v>21</v>
      </c>
      <c r="F264" s="189" t="s">
        <v>1065</v>
      </c>
      <c r="G264" s="187"/>
      <c r="H264" s="190">
        <v>0.28000000000000003</v>
      </c>
      <c r="I264" s="191"/>
      <c r="J264" s="187"/>
      <c r="K264" s="187"/>
      <c r="L264" s="192"/>
      <c r="M264" s="193"/>
      <c r="N264" s="194"/>
      <c r="O264" s="194"/>
      <c r="P264" s="194"/>
      <c r="Q264" s="194"/>
      <c r="R264" s="194"/>
      <c r="S264" s="194"/>
      <c r="T264" s="195"/>
      <c r="AT264" s="196" t="s">
        <v>155</v>
      </c>
      <c r="AU264" s="196" t="s">
        <v>83</v>
      </c>
      <c r="AV264" s="11" t="s">
        <v>85</v>
      </c>
      <c r="AW264" s="11" t="s">
        <v>36</v>
      </c>
      <c r="AX264" s="11" t="s">
        <v>75</v>
      </c>
      <c r="AY264" s="196" t="s">
        <v>146</v>
      </c>
    </row>
    <row r="265" spans="2:65" s="12" customFormat="1">
      <c r="B265" s="197"/>
      <c r="C265" s="198"/>
      <c r="D265" s="183" t="s">
        <v>155</v>
      </c>
      <c r="E265" s="199" t="s">
        <v>21</v>
      </c>
      <c r="F265" s="200" t="s">
        <v>1055</v>
      </c>
      <c r="G265" s="198"/>
      <c r="H265" s="199" t="s">
        <v>21</v>
      </c>
      <c r="I265" s="201"/>
      <c r="J265" s="198"/>
      <c r="K265" s="198"/>
      <c r="L265" s="202"/>
      <c r="M265" s="203"/>
      <c r="N265" s="204"/>
      <c r="O265" s="204"/>
      <c r="P265" s="204"/>
      <c r="Q265" s="204"/>
      <c r="R265" s="204"/>
      <c r="S265" s="204"/>
      <c r="T265" s="205"/>
      <c r="AT265" s="206" t="s">
        <v>155</v>
      </c>
      <c r="AU265" s="206" t="s">
        <v>83</v>
      </c>
      <c r="AV265" s="12" t="s">
        <v>83</v>
      </c>
      <c r="AW265" s="12" t="s">
        <v>36</v>
      </c>
      <c r="AX265" s="12" t="s">
        <v>75</v>
      </c>
      <c r="AY265" s="206" t="s">
        <v>146</v>
      </c>
    </row>
    <row r="266" spans="2:65" s="11" customFormat="1">
      <c r="B266" s="186"/>
      <c r="C266" s="187"/>
      <c r="D266" s="183" t="s">
        <v>155</v>
      </c>
      <c r="E266" s="188" t="s">
        <v>21</v>
      </c>
      <c r="F266" s="189" t="s">
        <v>1065</v>
      </c>
      <c r="G266" s="187"/>
      <c r="H266" s="190">
        <v>0.28000000000000003</v>
      </c>
      <c r="I266" s="191"/>
      <c r="J266" s="187"/>
      <c r="K266" s="187"/>
      <c r="L266" s="192"/>
      <c r="M266" s="193"/>
      <c r="N266" s="194"/>
      <c r="O266" s="194"/>
      <c r="P266" s="194"/>
      <c r="Q266" s="194"/>
      <c r="R266" s="194"/>
      <c r="S266" s="194"/>
      <c r="T266" s="195"/>
      <c r="AT266" s="196" t="s">
        <v>155</v>
      </c>
      <c r="AU266" s="196" t="s">
        <v>83</v>
      </c>
      <c r="AV266" s="11" t="s">
        <v>85</v>
      </c>
      <c r="AW266" s="11" t="s">
        <v>36</v>
      </c>
      <c r="AX266" s="11" t="s">
        <v>75</v>
      </c>
      <c r="AY266" s="196" t="s">
        <v>146</v>
      </c>
    </row>
    <row r="267" spans="2:65" s="13" customFormat="1">
      <c r="B267" s="207"/>
      <c r="C267" s="208"/>
      <c r="D267" s="183" t="s">
        <v>155</v>
      </c>
      <c r="E267" s="209" t="s">
        <v>21</v>
      </c>
      <c r="F267" s="210" t="s">
        <v>252</v>
      </c>
      <c r="G267" s="208"/>
      <c r="H267" s="211">
        <v>7.52</v>
      </c>
      <c r="I267" s="212"/>
      <c r="J267" s="208"/>
      <c r="K267" s="208"/>
      <c r="L267" s="213"/>
      <c r="M267" s="214"/>
      <c r="N267" s="215"/>
      <c r="O267" s="215"/>
      <c r="P267" s="215"/>
      <c r="Q267" s="215"/>
      <c r="R267" s="215"/>
      <c r="S267" s="215"/>
      <c r="T267" s="216"/>
      <c r="AT267" s="217" t="s">
        <v>155</v>
      </c>
      <c r="AU267" s="217" t="s">
        <v>83</v>
      </c>
      <c r="AV267" s="13" t="s">
        <v>165</v>
      </c>
      <c r="AW267" s="13" t="s">
        <v>36</v>
      </c>
      <c r="AX267" s="13" t="s">
        <v>83</v>
      </c>
      <c r="AY267" s="217" t="s">
        <v>146</v>
      </c>
    </row>
    <row r="268" spans="2:65" s="1" customFormat="1" ht="16.5" customHeight="1">
      <c r="B268" s="33"/>
      <c r="C268" s="170" t="s">
        <v>391</v>
      </c>
      <c r="D268" s="170" t="s">
        <v>147</v>
      </c>
      <c r="E268" s="171" t="s">
        <v>1066</v>
      </c>
      <c r="F268" s="172" t="s">
        <v>1067</v>
      </c>
      <c r="G268" s="173" t="s">
        <v>227</v>
      </c>
      <c r="H268" s="174">
        <v>7.52</v>
      </c>
      <c r="I268" s="175"/>
      <c r="J268" s="176">
        <f>ROUND(I268*H268,2)</f>
        <v>0</v>
      </c>
      <c r="K268" s="172" t="s">
        <v>394</v>
      </c>
      <c r="L268" s="37"/>
      <c r="M268" s="177" t="s">
        <v>21</v>
      </c>
      <c r="N268" s="178" t="s">
        <v>46</v>
      </c>
      <c r="O268" s="62"/>
      <c r="P268" s="179">
        <f>O268*H268</f>
        <v>0</v>
      </c>
      <c r="Q268" s="179">
        <v>0</v>
      </c>
      <c r="R268" s="179">
        <f>Q268*H268</f>
        <v>0</v>
      </c>
      <c r="S268" s="179">
        <v>0</v>
      </c>
      <c r="T268" s="180">
        <f>S268*H268</f>
        <v>0</v>
      </c>
      <c r="AR268" s="181" t="s">
        <v>165</v>
      </c>
      <c r="AT268" s="181" t="s">
        <v>147</v>
      </c>
      <c r="AU268" s="181" t="s">
        <v>83</v>
      </c>
      <c r="AY268" s="16" t="s">
        <v>146</v>
      </c>
      <c r="BE268" s="182">
        <f>IF(N268="základní",J268,0)</f>
        <v>0</v>
      </c>
      <c r="BF268" s="182">
        <f>IF(N268="snížená",J268,0)</f>
        <v>0</v>
      </c>
      <c r="BG268" s="182">
        <f>IF(N268="zákl. přenesená",J268,0)</f>
        <v>0</v>
      </c>
      <c r="BH268" s="182">
        <f>IF(N268="sníž. přenesená",J268,0)</f>
        <v>0</v>
      </c>
      <c r="BI268" s="182">
        <f>IF(N268="nulová",J268,0)</f>
        <v>0</v>
      </c>
      <c r="BJ268" s="16" t="s">
        <v>83</v>
      </c>
      <c r="BK268" s="182">
        <f>ROUND(I268*H268,2)</f>
        <v>0</v>
      </c>
      <c r="BL268" s="16" t="s">
        <v>165</v>
      </c>
      <c r="BM268" s="181" t="s">
        <v>1068</v>
      </c>
    </row>
    <row r="269" spans="2:65" s="11" customFormat="1">
      <c r="B269" s="186"/>
      <c r="C269" s="187"/>
      <c r="D269" s="183" t="s">
        <v>155</v>
      </c>
      <c r="E269" s="188" t="s">
        <v>21</v>
      </c>
      <c r="F269" s="189" t="s">
        <v>1069</v>
      </c>
      <c r="G269" s="187"/>
      <c r="H269" s="190">
        <v>7.52</v>
      </c>
      <c r="I269" s="191"/>
      <c r="J269" s="187"/>
      <c r="K269" s="187"/>
      <c r="L269" s="192"/>
      <c r="M269" s="193"/>
      <c r="N269" s="194"/>
      <c r="O269" s="194"/>
      <c r="P269" s="194"/>
      <c r="Q269" s="194"/>
      <c r="R269" s="194"/>
      <c r="S269" s="194"/>
      <c r="T269" s="195"/>
      <c r="AT269" s="196" t="s">
        <v>155</v>
      </c>
      <c r="AU269" s="196" t="s">
        <v>83</v>
      </c>
      <c r="AV269" s="11" t="s">
        <v>85</v>
      </c>
      <c r="AW269" s="11" t="s">
        <v>36</v>
      </c>
      <c r="AX269" s="11" t="s">
        <v>83</v>
      </c>
      <c r="AY269" s="196" t="s">
        <v>146</v>
      </c>
    </row>
    <row r="270" spans="2:65" s="1" customFormat="1" ht="16.5" customHeight="1">
      <c r="B270" s="33"/>
      <c r="C270" s="170" t="s">
        <v>398</v>
      </c>
      <c r="D270" s="170" t="s">
        <v>147</v>
      </c>
      <c r="E270" s="171" t="s">
        <v>1070</v>
      </c>
      <c r="F270" s="172" t="s">
        <v>1071</v>
      </c>
      <c r="G270" s="173" t="s">
        <v>222</v>
      </c>
      <c r="H270" s="174">
        <v>41.8</v>
      </c>
      <c r="I270" s="175"/>
      <c r="J270" s="176">
        <f>ROUND(I270*H270,2)</f>
        <v>0</v>
      </c>
      <c r="K270" s="172" t="s">
        <v>21</v>
      </c>
      <c r="L270" s="37"/>
      <c r="M270" s="177" t="s">
        <v>21</v>
      </c>
      <c r="N270" s="178" t="s">
        <v>46</v>
      </c>
      <c r="O270" s="62"/>
      <c r="P270" s="179">
        <f>O270*H270</f>
        <v>0</v>
      </c>
      <c r="Q270" s="179">
        <v>0</v>
      </c>
      <c r="R270" s="179">
        <f>Q270*H270</f>
        <v>0</v>
      </c>
      <c r="S270" s="179">
        <v>0</v>
      </c>
      <c r="T270" s="180">
        <f>S270*H270</f>
        <v>0</v>
      </c>
      <c r="AR270" s="181" t="s">
        <v>165</v>
      </c>
      <c r="AT270" s="181" t="s">
        <v>147</v>
      </c>
      <c r="AU270" s="181" t="s">
        <v>83</v>
      </c>
      <c r="AY270" s="16" t="s">
        <v>146</v>
      </c>
      <c r="BE270" s="182">
        <f>IF(N270="základní",J270,0)</f>
        <v>0</v>
      </c>
      <c r="BF270" s="182">
        <f>IF(N270="snížená",J270,0)</f>
        <v>0</v>
      </c>
      <c r="BG270" s="182">
        <f>IF(N270="zákl. přenesená",J270,0)</f>
        <v>0</v>
      </c>
      <c r="BH270" s="182">
        <f>IF(N270="sníž. přenesená",J270,0)</f>
        <v>0</v>
      </c>
      <c r="BI270" s="182">
        <f>IF(N270="nulová",J270,0)</f>
        <v>0</v>
      </c>
      <c r="BJ270" s="16" t="s">
        <v>83</v>
      </c>
      <c r="BK270" s="182">
        <f>ROUND(I270*H270,2)</f>
        <v>0</v>
      </c>
      <c r="BL270" s="16" t="s">
        <v>165</v>
      </c>
      <c r="BM270" s="181" t="s">
        <v>1072</v>
      </c>
    </row>
    <row r="271" spans="2:65" s="12" customFormat="1">
      <c r="B271" s="197"/>
      <c r="C271" s="198"/>
      <c r="D271" s="183" t="s">
        <v>155</v>
      </c>
      <c r="E271" s="199" t="s">
        <v>21</v>
      </c>
      <c r="F271" s="200" t="s">
        <v>506</v>
      </c>
      <c r="G271" s="198"/>
      <c r="H271" s="199" t="s">
        <v>21</v>
      </c>
      <c r="I271" s="201"/>
      <c r="J271" s="198"/>
      <c r="K271" s="198"/>
      <c r="L271" s="202"/>
      <c r="M271" s="203"/>
      <c r="N271" s="204"/>
      <c r="O271" s="204"/>
      <c r="P271" s="204"/>
      <c r="Q271" s="204"/>
      <c r="R271" s="204"/>
      <c r="S271" s="204"/>
      <c r="T271" s="205"/>
      <c r="AT271" s="206" t="s">
        <v>155</v>
      </c>
      <c r="AU271" s="206" t="s">
        <v>83</v>
      </c>
      <c r="AV271" s="12" t="s">
        <v>83</v>
      </c>
      <c r="AW271" s="12" t="s">
        <v>36</v>
      </c>
      <c r="AX271" s="12" t="s">
        <v>75</v>
      </c>
      <c r="AY271" s="206" t="s">
        <v>146</v>
      </c>
    </row>
    <row r="272" spans="2:65" s="12" customFormat="1">
      <c r="B272" s="197"/>
      <c r="C272" s="198"/>
      <c r="D272" s="183" t="s">
        <v>155</v>
      </c>
      <c r="E272" s="199" t="s">
        <v>21</v>
      </c>
      <c r="F272" s="200" t="s">
        <v>1047</v>
      </c>
      <c r="G272" s="198"/>
      <c r="H272" s="199" t="s">
        <v>21</v>
      </c>
      <c r="I272" s="201"/>
      <c r="J272" s="198"/>
      <c r="K272" s="198"/>
      <c r="L272" s="202"/>
      <c r="M272" s="203"/>
      <c r="N272" s="204"/>
      <c r="O272" s="204"/>
      <c r="P272" s="204"/>
      <c r="Q272" s="204"/>
      <c r="R272" s="204"/>
      <c r="S272" s="204"/>
      <c r="T272" s="205"/>
      <c r="AT272" s="206" t="s">
        <v>155</v>
      </c>
      <c r="AU272" s="206" t="s">
        <v>83</v>
      </c>
      <c r="AV272" s="12" t="s">
        <v>83</v>
      </c>
      <c r="AW272" s="12" t="s">
        <v>36</v>
      </c>
      <c r="AX272" s="12" t="s">
        <v>75</v>
      </c>
      <c r="AY272" s="206" t="s">
        <v>146</v>
      </c>
    </row>
    <row r="273" spans="2:65" s="11" customFormat="1">
      <c r="B273" s="186"/>
      <c r="C273" s="187"/>
      <c r="D273" s="183" t="s">
        <v>155</v>
      </c>
      <c r="E273" s="188" t="s">
        <v>21</v>
      </c>
      <c r="F273" s="189" t="s">
        <v>1073</v>
      </c>
      <c r="G273" s="187"/>
      <c r="H273" s="190">
        <v>9.1999999999999993</v>
      </c>
      <c r="I273" s="191"/>
      <c r="J273" s="187"/>
      <c r="K273" s="187"/>
      <c r="L273" s="192"/>
      <c r="M273" s="193"/>
      <c r="N273" s="194"/>
      <c r="O273" s="194"/>
      <c r="P273" s="194"/>
      <c r="Q273" s="194"/>
      <c r="R273" s="194"/>
      <c r="S273" s="194"/>
      <c r="T273" s="195"/>
      <c r="AT273" s="196" t="s">
        <v>155</v>
      </c>
      <c r="AU273" s="196" t="s">
        <v>83</v>
      </c>
      <c r="AV273" s="11" t="s">
        <v>85</v>
      </c>
      <c r="AW273" s="11" t="s">
        <v>36</v>
      </c>
      <c r="AX273" s="11" t="s">
        <v>75</v>
      </c>
      <c r="AY273" s="196" t="s">
        <v>146</v>
      </c>
    </row>
    <row r="274" spans="2:65" s="12" customFormat="1">
      <c r="B274" s="197"/>
      <c r="C274" s="198"/>
      <c r="D274" s="183" t="s">
        <v>155</v>
      </c>
      <c r="E274" s="199" t="s">
        <v>21</v>
      </c>
      <c r="F274" s="200" t="s">
        <v>1049</v>
      </c>
      <c r="G274" s="198"/>
      <c r="H274" s="199" t="s">
        <v>21</v>
      </c>
      <c r="I274" s="201"/>
      <c r="J274" s="198"/>
      <c r="K274" s="198"/>
      <c r="L274" s="202"/>
      <c r="M274" s="203"/>
      <c r="N274" s="204"/>
      <c r="O274" s="204"/>
      <c r="P274" s="204"/>
      <c r="Q274" s="204"/>
      <c r="R274" s="204"/>
      <c r="S274" s="204"/>
      <c r="T274" s="205"/>
      <c r="AT274" s="206" t="s">
        <v>155</v>
      </c>
      <c r="AU274" s="206" t="s">
        <v>83</v>
      </c>
      <c r="AV274" s="12" t="s">
        <v>83</v>
      </c>
      <c r="AW274" s="12" t="s">
        <v>36</v>
      </c>
      <c r="AX274" s="12" t="s">
        <v>75</v>
      </c>
      <c r="AY274" s="206" t="s">
        <v>146</v>
      </c>
    </row>
    <row r="275" spans="2:65" s="11" customFormat="1">
      <c r="B275" s="186"/>
      <c r="C275" s="187"/>
      <c r="D275" s="183" t="s">
        <v>155</v>
      </c>
      <c r="E275" s="188" t="s">
        <v>21</v>
      </c>
      <c r="F275" s="189" t="s">
        <v>1074</v>
      </c>
      <c r="G275" s="187"/>
      <c r="H275" s="190">
        <v>7.8</v>
      </c>
      <c r="I275" s="191"/>
      <c r="J275" s="187"/>
      <c r="K275" s="187"/>
      <c r="L275" s="192"/>
      <c r="M275" s="193"/>
      <c r="N275" s="194"/>
      <c r="O275" s="194"/>
      <c r="P275" s="194"/>
      <c r="Q275" s="194"/>
      <c r="R275" s="194"/>
      <c r="S275" s="194"/>
      <c r="T275" s="195"/>
      <c r="AT275" s="196" t="s">
        <v>155</v>
      </c>
      <c r="AU275" s="196" t="s">
        <v>83</v>
      </c>
      <c r="AV275" s="11" t="s">
        <v>85</v>
      </c>
      <c r="AW275" s="11" t="s">
        <v>36</v>
      </c>
      <c r="AX275" s="11" t="s">
        <v>75</v>
      </c>
      <c r="AY275" s="196" t="s">
        <v>146</v>
      </c>
    </row>
    <row r="276" spans="2:65" s="12" customFormat="1">
      <c r="B276" s="197"/>
      <c r="C276" s="198"/>
      <c r="D276" s="183" t="s">
        <v>155</v>
      </c>
      <c r="E276" s="199" t="s">
        <v>21</v>
      </c>
      <c r="F276" s="200" t="s">
        <v>1051</v>
      </c>
      <c r="G276" s="198"/>
      <c r="H276" s="199" t="s">
        <v>21</v>
      </c>
      <c r="I276" s="201"/>
      <c r="J276" s="198"/>
      <c r="K276" s="198"/>
      <c r="L276" s="202"/>
      <c r="M276" s="203"/>
      <c r="N276" s="204"/>
      <c r="O276" s="204"/>
      <c r="P276" s="204"/>
      <c r="Q276" s="204"/>
      <c r="R276" s="204"/>
      <c r="S276" s="204"/>
      <c r="T276" s="205"/>
      <c r="AT276" s="206" t="s">
        <v>155</v>
      </c>
      <c r="AU276" s="206" t="s">
        <v>83</v>
      </c>
      <c r="AV276" s="12" t="s">
        <v>83</v>
      </c>
      <c r="AW276" s="12" t="s">
        <v>36</v>
      </c>
      <c r="AX276" s="12" t="s">
        <v>75</v>
      </c>
      <c r="AY276" s="206" t="s">
        <v>146</v>
      </c>
    </row>
    <row r="277" spans="2:65" s="11" customFormat="1">
      <c r="B277" s="186"/>
      <c r="C277" s="187"/>
      <c r="D277" s="183" t="s">
        <v>155</v>
      </c>
      <c r="E277" s="188" t="s">
        <v>21</v>
      </c>
      <c r="F277" s="189" t="s">
        <v>1074</v>
      </c>
      <c r="G277" s="187"/>
      <c r="H277" s="190">
        <v>7.8</v>
      </c>
      <c r="I277" s="191"/>
      <c r="J277" s="187"/>
      <c r="K277" s="187"/>
      <c r="L277" s="192"/>
      <c r="M277" s="193"/>
      <c r="N277" s="194"/>
      <c r="O277" s="194"/>
      <c r="P277" s="194"/>
      <c r="Q277" s="194"/>
      <c r="R277" s="194"/>
      <c r="S277" s="194"/>
      <c r="T277" s="195"/>
      <c r="AT277" s="196" t="s">
        <v>155</v>
      </c>
      <c r="AU277" s="196" t="s">
        <v>83</v>
      </c>
      <c r="AV277" s="11" t="s">
        <v>85</v>
      </c>
      <c r="AW277" s="11" t="s">
        <v>36</v>
      </c>
      <c r="AX277" s="11" t="s">
        <v>75</v>
      </c>
      <c r="AY277" s="196" t="s">
        <v>146</v>
      </c>
    </row>
    <row r="278" spans="2:65" s="12" customFormat="1">
      <c r="B278" s="197"/>
      <c r="C278" s="198"/>
      <c r="D278" s="183" t="s">
        <v>155</v>
      </c>
      <c r="E278" s="199" t="s">
        <v>21</v>
      </c>
      <c r="F278" s="200" t="s">
        <v>1053</v>
      </c>
      <c r="G278" s="198"/>
      <c r="H278" s="199" t="s">
        <v>21</v>
      </c>
      <c r="I278" s="201"/>
      <c r="J278" s="198"/>
      <c r="K278" s="198"/>
      <c r="L278" s="202"/>
      <c r="M278" s="203"/>
      <c r="N278" s="204"/>
      <c r="O278" s="204"/>
      <c r="P278" s="204"/>
      <c r="Q278" s="204"/>
      <c r="R278" s="204"/>
      <c r="S278" s="204"/>
      <c r="T278" s="205"/>
      <c r="AT278" s="206" t="s">
        <v>155</v>
      </c>
      <c r="AU278" s="206" t="s">
        <v>83</v>
      </c>
      <c r="AV278" s="12" t="s">
        <v>83</v>
      </c>
      <c r="AW278" s="12" t="s">
        <v>36</v>
      </c>
      <c r="AX278" s="12" t="s">
        <v>75</v>
      </c>
      <c r="AY278" s="206" t="s">
        <v>146</v>
      </c>
    </row>
    <row r="279" spans="2:65" s="11" customFormat="1">
      <c r="B279" s="186"/>
      <c r="C279" s="187"/>
      <c r="D279" s="183" t="s">
        <v>155</v>
      </c>
      <c r="E279" s="188" t="s">
        <v>21</v>
      </c>
      <c r="F279" s="189" t="s">
        <v>1075</v>
      </c>
      <c r="G279" s="187"/>
      <c r="H279" s="190">
        <v>7.8</v>
      </c>
      <c r="I279" s="191"/>
      <c r="J279" s="187"/>
      <c r="K279" s="187"/>
      <c r="L279" s="192"/>
      <c r="M279" s="193"/>
      <c r="N279" s="194"/>
      <c r="O279" s="194"/>
      <c r="P279" s="194"/>
      <c r="Q279" s="194"/>
      <c r="R279" s="194"/>
      <c r="S279" s="194"/>
      <c r="T279" s="195"/>
      <c r="AT279" s="196" t="s">
        <v>155</v>
      </c>
      <c r="AU279" s="196" t="s">
        <v>83</v>
      </c>
      <c r="AV279" s="11" t="s">
        <v>85</v>
      </c>
      <c r="AW279" s="11" t="s">
        <v>36</v>
      </c>
      <c r="AX279" s="11" t="s">
        <v>75</v>
      </c>
      <c r="AY279" s="196" t="s">
        <v>146</v>
      </c>
    </row>
    <row r="280" spans="2:65" s="12" customFormat="1">
      <c r="B280" s="197"/>
      <c r="C280" s="198"/>
      <c r="D280" s="183" t="s">
        <v>155</v>
      </c>
      <c r="E280" s="199" t="s">
        <v>21</v>
      </c>
      <c r="F280" s="200" t="s">
        <v>1055</v>
      </c>
      <c r="G280" s="198"/>
      <c r="H280" s="199" t="s">
        <v>21</v>
      </c>
      <c r="I280" s="201"/>
      <c r="J280" s="198"/>
      <c r="K280" s="198"/>
      <c r="L280" s="202"/>
      <c r="M280" s="203"/>
      <c r="N280" s="204"/>
      <c r="O280" s="204"/>
      <c r="P280" s="204"/>
      <c r="Q280" s="204"/>
      <c r="R280" s="204"/>
      <c r="S280" s="204"/>
      <c r="T280" s="205"/>
      <c r="AT280" s="206" t="s">
        <v>155</v>
      </c>
      <c r="AU280" s="206" t="s">
        <v>83</v>
      </c>
      <c r="AV280" s="12" t="s">
        <v>83</v>
      </c>
      <c r="AW280" s="12" t="s">
        <v>36</v>
      </c>
      <c r="AX280" s="12" t="s">
        <v>75</v>
      </c>
      <c r="AY280" s="206" t="s">
        <v>146</v>
      </c>
    </row>
    <row r="281" spans="2:65" s="11" customFormat="1">
      <c r="B281" s="186"/>
      <c r="C281" s="187"/>
      <c r="D281" s="183" t="s">
        <v>155</v>
      </c>
      <c r="E281" s="188" t="s">
        <v>21</v>
      </c>
      <c r="F281" s="189" t="s">
        <v>1073</v>
      </c>
      <c r="G281" s="187"/>
      <c r="H281" s="190">
        <v>9.1999999999999993</v>
      </c>
      <c r="I281" s="191"/>
      <c r="J281" s="187"/>
      <c r="K281" s="187"/>
      <c r="L281" s="192"/>
      <c r="M281" s="193"/>
      <c r="N281" s="194"/>
      <c r="O281" s="194"/>
      <c r="P281" s="194"/>
      <c r="Q281" s="194"/>
      <c r="R281" s="194"/>
      <c r="S281" s="194"/>
      <c r="T281" s="195"/>
      <c r="AT281" s="196" t="s">
        <v>155</v>
      </c>
      <c r="AU281" s="196" t="s">
        <v>83</v>
      </c>
      <c r="AV281" s="11" t="s">
        <v>85</v>
      </c>
      <c r="AW281" s="11" t="s">
        <v>36</v>
      </c>
      <c r="AX281" s="11" t="s">
        <v>75</v>
      </c>
      <c r="AY281" s="196" t="s">
        <v>146</v>
      </c>
    </row>
    <row r="282" spans="2:65" s="13" customFormat="1">
      <c r="B282" s="207"/>
      <c r="C282" s="208"/>
      <c r="D282" s="183" t="s">
        <v>155</v>
      </c>
      <c r="E282" s="209" t="s">
        <v>21</v>
      </c>
      <c r="F282" s="210" t="s">
        <v>252</v>
      </c>
      <c r="G282" s="208"/>
      <c r="H282" s="211">
        <v>41.8</v>
      </c>
      <c r="I282" s="212"/>
      <c r="J282" s="208"/>
      <c r="K282" s="208"/>
      <c r="L282" s="213"/>
      <c r="M282" s="214"/>
      <c r="N282" s="215"/>
      <c r="O282" s="215"/>
      <c r="P282" s="215"/>
      <c r="Q282" s="215"/>
      <c r="R282" s="215"/>
      <c r="S282" s="215"/>
      <c r="T282" s="216"/>
      <c r="AT282" s="217" t="s">
        <v>155</v>
      </c>
      <c r="AU282" s="217" t="s">
        <v>83</v>
      </c>
      <c r="AV282" s="13" t="s">
        <v>165</v>
      </c>
      <c r="AW282" s="13" t="s">
        <v>36</v>
      </c>
      <c r="AX282" s="13" t="s">
        <v>83</v>
      </c>
      <c r="AY282" s="217" t="s">
        <v>146</v>
      </c>
    </row>
    <row r="283" spans="2:65" s="10" customFormat="1" ht="25.9" customHeight="1">
      <c r="B283" s="156"/>
      <c r="C283" s="157"/>
      <c r="D283" s="158" t="s">
        <v>74</v>
      </c>
      <c r="E283" s="159" t="s">
        <v>457</v>
      </c>
      <c r="F283" s="159" t="s">
        <v>1076</v>
      </c>
      <c r="G283" s="157"/>
      <c r="H283" s="157"/>
      <c r="I283" s="160"/>
      <c r="J283" s="161">
        <f>BK283</f>
        <v>0</v>
      </c>
      <c r="K283" s="157"/>
      <c r="L283" s="162"/>
      <c r="M283" s="163"/>
      <c r="N283" s="164"/>
      <c r="O283" s="164"/>
      <c r="P283" s="165">
        <f>SUM(P284:P318)</f>
        <v>0</v>
      </c>
      <c r="Q283" s="164"/>
      <c r="R283" s="165">
        <f>SUM(R284:R318)</f>
        <v>46.320389799999994</v>
      </c>
      <c r="S283" s="164"/>
      <c r="T283" s="166">
        <f>SUM(T284:T318)</f>
        <v>0</v>
      </c>
      <c r="AR283" s="167" t="s">
        <v>83</v>
      </c>
      <c r="AT283" s="168" t="s">
        <v>74</v>
      </c>
      <c r="AU283" s="168" t="s">
        <v>75</v>
      </c>
      <c r="AY283" s="167" t="s">
        <v>146</v>
      </c>
      <c r="BK283" s="169">
        <f>SUM(BK284:BK318)</f>
        <v>0</v>
      </c>
    </row>
    <row r="284" spans="2:65" s="1" customFormat="1" ht="24" customHeight="1">
      <c r="B284" s="33"/>
      <c r="C284" s="170" t="s">
        <v>405</v>
      </c>
      <c r="D284" s="170" t="s">
        <v>147</v>
      </c>
      <c r="E284" s="171" t="s">
        <v>1077</v>
      </c>
      <c r="F284" s="172" t="s">
        <v>1078</v>
      </c>
      <c r="G284" s="173" t="s">
        <v>227</v>
      </c>
      <c r="H284" s="174">
        <v>43.46</v>
      </c>
      <c r="I284" s="175"/>
      <c r="J284" s="176">
        <f>ROUND(I284*H284,2)</f>
        <v>0</v>
      </c>
      <c r="K284" s="172" t="s">
        <v>21</v>
      </c>
      <c r="L284" s="37"/>
      <c r="M284" s="177" t="s">
        <v>21</v>
      </c>
      <c r="N284" s="178" t="s">
        <v>46</v>
      </c>
      <c r="O284" s="62"/>
      <c r="P284" s="179">
        <f>O284*H284</f>
        <v>0</v>
      </c>
      <c r="Q284" s="179">
        <v>0.33334999999999998</v>
      </c>
      <c r="R284" s="179">
        <f>Q284*H284</f>
        <v>14.487390999999999</v>
      </c>
      <c r="S284" s="179">
        <v>0</v>
      </c>
      <c r="T284" s="180">
        <f>S284*H284</f>
        <v>0</v>
      </c>
      <c r="AR284" s="181" t="s">
        <v>165</v>
      </c>
      <c r="AT284" s="181" t="s">
        <v>147</v>
      </c>
      <c r="AU284" s="181" t="s">
        <v>83</v>
      </c>
      <c r="AY284" s="16" t="s">
        <v>146</v>
      </c>
      <c r="BE284" s="182">
        <f>IF(N284="základní",J284,0)</f>
        <v>0</v>
      </c>
      <c r="BF284" s="182">
        <f>IF(N284="snížená",J284,0)</f>
        <v>0</v>
      </c>
      <c r="BG284" s="182">
        <f>IF(N284="zákl. přenesená",J284,0)</f>
        <v>0</v>
      </c>
      <c r="BH284" s="182">
        <f>IF(N284="sníž. přenesená",J284,0)</f>
        <v>0</v>
      </c>
      <c r="BI284" s="182">
        <f>IF(N284="nulová",J284,0)</f>
        <v>0</v>
      </c>
      <c r="BJ284" s="16" t="s">
        <v>83</v>
      </c>
      <c r="BK284" s="182">
        <f>ROUND(I284*H284,2)</f>
        <v>0</v>
      </c>
      <c r="BL284" s="16" t="s">
        <v>165</v>
      </c>
      <c r="BM284" s="181" t="s">
        <v>1079</v>
      </c>
    </row>
    <row r="285" spans="2:65" s="1" customFormat="1" ht="87.75">
      <c r="B285" s="33"/>
      <c r="C285" s="34"/>
      <c r="D285" s="183" t="s">
        <v>153</v>
      </c>
      <c r="E285" s="34"/>
      <c r="F285" s="184" t="s">
        <v>1080</v>
      </c>
      <c r="G285" s="34"/>
      <c r="H285" s="34"/>
      <c r="I285" s="106"/>
      <c r="J285" s="34"/>
      <c r="K285" s="34"/>
      <c r="L285" s="37"/>
      <c r="M285" s="185"/>
      <c r="N285" s="62"/>
      <c r="O285" s="62"/>
      <c r="P285" s="62"/>
      <c r="Q285" s="62"/>
      <c r="R285" s="62"/>
      <c r="S285" s="62"/>
      <c r="T285" s="63"/>
      <c r="AT285" s="16" t="s">
        <v>153</v>
      </c>
      <c r="AU285" s="16" t="s">
        <v>83</v>
      </c>
    </row>
    <row r="286" spans="2:65" s="12" customFormat="1">
      <c r="B286" s="197"/>
      <c r="C286" s="198"/>
      <c r="D286" s="183" t="s">
        <v>155</v>
      </c>
      <c r="E286" s="199" t="s">
        <v>21</v>
      </c>
      <c r="F286" s="200" t="s">
        <v>629</v>
      </c>
      <c r="G286" s="198"/>
      <c r="H286" s="199" t="s">
        <v>21</v>
      </c>
      <c r="I286" s="201"/>
      <c r="J286" s="198"/>
      <c r="K286" s="198"/>
      <c r="L286" s="202"/>
      <c r="M286" s="203"/>
      <c r="N286" s="204"/>
      <c r="O286" s="204"/>
      <c r="P286" s="204"/>
      <c r="Q286" s="204"/>
      <c r="R286" s="204"/>
      <c r="S286" s="204"/>
      <c r="T286" s="205"/>
      <c r="AT286" s="206" t="s">
        <v>155</v>
      </c>
      <c r="AU286" s="206" t="s">
        <v>83</v>
      </c>
      <c r="AV286" s="12" t="s">
        <v>83</v>
      </c>
      <c r="AW286" s="12" t="s">
        <v>36</v>
      </c>
      <c r="AX286" s="12" t="s">
        <v>75</v>
      </c>
      <c r="AY286" s="206" t="s">
        <v>146</v>
      </c>
    </row>
    <row r="287" spans="2:65" s="11" customFormat="1">
      <c r="B287" s="186"/>
      <c r="C287" s="187"/>
      <c r="D287" s="183" t="s">
        <v>155</v>
      </c>
      <c r="E287" s="188" t="s">
        <v>21</v>
      </c>
      <c r="F287" s="189" t="s">
        <v>630</v>
      </c>
      <c r="G287" s="187"/>
      <c r="H287" s="190">
        <v>43.46</v>
      </c>
      <c r="I287" s="191"/>
      <c r="J287" s="187"/>
      <c r="K287" s="187"/>
      <c r="L287" s="192"/>
      <c r="M287" s="193"/>
      <c r="N287" s="194"/>
      <c r="O287" s="194"/>
      <c r="P287" s="194"/>
      <c r="Q287" s="194"/>
      <c r="R287" s="194"/>
      <c r="S287" s="194"/>
      <c r="T287" s="195"/>
      <c r="AT287" s="196" t="s">
        <v>155</v>
      </c>
      <c r="AU287" s="196" t="s">
        <v>83</v>
      </c>
      <c r="AV287" s="11" t="s">
        <v>85</v>
      </c>
      <c r="AW287" s="11" t="s">
        <v>36</v>
      </c>
      <c r="AX287" s="11" t="s">
        <v>83</v>
      </c>
      <c r="AY287" s="196" t="s">
        <v>146</v>
      </c>
    </row>
    <row r="288" spans="2:65" s="1" customFormat="1" ht="16.5" customHeight="1">
      <c r="B288" s="33"/>
      <c r="C288" s="221" t="s">
        <v>409</v>
      </c>
      <c r="D288" s="221" t="s">
        <v>820</v>
      </c>
      <c r="E288" s="222" t="s">
        <v>1081</v>
      </c>
      <c r="F288" s="223" t="s">
        <v>1082</v>
      </c>
      <c r="G288" s="224" t="s">
        <v>150</v>
      </c>
      <c r="H288" s="225">
        <v>800</v>
      </c>
      <c r="I288" s="226"/>
      <c r="J288" s="227">
        <f>ROUND(I288*H288,2)</f>
        <v>0</v>
      </c>
      <c r="K288" s="223" t="s">
        <v>21</v>
      </c>
      <c r="L288" s="228"/>
      <c r="M288" s="229" t="s">
        <v>21</v>
      </c>
      <c r="N288" s="230" t="s">
        <v>46</v>
      </c>
      <c r="O288" s="62"/>
      <c r="P288" s="179">
        <f>O288*H288</f>
        <v>0</v>
      </c>
      <c r="Q288" s="179">
        <v>6.0000000000000001E-3</v>
      </c>
      <c r="R288" s="179">
        <f>Q288*H288</f>
        <v>4.8</v>
      </c>
      <c r="S288" s="179">
        <v>0</v>
      </c>
      <c r="T288" s="180">
        <f>S288*H288</f>
        <v>0</v>
      </c>
      <c r="AR288" s="181" t="s">
        <v>186</v>
      </c>
      <c r="AT288" s="181" t="s">
        <v>820</v>
      </c>
      <c r="AU288" s="181" t="s">
        <v>83</v>
      </c>
      <c r="AY288" s="16" t="s">
        <v>146</v>
      </c>
      <c r="BE288" s="182">
        <f>IF(N288="základní",J288,0)</f>
        <v>0</v>
      </c>
      <c r="BF288" s="182">
        <f>IF(N288="snížená",J288,0)</f>
        <v>0</v>
      </c>
      <c r="BG288" s="182">
        <f>IF(N288="zákl. přenesená",J288,0)</f>
        <v>0</v>
      </c>
      <c r="BH288" s="182">
        <f>IF(N288="sníž. přenesená",J288,0)</f>
        <v>0</v>
      </c>
      <c r="BI288" s="182">
        <f>IF(N288="nulová",J288,0)</f>
        <v>0</v>
      </c>
      <c r="BJ288" s="16" t="s">
        <v>83</v>
      </c>
      <c r="BK288" s="182">
        <f>ROUND(I288*H288,2)</f>
        <v>0</v>
      </c>
      <c r="BL288" s="16" t="s">
        <v>165</v>
      </c>
      <c r="BM288" s="181" t="s">
        <v>1083</v>
      </c>
    </row>
    <row r="289" spans="2:65" s="1" customFormat="1" ht="19.5">
      <c r="B289" s="33"/>
      <c r="C289" s="34"/>
      <c r="D289" s="183" t="s">
        <v>153</v>
      </c>
      <c r="E289" s="34"/>
      <c r="F289" s="184" t="s">
        <v>1084</v>
      </c>
      <c r="G289" s="34"/>
      <c r="H289" s="34"/>
      <c r="I289" s="106"/>
      <c r="J289" s="34"/>
      <c r="K289" s="34"/>
      <c r="L289" s="37"/>
      <c r="M289" s="185"/>
      <c r="N289" s="62"/>
      <c r="O289" s="62"/>
      <c r="P289" s="62"/>
      <c r="Q289" s="62"/>
      <c r="R289" s="62"/>
      <c r="S289" s="62"/>
      <c r="T289" s="63"/>
      <c r="AT289" s="16" t="s">
        <v>153</v>
      </c>
      <c r="AU289" s="16" t="s">
        <v>83</v>
      </c>
    </row>
    <row r="290" spans="2:65" s="11" customFormat="1">
      <c r="B290" s="186"/>
      <c r="C290" s="187"/>
      <c r="D290" s="183" t="s">
        <v>155</v>
      </c>
      <c r="E290" s="188" t="s">
        <v>21</v>
      </c>
      <c r="F290" s="189" t="s">
        <v>1085</v>
      </c>
      <c r="G290" s="187"/>
      <c r="H290" s="190">
        <v>800</v>
      </c>
      <c r="I290" s="191"/>
      <c r="J290" s="187"/>
      <c r="K290" s="187"/>
      <c r="L290" s="192"/>
      <c r="M290" s="193"/>
      <c r="N290" s="194"/>
      <c r="O290" s="194"/>
      <c r="P290" s="194"/>
      <c r="Q290" s="194"/>
      <c r="R290" s="194"/>
      <c r="S290" s="194"/>
      <c r="T290" s="195"/>
      <c r="AT290" s="196" t="s">
        <v>155</v>
      </c>
      <c r="AU290" s="196" t="s">
        <v>83</v>
      </c>
      <c r="AV290" s="11" t="s">
        <v>85</v>
      </c>
      <c r="AW290" s="11" t="s">
        <v>36</v>
      </c>
      <c r="AX290" s="11" t="s">
        <v>83</v>
      </c>
      <c r="AY290" s="196" t="s">
        <v>146</v>
      </c>
    </row>
    <row r="291" spans="2:65" s="1" customFormat="1" ht="24" customHeight="1">
      <c r="B291" s="33"/>
      <c r="C291" s="170" t="s">
        <v>414</v>
      </c>
      <c r="D291" s="170" t="s">
        <v>147</v>
      </c>
      <c r="E291" s="171" t="s">
        <v>1086</v>
      </c>
      <c r="F291" s="172" t="s">
        <v>1087</v>
      </c>
      <c r="G291" s="173" t="s">
        <v>227</v>
      </c>
      <c r="H291" s="174">
        <v>17</v>
      </c>
      <c r="I291" s="175"/>
      <c r="J291" s="176">
        <f>ROUND(I291*H291,2)</f>
        <v>0</v>
      </c>
      <c r="K291" s="172" t="s">
        <v>21</v>
      </c>
      <c r="L291" s="37"/>
      <c r="M291" s="177" t="s">
        <v>21</v>
      </c>
      <c r="N291" s="178" t="s">
        <v>46</v>
      </c>
      <c r="O291" s="62"/>
      <c r="P291" s="179">
        <f>O291*H291</f>
        <v>0</v>
      </c>
      <c r="Q291" s="179">
        <v>1.5</v>
      </c>
      <c r="R291" s="179">
        <f>Q291*H291</f>
        <v>25.5</v>
      </c>
      <c r="S291" s="179">
        <v>0</v>
      </c>
      <c r="T291" s="180">
        <f>S291*H291</f>
        <v>0</v>
      </c>
      <c r="AR291" s="181" t="s">
        <v>165</v>
      </c>
      <c r="AT291" s="181" t="s">
        <v>147</v>
      </c>
      <c r="AU291" s="181" t="s">
        <v>83</v>
      </c>
      <c r="AY291" s="16" t="s">
        <v>146</v>
      </c>
      <c r="BE291" s="182">
        <f>IF(N291="základní",J291,0)</f>
        <v>0</v>
      </c>
      <c r="BF291" s="182">
        <f>IF(N291="snížená",J291,0)</f>
        <v>0</v>
      </c>
      <c r="BG291" s="182">
        <f>IF(N291="zákl. přenesená",J291,0)</f>
        <v>0</v>
      </c>
      <c r="BH291" s="182">
        <f>IF(N291="sníž. přenesená",J291,0)</f>
        <v>0</v>
      </c>
      <c r="BI291" s="182">
        <f>IF(N291="nulová",J291,0)</f>
        <v>0</v>
      </c>
      <c r="BJ291" s="16" t="s">
        <v>83</v>
      </c>
      <c r="BK291" s="182">
        <f>ROUND(I291*H291,2)</f>
        <v>0</v>
      </c>
      <c r="BL291" s="16" t="s">
        <v>165</v>
      </c>
      <c r="BM291" s="181" t="s">
        <v>1088</v>
      </c>
    </row>
    <row r="292" spans="2:65" s="1" customFormat="1" ht="68.25">
      <c r="B292" s="33"/>
      <c r="C292" s="34"/>
      <c r="D292" s="183" t="s">
        <v>153</v>
      </c>
      <c r="E292" s="34"/>
      <c r="F292" s="184" t="s">
        <v>1089</v>
      </c>
      <c r="G292" s="34"/>
      <c r="H292" s="34"/>
      <c r="I292" s="106"/>
      <c r="J292" s="34"/>
      <c r="K292" s="34"/>
      <c r="L292" s="37"/>
      <c r="M292" s="185"/>
      <c r="N292" s="62"/>
      <c r="O292" s="62"/>
      <c r="P292" s="62"/>
      <c r="Q292" s="62"/>
      <c r="R292" s="62"/>
      <c r="S292" s="62"/>
      <c r="T292" s="63"/>
      <c r="AT292" s="16" t="s">
        <v>153</v>
      </c>
      <c r="AU292" s="16" t="s">
        <v>83</v>
      </c>
    </row>
    <row r="293" spans="2:65" s="12" customFormat="1">
      <c r="B293" s="197"/>
      <c r="C293" s="198"/>
      <c r="D293" s="183" t="s">
        <v>155</v>
      </c>
      <c r="E293" s="199" t="s">
        <v>21</v>
      </c>
      <c r="F293" s="200" t="s">
        <v>636</v>
      </c>
      <c r="G293" s="198"/>
      <c r="H293" s="199" t="s">
        <v>21</v>
      </c>
      <c r="I293" s="201"/>
      <c r="J293" s="198"/>
      <c r="K293" s="198"/>
      <c r="L293" s="202"/>
      <c r="M293" s="203"/>
      <c r="N293" s="204"/>
      <c r="O293" s="204"/>
      <c r="P293" s="204"/>
      <c r="Q293" s="204"/>
      <c r="R293" s="204"/>
      <c r="S293" s="204"/>
      <c r="T293" s="205"/>
      <c r="AT293" s="206" t="s">
        <v>155</v>
      </c>
      <c r="AU293" s="206" t="s">
        <v>83</v>
      </c>
      <c r="AV293" s="12" t="s">
        <v>83</v>
      </c>
      <c r="AW293" s="12" t="s">
        <v>36</v>
      </c>
      <c r="AX293" s="12" t="s">
        <v>75</v>
      </c>
      <c r="AY293" s="206" t="s">
        <v>146</v>
      </c>
    </row>
    <row r="294" spans="2:65" s="11" customFormat="1">
      <c r="B294" s="186"/>
      <c r="C294" s="187"/>
      <c r="D294" s="183" t="s">
        <v>155</v>
      </c>
      <c r="E294" s="188" t="s">
        <v>21</v>
      </c>
      <c r="F294" s="189" t="s">
        <v>637</v>
      </c>
      <c r="G294" s="187"/>
      <c r="H294" s="190">
        <v>17</v>
      </c>
      <c r="I294" s="191"/>
      <c r="J294" s="187"/>
      <c r="K294" s="187"/>
      <c r="L294" s="192"/>
      <c r="M294" s="193"/>
      <c r="N294" s="194"/>
      <c r="O294" s="194"/>
      <c r="P294" s="194"/>
      <c r="Q294" s="194"/>
      <c r="R294" s="194"/>
      <c r="S294" s="194"/>
      <c r="T294" s="195"/>
      <c r="AT294" s="196" t="s">
        <v>155</v>
      </c>
      <c r="AU294" s="196" t="s">
        <v>83</v>
      </c>
      <c r="AV294" s="11" t="s">
        <v>85</v>
      </c>
      <c r="AW294" s="11" t="s">
        <v>36</v>
      </c>
      <c r="AX294" s="11" t="s">
        <v>83</v>
      </c>
      <c r="AY294" s="196" t="s">
        <v>146</v>
      </c>
    </row>
    <row r="295" spans="2:65" s="1" customFormat="1" ht="16.5" customHeight="1">
      <c r="B295" s="33"/>
      <c r="C295" s="170" t="s">
        <v>418</v>
      </c>
      <c r="D295" s="170" t="s">
        <v>147</v>
      </c>
      <c r="E295" s="171" t="s">
        <v>1090</v>
      </c>
      <c r="F295" s="172" t="s">
        <v>1091</v>
      </c>
      <c r="G295" s="173" t="s">
        <v>227</v>
      </c>
      <c r="H295" s="174">
        <v>43.46</v>
      </c>
      <c r="I295" s="175"/>
      <c r="J295" s="176">
        <f>ROUND(I295*H295,2)</f>
        <v>0</v>
      </c>
      <c r="K295" s="172" t="s">
        <v>394</v>
      </c>
      <c r="L295" s="37"/>
      <c r="M295" s="177" t="s">
        <v>21</v>
      </c>
      <c r="N295" s="178" t="s">
        <v>46</v>
      </c>
      <c r="O295" s="62"/>
      <c r="P295" s="179">
        <f>O295*H295</f>
        <v>0</v>
      </c>
      <c r="Q295" s="179">
        <v>1.7469999999999999E-2</v>
      </c>
      <c r="R295" s="179">
        <f>Q295*H295</f>
        <v>0.75924619999999998</v>
      </c>
      <c r="S295" s="179">
        <v>0</v>
      </c>
      <c r="T295" s="180">
        <f>S295*H295</f>
        <v>0</v>
      </c>
      <c r="AR295" s="181" t="s">
        <v>165</v>
      </c>
      <c r="AT295" s="181" t="s">
        <v>147</v>
      </c>
      <c r="AU295" s="181" t="s">
        <v>83</v>
      </c>
      <c r="AY295" s="16" t="s">
        <v>146</v>
      </c>
      <c r="BE295" s="182">
        <f>IF(N295="základní",J295,0)</f>
        <v>0</v>
      </c>
      <c r="BF295" s="182">
        <f>IF(N295="snížená",J295,0)</f>
        <v>0</v>
      </c>
      <c r="BG295" s="182">
        <f>IF(N295="zákl. přenesená",J295,0)</f>
        <v>0</v>
      </c>
      <c r="BH295" s="182">
        <f>IF(N295="sníž. přenesená",J295,0)</f>
        <v>0</v>
      </c>
      <c r="BI295" s="182">
        <f>IF(N295="nulová",J295,0)</f>
        <v>0</v>
      </c>
      <c r="BJ295" s="16" t="s">
        <v>83</v>
      </c>
      <c r="BK295" s="182">
        <f>ROUND(I295*H295,2)</f>
        <v>0</v>
      </c>
      <c r="BL295" s="16" t="s">
        <v>165</v>
      </c>
      <c r="BM295" s="181" t="s">
        <v>1092</v>
      </c>
    </row>
    <row r="296" spans="2:65" s="12" customFormat="1">
      <c r="B296" s="197"/>
      <c r="C296" s="198"/>
      <c r="D296" s="183" t="s">
        <v>155</v>
      </c>
      <c r="E296" s="199" t="s">
        <v>21</v>
      </c>
      <c r="F296" s="200" t="s">
        <v>629</v>
      </c>
      <c r="G296" s="198"/>
      <c r="H296" s="199" t="s">
        <v>21</v>
      </c>
      <c r="I296" s="201"/>
      <c r="J296" s="198"/>
      <c r="K296" s="198"/>
      <c r="L296" s="202"/>
      <c r="M296" s="203"/>
      <c r="N296" s="204"/>
      <c r="O296" s="204"/>
      <c r="P296" s="204"/>
      <c r="Q296" s="204"/>
      <c r="R296" s="204"/>
      <c r="S296" s="204"/>
      <c r="T296" s="205"/>
      <c r="AT296" s="206" t="s">
        <v>155</v>
      </c>
      <c r="AU296" s="206" t="s">
        <v>83</v>
      </c>
      <c r="AV296" s="12" t="s">
        <v>83</v>
      </c>
      <c r="AW296" s="12" t="s">
        <v>36</v>
      </c>
      <c r="AX296" s="12" t="s">
        <v>75</v>
      </c>
      <c r="AY296" s="206" t="s">
        <v>146</v>
      </c>
    </row>
    <row r="297" spans="2:65" s="11" customFormat="1">
      <c r="B297" s="186"/>
      <c r="C297" s="187"/>
      <c r="D297" s="183" t="s">
        <v>155</v>
      </c>
      <c r="E297" s="188" t="s">
        <v>21</v>
      </c>
      <c r="F297" s="189" t="s">
        <v>630</v>
      </c>
      <c r="G297" s="187"/>
      <c r="H297" s="190">
        <v>43.46</v>
      </c>
      <c r="I297" s="191"/>
      <c r="J297" s="187"/>
      <c r="K297" s="187"/>
      <c r="L297" s="192"/>
      <c r="M297" s="193"/>
      <c r="N297" s="194"/>
      <c r="O297" s="194"/>
      <c r="P297" s="194"/>
      <c r="Q297" s="194"/>
      <c r="R297" s="194"/>
      <c r="S297" s="194"/>
      <c r="T297" s="195"/>
      <c r="AT297" s="196" t="s">
        <v>155</v>
      </c>
      <c r="AU297" s="196" t="s">
        <v>83</v>
      </c>
      <c r="AV297" s="11" t="s">
        <v>85</v>
      </c>
      <c r="AW297" s="11" t="s">
        <v>36</v>
      </c>
      <c r="AX297" s="11" t="s">
        <v>83</v>
      </c>
      <c r="AY297" s="196" t="s">
        <v>146</v>
      </c>
    </row>
    <row r="298" spans="2:65" s="1" customFormat="1" ht="16.5" customHeight="1">
      <c r="B298" s="33"/>
      <c r="C298" s="170" t="s">
        <v>423</v>
      </c>
      <c r="D298" s="170" t="s">
        <v>147</v>
      </c>
      <c r="E298" s="171" t="s">
        <v>1093</v>
      </c>
      <c r="F298" s="172" t="s">
        <v>1094</v>
      </c>
      <c r="G298" s="173" t="s">
        <v>227</v>
      </c>
      <c r="H298" s="174">
        <v>43.46</v>
      </c>
      <c r="I298" s="175"/>
      <c r="J298" s="176">
        <f>ROUND(I298*H298,2)</f>
        <v>0</v>
      </c>
      <c r="K298" s="172" t="s">
        <v>394</v>
      </c>
      <c r="L298" s="37"/>
      <c r="M298" s="177" t="s">
        <v>21</v>
      </c>
      <c r="N298" s="178" t="s">
        <v>46</v>
      </c>
      <c r="O298" s="62"/>
      <c r="P298" s="179">
        <f>O298*H298</f>
        <v>0</v>
      </c>
      <c r="Q298" s="179">
        <v>0</v>
      </c>
      <c r="R298" s="179">
        <f>Q298*H298</f>
        <v>0</v>
      </c>
      <c r="S298" s="179">
        <v>0</v>
      </c>
      <c r="T298" s="180">
        <f>S298*H298</f>
        <v>0</v>
      </c>
      <c r="AR298" s="181" t="s">
        <v>165</v>
      </c>
      <c r="AT298" s="181" t="s">
        <v>147</v>
      </c>
      <c r="AU298" s="181" t="s">
        <v>83</v>
      </c>
      <c r="AY298" s="16" t="s">
        <v>146</v>
      </c>
      <c r="BE298" s="182">
        <f>IF(N298="základní",J298,0)</f>
        <v>0</v>
      </c>
      <c r="BF298" s="182">
        <f>IF(N298="snížená",J298,0)</f>
        <v>0</v>
      </c>
      <c r="BG298" s="182">
        <f>IF(N298="zákl. přenesená",J298,0)</f>
        <v>0</v>
      </c>
      <c r="BH298" s="182">
        <f>IF(N298="sníž. přenesená",J298,0)</f>
        <v>0</v>
      </c>
      <c r="BI298" s="182">
        <f>IF(N298="nulová",J298,0)</f>
        <v>0</v>
      </c>
      <c r="BJ298" s="16" t="s">
        <v>83</v>
      </c>
      <c r="BK298" s="182">
        <f>ROUND(I298*H298,2)</f>
        <v>0</v>
      </c>
      <c r="BL298" s="16" t="s">
        <v>165</v>
      </c>
      <c r="BM298" s="181" t="s">
        <v>1095</v>
      </c>
    </row>
    <row r="299" spans="2:65" s="11" customFormat="1">
      <c r="B299" s="186"/>
      <c r="C299" s="187"/>
      <c r="D299" s="183" t="s">
        <v>155</v>
      </c>
      <c r="E299" s="188" t="s">
        <v>21</v>
      </c>
      <c r="F299" s="189" t="s">
        <v>1096</v>
      </c>
      <c r="G299" s="187"/>
      <c r="H299" s="190">
        <v>43.46</v>
      </c>
      <c r="I299" s="191"/>
      <c r="J299" s="187"/>
      <c r="K299" s="187"/>
      <c r="L299" s="192"/>
      <c r="M299" s="193"/>
      <c r="N299" s="194"/>
      <c r="O299" s="194"/>
      <c r="P299" s="194"/>
      <c r="Q299" s="194"/>
      <c r="R299" s="194"/>
      <c r="S299" s="194"/>
      <c r="T299" s="195"/>
      <c r="AT299" s="196" t="s">
        <v>155</v>
      </c>
      <c r="AU299" s="196" t="s">
        <v>83</v>
      </c>
      <c r="AV299" s="11" t="s">
        <v>85</v>
      </c>
      <c r="AW299" s="11" t="s">
        <v>36</v>
      </c>
      <c r="AX299" s="11" t="s">
        <v>83</v>
      </c>
      <c r="AY299" s="196" t="s">
        <v>146</v>
      </c>
    </row>
    <row r="300" spans="2:65" s="1" customFormat="1" ht="16.5" customHeight="1">
      <c r="B300" s="33"/>
      <c r="C300" s="170" t="s">
        <v>427</v>
      </c>
      <c r="D300" s="170" t="s">
        <v>147</v>
      </c>
      <c r="E300" s="171" t="s">
        <v>1097</v>
      </c>
      <c r="F300" s="172" t="s">
        <v>1098</v>
      </c>
      <c r="G300" s="173" t="s">
        <v>227</v>
      </c>
      <c r="H300" s="174">
        <v>17</v>
      </c>
      <c r="I300" s="175"/>
      <c r="J300" s="176">
        <f>ROUND(I300*H300,2)</f>
        <v>0</v>
      </c>
      <c r="K300" s="172" t="s">
        <v>394</v>
      </c>
      <c r="L300" s="37"/>
      <c r="M300" s="177" t="s">
        <v>21</v>
      </c>
      <c r="N300" s="178" t="s">
        <v>46</v>
      </c>
      <c r="O300" s="62"/>
      <c r="P300" s="179">
        <f>O300*H300</f>
        <v>0</v>
      </c>
      <c r="Q300" s="179">
        <v>1.848E-2</v>
      </c>
      <c r="R300" s="179">
        <f>Q300*H300</f>
        <v>0.31415999999999999</v>
      </c>
      <c r="S300" s="179">
        <v>0</v>
      </c>
      <c r="T300" s="180">
        <f>S300*H300</f>
        <v>0</v>
      </c>
      <c r="AR300" s="181" t="s">
        <v>165</v>
      </c>
      <c r="AT300" s="181" t="s">
        <v>147</v>
      </c>
      <c r="AU300" s="181" t="s">
        <v>83</v>
      </c>
      <c r="AY300" s="16" t="s">
        <v>146</v>
      </c>
      <c r="BE300" s="182">
        <f>IF(N300="základní",J300,0)</f>
        <v>0</v>
      </c>
      <c r="BF300" s="182">
        <f>IF(N300="snížená",J300,0)</f>
        <v>0</v>
      </c>
      <c r="BG300" s="182">
        <f>IF(N300="zákl. přenesená",J300,0)</f>
        <v>0</v>
      </c>
      <c r="BH300" s="182">
        <f>IF(N300="sníž. přenesená",J300,0)</f>
        <v>0</v>
      </c>
      <c r="BI300" s="182">
        <f>IF(N300="nulová",J300,0)</f>
        <v>0</v>
      </c>
      <c r="BJ300" s="16" t="s">
        <v>83</v>
      </c>
      <c r="BK300" s="182">
        <f>ROUND(I300*H300,2)</f>
        <v>0</v>
      </c>
      <c r="BL300" s="16" t="s">
        <v>165</v>
      </c>
      <c r="BM300" s="181" t="s">
        <v>1099</v>
      </c>
    </row>
    <row r="301" spans="2:65" s="12" customFormat="1">
      <c r="B301" s="197"/>
      <c r="C301" s="198"/>
      <c r="D301" s="183" t="s">
        <v>155</v>
      </c>
      <c r="E301" s="199" t="s">
        <v>21</v>
      </c>
      <c r="F301" s="200" t="s">
        <v>636</v>
      </c>
      <c r="G301" s="198"/>
      <c r="H301" s="199" t="s">
        <v>21</v>
      </c>
      <c r="I301" s="201"/>
      <c r="J301" s="198"/>
      <c r="K301" s="198"/>
      <c r="L301" s="202"/>
      <c r="M301" s="203"/>
      <c r="N301" s="204"/>
      <c r="O301" s="204"/>
      <c r="P301" s="204"/>
      <c r="Q301" s="204"/>
      <c r="R301" s="204"/>
      <c r="S301" s="204"/>
      <c r="T301" s="205"/>
      <c r="AT301" s="206" t="s">
        <v>155</v>
      </c>
      <c r="AU301" s="206" t="s">
        <v>83</v>
      </c>
      <c r="AV301" s="12" t="s">
        <v>83</v>
      </c>
      <c r="AW301" s="12" t="s">
        <v>36</v>
      </c>
      <c r="AX301" s="12" t="s">
        <v>75</v>
      </c>
      <c r="AY301" s="206" t="s">
        <v>146</v>
      </c>
    </row>
    <row r="302" spans="2:65" s="11" customFormat="1">
      <c r="B302" s="186"/>
      <c r="C302" s="187"/>
      <c r="D302" s="183" t="s">
        <v>155</v>
      </c>
      <c r="E302" s="188" t="s">
        <v>21</v>
      </c>
      <c r="F302" s="189" t="s">
        <v>637</v>
      </c>
      <c r="G302" s="187"/>
      <c r="H302" s="190">
        <v>17</v>
      </c>
      <c r="I302" s="191"/>
      <c r="J302" s="187"/>
      <c r="K302" s="187"/>
      <c r="L302" s="192"/>
      <c r="M302" s="193"/>
      <c r="N302" s="194"/>
      <c r="O302" s="194"/>
      <c r="P302" s="194"/>
      <c r="Q302" s="194"/>
      <c r="R302" s="194"/>
      <c r="S302" s="194"/>
      <c r="T302" s="195"/>
      <c r="AT302" s="196" t="s">
        <v>155</v>
      </c>
      <c r="AU302" s="196" t="s">
        <v>83</v>
      </c>
      <c r="AV302" s="11" t="s">
        <v>85</v>
      </c>
      <c r="AW302" s="11" t="s">
        <v>36</v>
      </c>
      <c r="AX302" s="11" t="s">
        <v>83</v>
      </c>
      <c r="AY302" s="196" t="s">
        <v>146</v>
      </c>
    </row>
    <row r="303" spans="2:65" s="1" customFormat="1" ht="16.5" customHeight="1">
      <c r="B303" s="33"/>
      <c r="C303" s="170" t="s">
        <v>433</v>
      </c>
      <c r="D303" s="170" t="s">
        <v>147</v>
      </c>
      <c r="E303" s="171" t="s">
        <v>1100</v>
      </c>
      <c r="F303" s="172" t="s">
        <v>1101</v>
      </c>
      <c r="G303" s="173" t="s">
        <v>227</v>
      </c>
      <c r="H303" s="174">
        <v>17</v>
      </c>
      <c r="I303" s="175"/>
      <c r="J303" s="176">
        <f>ROUND(I303*H303,2)</f>
        <v>0</v>
      </c>
      <c r="K303" s="172" t="s">
        <v>394</v>
      </c>
      <c r="L303" s="37"/>
      <c r="M303" s="177" t="s">
        <v>21</v>
      </c>
      <c r="N303" s="178" t="s">
        <v>46</v>
      </c>
      <c r="O303" s="62"/>
      <c r="P303" s="179">
        <f>O303*H303</f>
        <v>0</v>
      </c>
      <c r="Q303" s="179">
        <v>0</v>
      </c>
      <c r="R303" s="179">
        <f>Q303*H303</f>
        <v>0</v>
      </c>
      <c r="S303" s="179">
        <v>0</v>
      </c>
      <c r="T303" s="180">
        <f>S303*H303</f>
        <v>0</v>
      </c>
      <c r="AR303" s="181" t="s">
        <v>165</v>
      </c>
      <c r="AT303" s="181" t="s">
        <v>147</v>
      </c>
      <c r="AU303" s="181" t="s">
        <v>83</v>
      </c>
      <c r="AY303" s="16" t="s">
        <v>146</v>
      </c>
      <c r="BE303" s="182">
        <f>IF(N303="základní",J303,0)</f>
        <v>0</v>
      </c>
      <c r="BF303" s="182">
        <f>IF(N303="snížená",J303,0)</f>
        <v>0</v>
      </c>
      <c r="BG303" s="182">
        <f>IF(N303="zákl. přenesená",J303,0)</f>
        <v>0</v>
      </c>
      <c r="BH303" s="182">
        <f>IF(N303="sníž. přenesená",J303,0)</f>
        <v>0</v>
      </c>
      <c r="BI303" s="182">
        <f>IF(N303="nulová",J303,0)</f>
        <v>0</v>
      </c>
      <c r="BJ303" s="16" t="s">
        <v>83</v>
      </c>
      <c r="BK303" s="182">
        <f>ROUND(I303*H303,2)</f>
        <v>0</v>
      </c>
      <c r="BL303" s="16" t="s">
        <v>165</v>
      </c>
      <c r="BM303" s="181" t="s">
        <v>1102</v>
      </c>
    </row>
    <row r="304" spans="2:65" s="11" customFormat="1">
      <c r="B304" s="186"/>
      <c r="C304" s="187"/>
      <c r="D304" s="183" t="s">
        <v>155</v>
      </c>
      <c r="E304" s="188" t="s">
        <v>21</v>
      </c>
      <c r="F304" s="189" t="s">
        <v>1103</v>
      </c>
      <c r="G304" s="187"/>
      <c r="H304" s="190">
        <v>17</v>
      </c>
      <c r="I304" s="191"/>
      <c r="J304" s="187"/>
      <c r="K304" s="187"/>
      <c r="L304" s="192"/>
      <c r="M304" s="193"/>
      <c r="N304" s="194"/>
      <c r="O304" s="194"/>
      <c r="P304" s="194"/>
      <c r="Q304" s="194"/>
      <c r="R304" s="194"/>
      <c r="S304" s="194"/>
      <c r="T304" s="195"/>
      <c r="AT304" s="196" t="s">
        <v>155</v>
      </c>
      <c r="AU304" s="196" t="s">
        <v>83</v>
      </c>
      <c r="AV304" s="11" t="s">
        <v>85</v>
      </c>
      <c r="AW304" s="11" t="s">
        <v>36</v>
      </c>
      <c r="AX304" s="11" t="s">
        <v>83</v>
      </c>
      <c r="AY304" s="196" t="s">
        <v>146</v>
      </c>
    </row>
    <row r="305" spans="2:65" s="1" customFormat="1" ht="16.5" customHeight="1">
      <c r="B305" s="33"/>
      <c r="C305" s="170" t="s">
        <v>439</v>
      </c>
      <c r="D305" s="170" t="s">
        <v>147</v>
      </c>
      <c r="E305" s="171" t="s">
        <v>1104</v>
      </c>
      <c r="F305" s="172" t="s">
        <v>1105</v>
      </c>
      <c r="G305" s="173" t="s">
        <v>227</v>
      </c>
      <c r="H305" s="174">
        <v>43.46</v>
      </c>
      <c r="I305" s="175"/>
      <c r="J305" s="176">
        <f>ROUND(I305*H305,2)</f>
        <v>0</v>
      </c>
      <c r="K305" s="172" t="s">
        <v>394</v>
      </c>
      <c r="L305" s="37"/>
      <c r="M305" s="177" t="s">
        <v>21</v>
      </c>
      <c r="N305" s="178" t="s">
        <v>46</v>
      </c>
      <c r="O305" s="62"/>
      <c r="P305" s="179">
        <f>O305*H305</f>
        <v>0</v>
      </c>
      <c r="Q305" s="179">
        <v>8.0999999999999996E-4</v>
      </c>
      <c r="R305" s="179">
        <f>Q305*H305</f>
        <v>3.5202600000000001E-2</v>
      </c>
      <c r="S305" s="179">
        <v>0</v>
      </c>
      <c r="T305" s="180">
        <f>S305*H305</f>
        <v>0</v>
      </c>
      <c r="AR305" s="181" t="s">
        <v>165</v>
      </c>
      <c r="AT305" s="181" t="s">
        <v>147</v>
      </c>
      <c r="AU305" s="181" t="s">
        <v>83</v>
      </c>
      <c r="AY305" s="16" t="s">
        <v>146</v>
      </c>
      <c r="BE305" s="182">
        <f>IF(N305="základní",J305,0)</f>
        <v>0</v>
      </c>
      <c r="BF305" s="182">
        <f>IF(N305="snížená",J305,0)</f>
        <v>0</v>
      </c>
      <c r="BG305" s="182">
        <f>IF(N305="zákl. přenesená",J305,0)</f>
        <v>0</v>
      </c>
      <c r="BH305" s="182">
        <f>IF(N305="sníž. přenesená",J305,0)</f>
        <v>0</v>
      </c>
      <c r="BI305" s="182">
        <f>IF(N305="nulová",J305,0)</f>
        <v>0</v>
      </c>
      <c r="BJ305" s="16" t="s">
        <v>83</v>
      </c>
      <c r="BK305" s="182">
        <f>ROUND(I305*H305,2)</f>
        <v>0</v>
      </c>
      <c r="BL305" s="16" t="s">
        <v>165</v>
      </c>
      <c r="BM305" s="181" t="s">
        <v>1106</v>
      </c>
    </row>
    <row r="306" spans="2:65" s="12" customFormat="1">
      <c r="B306" s="197"/>
      <c r="C306" s="198"/>
      <c r="D306" s="183" t="s">
        <v>155</v>
      </c>
      <c r="E306" s="199" t="s">
        <v>21</v>
      </c>
      <c r="F306" s="200" t="s">
        <v>629</v>
      </c>
      <c r="G306" s="198"/>
      <c r="H306" s="199" t="s">
        <v>21</v>
      </c>
      <c r="I306" s="201"/>
      <c r="J306" s="198"/>
      <c r="K306" s="198"/>
      <c r="L306" s="202"/>
      <c r="M306" s="203"/>
      <c r="N306" s="204"/>
      <c r="O306" s="204"/>
      <c r="P306" s="204"/>
      <c r="Q306" s="204"/>
      <c r="R306" s="204"/>
      <c r="S306" s="204"/>
      <c r="T306" s="205"/>
      <c r="AT306" s="206" t="s">
        <v>155</v>
      </c>
      <c r="AU306" s="206" t="s">
        <v>83</v>
      </c>
      <c r="AV306" s="12" t="s">
        <v>83</v>
      </c>
      <c r="AW306" s="12" t="s">
        <v>36</v>
      </c>
      <c r="AX306" s="12" t="s">
        <v>75</v>
      </c>
      <c r="AY306" s="206" t="s">
        <v>146</v>
      </c>
    </row>
    <row r="307" spans="2:65" s="11" customFormat="1">
      <c r="B307" s="186"/>
      <c r="C307" s="187"/>
      <c r="D307" s="183" t="s">
        <v>155</v>
      </c>
      <c r="E307" s="188" t="s">
        <v>21</v>
      </c>
      <c r="F307" s="189" t="s">
        <v>630</v>
      </c>
      <c r="G307" s="187"/>
      <c r="H307" s="190">
        <v>43.46</v>
      </c>
      <c r="I307" s="191"/>
      <c r="J307" s="187"/>
      <c r="K307" s="187"/>
      <c r="L307" s="192"/>
      <c r="M307" s="193"/>
      <c r="N307" s="194"/>
      <c r="O307" s="194"/>
      <c r="P307" s="194"/>
      <c r="Q307" s="194"/>
      <c r="R307" s="194"/>
      <c r="S307" s="194"/>
      <c r="T307" s="195"/>
      <c r="AT307" s="196" t="s">
        <v>155</v>
      </c>
      <c r="AU307" s="196" t="s">
        <v>83</v>
      </c>
      <c r="AV307" s="11" t="s">
        <v>85</v>
      </c>
      <c r="AW307" s="11" t="s">
        <v>36</v>
      </c>
      <c r="AX307" s="11" t="s">
        <v>83</v>
      </c>
      <c r="AY307" s="196" t="s">
        <v>146</v>
      </c>
    </row>
    <row r="308" spans="2:65" s="1" customFormat="1" ht="16.5" customHeight="1">
      <c r="B308" s="33"/>
      <c r="C308" s="170" t="s">
        <v>443</v>
      </c>
      <c r="D308" s="170" t="s">
        <v>147</v>
      </c>
      <c r="E308" s="171" t="s">
        <v>1107</v>
      </c>
      <c r="F308" s="172" t="s">
        <v>1108</v>
      </c>
      <c r="G308" s="173" t="s">
        <v>227</v>
      </c>
      <c r="H308" s="174">
        <v>43.46</v>
      </c>
      <c r="I308" s="175"/>
      <c r="J308" s="176">
        <f>ROUND(I308*H308,2)</f>
        <v>0</v>
      </c>
      <c r="K308" s="172" t="s">
        <v>394</v>
      </c>
      <c r="L308" s="37"/>
      <c r="M308" s="177" t="s">
        <v>21</v>
      </c>
      <c r="N308" s="178" t="s">
        <v>46</v>
      </c>
      <c r="O308" s="62"/>
      <c r="P308" s="179">
        <f>O308*H308</f>
        <v>0</v>
      </c>
      <c r="Q308" s="179">
        <v>0</v>
      </c>
      <c r="R308" s="179">
        <f>Q308*H308</f>
        <v>0</v>
      </c>
      <c r="S308" s="179">
        <v>0</v>
      </c>
      <c r="T308" s="180">
        <f>S308*H308</f>
        <v>0</v>
      </c>
      <c r="AR308" s="181" t="s">
        <v>165</v>
      </c>
      <c r="AT308" s="181" t="s">
        <v>147</v>
      </c>
      <c r="AU308" s="181" t="s">
        <v>83</v>
      </c>
      <c r="AY308" s="16" t="s">
        <v>146</v>
      </c>
      <c r="BE308" s="182">
        <f>IF(N308="základní",J308,0)</f>
        <v>0</v>
      </c>
      <c r="BF308" s="182">
        <f>IF(N308="snížená",J308,0)</f>
        <v>0</v>
      </c>
      <c r="BG308" s="182">
        <f>IF(N308="zákl. přenesená",J308,0)</f>
        <v>0</v>
      </c>
      <c r="BH308" s="182">
        <f>IF(N308="sníž. přenesená",J308,0)</f>
        <v>0</v>
      </c>
      <c r="BI308" s="182">
        <f>IF(N308="nulová",J308,0)</f>
        <v>0</v>
      </c>
      <c r="BJ308" s="16" t="s">
        <v>83</v>
      </c>
      <c r="BK308" s="182">
        <f>ROUND(I308*H308,2)</f>
        <v>0</v>
      </c>
      <c r="BL308" s="16" t="s">
        <v>165</v>
      </c>
      <c r="BM308" s="181" t="s">
        <v>1109</v>
      </c>
    </row>
    <row r="309" spans="2:65" s="11" customFormat="1">
      <c r="B309" s="186"/>
      <c r="C309" s="187"/>
      <c r="D309" s="183" t="s">
        <v>155</v>
      </c>
      <c r="E309" s="188" t="s">
        <v>21</v>
      </c>
      <c r="F309" s="189" t="s">
        <v>1096</v>
      </c>
      <c r="G309" s="187"/>
      <c r="H309" s="190">
        <v>43.46</v>
      </c>
      <c r="I309" s="191"/>
      <c r="J309" s="187"/>
      <c r="K309" s="187"/>
      <c r="L309" s="192"/>
      <c r="M309" s="193"/>
      <c r="N309" s="194"/>
      <c r="O309" s="194"/>
      <c r="P309" s="194"/>
      <c r="Q309" s="194"/>
      <c r="R309" s="194"/>
      <c r="S309" s="194"/>
      <c r="T309" s="195"/>
      <c r="AT309" s="196" t="s">
        <v>155</v>
      </c>
      <c r="AU309" s="196" t="s">
        <v>83</v>
      </c>
      <c r="AV309" s="11" t="s">
        <v>85</v>
      </c>
      <c r="AW309" s="11" t="s">
        <v>36</v>
      </c>
      <c r="AX309" s="11" t="s">
        <v>83</v>
      </c>
      <c r="AY309" s="196" t="s">
        <v>146</v>
      </c>
    </row>
    <row r="310" spans="2:65" s="1" customFormat="1" ht="16.5" customHeight="1">
      <c r="B310" s="33"/>
      <c r="C310" s="170" t="s">
        <v>449</v>
      </c>
      <c r="D310" s="170" t="s">
        <v>147</v>
      </c>
      <c r="E310" s="171" t="s">
        <v>1110</v>
      </c>
      <c r="F310" s="172" t="s">
        <v>1111</v>
      </c>
      <c r="G310" s="173" t="s">
        <v>227</v>
      </c>
      <c r="H310" s="174">
        <v>17</v>
      </c>
      <c r="I310" s="175"/>
      <c r="J310" s="176">
        <f>ROUND(I310*H310,2)</f>
        <v>0</v>
      </c>
      <c r="K310" s="172" t="s">
        <v>394</v>
      </c>
      <c r="L310" s="37"/>
      <c r="M310" s="177" t="s">
        <v>21</v>
      </c>
      <c r="N310" s="178" t="s">
        <v>46</v>
      </c>
      <c r="O310" s="62"/>
      <c r="P310" s="179">
        <f>O310*H310</f>
        <v>0</v>
      </c>
      <c r="Q310" s="179">
        <v>1.1900000000000001E-3</v>
      </c>
      <c r="R310" s="179">
        <f>Q310*H310</f>
        <v>2.0230000000000001E-2</v>
      </c>
      <c r="S310" s="179">
        <v>0</v>
      </c>
      <c r="T310" s="180">
        <f>S310*H310</f>
        <v>0</v>
      </c>
      <c r="AR310" s="181" t="s">
        <v>165</v>
      </c>
      <c r="AT310" s="181" t="s">
        <v>147</v>
      </c>
      <c r="AU310" s="181" t="s">
        <v>83</v>
      </c>
      <c r="AY310" s="16" t="s">
        <v>146</v>
      </c>
      <c r="BE310" s="182">
        <f>IF(N310="základní",J310,0)</f>
        <v>0</v>
      </c>
      <c r="BF310" s="182">
        <f>IF(N310="snížená",J310,0)</f>
        <v>0</v>
      </c>
      <c r="BG310" s="182">
        <f>IF(N310="zákl. přenesená",J310,0)</f>
        <v>0</v>
      </c>
      <c r="BH310" s="182">
        <f>IF(N310="sníž. přenesená",J310,0)</f>
        <v>0</v>
      </c>
      <c r="BI310" s="182">
        <f>IF(N310="nulová",J310,0)</f>
        <v>0</v>
      </c>
      <c r="BJ310" s="16" t="s">
        <v>83</v>
      </c>
      <c r="BK310" s="182">
        <f>ROUND(I310*H310,2)</f>
        <v>0</v>
      </c>
      <c r="BL310" s="16" t="s">
        <v>165</v>
      </c>
      <c r="BM310" s="181" t="s">
        <v>1112</v>
      </c>
    </row>
    <row r="311" spans="2:65" s="12" customFormat="1">
      <c r="B311" s="197"/>
      <c r="C311" s="198"/>
      <c r="D311" s="183" t="s">
        <v>155</v>
      </c>
      <c r="E311" s="199" t="s">
        <v>21</v>
      </c>
      <c r="F311" s="200" t="s">
        <v>636</v>
      </c>
      <c r="G311" s="198"/>
      <c r="H311" s="199" t="s">
        <v>21</v>
      </c>
      <c r="I311" s="201"/>
      <c r="J311" s="198"/>
      <c r="K311" s="198"/>
      <c r="L311" s="202"/>
      <c r="M311" s="203"/>
      <c r="N311" s="204"/>
      <c r="O311" s="204"/>
      <c r="P311" s="204"/>
      <c r="Q311" s="204"/>
      <c r="R311" s="204"/>
      <c r="S311" s="204"/>
      <c r="T311" s="205"/>
      <c r="AT311" s="206" t="s">
        <v>155</v>
      </c>
      <c r="AU311" s="206" t="s">
        <v>83</v>
      </c>
      <c r="AV311" s="12" t="s">
        <v>83</v>
      </c>
      <c r="AW311" s="12" t="s">
        <v>36</v>
      </c>
      <c r="AX311" s="12" t="s">
        <v>75</v>
      </c>
      <c r="AY311" s="206" t="s">
        <v>146</v>
      </c>
    </row>
    <row r="312" spans="2:65" s="11" customFormat="1">
      <c r="B312" s="186"/>
      <c r="C312" s="187"/>
      <c r="D312" s="183" t="s">
        <v>155</v>
      </c>
      <c r="E312" s="188" t="s">
        <v>21</v>
      </c>
      <c r="F312" s="189" t="s">
        <v>637</v>
      </c>
      <c r="G312" s="187"/>
      <c r="H312" s="190">
        <v>17</v>
      </c>
      <c r="I312" s="191"/>
      <c r="J312" s="187"/>
      <c r="K312" s="187"/>
      <c r="L312" s="192"/>
      <c r="M312" s="193"/>
      <c r="N312" s="194"/>
      <c r="O312" s="194"/>
      <c r="P312" s="194"/>
      <c r="Q312" s="194"/>
      <c r="R312" s="194"/>
      <c r="S312" s="194"/>
      <c r="T312" s="195"/>
      <c r="AT312" s="196" t="s">
        <v>155</v>
      </c>
      <c r="AU312" s="196" t="s">
        <v>83</v>
      </c>
      <c r="AV312" s="11" t="s">
        <v>85</v>
      </c>
      <c r="AW312" s="11" t="s">
        <v>36</v>
      </c>
      <c r="AX312" s="11" t="s">
        <v>83</v>
      </c>
      <c r="AY312" s="196" t="s">
        <v>146</v>
      </c>
    </row>
    <row r="313" spans="2:65" s="1" customFormat="1" ht="16.5" customHeight="1">
      <c r="B313" s="33"/>
      <c r="C313" s="170" t="s">
        <v>457</v>
      </c>
      <c r="D313" s="170" t="s">
        <v>147</v>
      </c>
      <c r="E313" s="171" t="s">
        <v>1113</v>
      </c>
      <c r="F313" s="172" t="s">
        <v>1114</v>
      </c>
      <c r="G313" s="173" t="s">
        <v>227</v>
      </c>
      <c r="H313" s="174">
        <v>17</v>
      </c>
      <c r="I313" s="175"/>
      <c r="J313" s="176">
        <f>ROUND(I313*H313,2)</f>
        <v>0</v>
      </c>
      <c r="K313" s="172" t="s">
        <v>394</v>
      </c>
      <c r="L313" s="37"/>
      <c r="M313" s="177" t="s">
        <v>21</v>
      </c>
      <c r="N313" s="178" t="s">
        <v>46</v>
      </c>
      <c r="O313" s="62"/>
      <c r="P313" s="179">
        <f>O313*H313</f>
        <v>0</v>
      </c>
      <c r="Q313" s="179">
        <v>0</v>
      </c>
      <c r="R313" s="179">
        <f>Q313*H313</f>
        <v>0</v>
      </c>
      <c r="S313" s="179">
        <v>0</v>
      </c>
      <c r="T313" s="180">
        <f>S313*H313</f>
        <v>0</v>
      </c>
      <c r="AR313" s="181" t="s">
        <v>165</v>
      </c>
      <c r="AT313" s="181" t="s">
        <v>147</v>
      </c>
      <c r="AU313" s="181" t="s">
        <v>83</v>
      </c>
      <c r="AY313" s="16" t="s">
        <v>146</v>
      </c>
      <c r="BE313" s="182">
        <f>IF(N313="základní",J313,0)</f>
        <v>0</v>
      </c>
      <c r="BF313" s="182">
        <f>IF(N313="snížená",J313,0)</f>
        <v>0</v>
      </c>
      <c r="BG313" s="182">
        <f>IF(N313="zákl. přenesená",J313,0)</f>
        <v>0</v>
      </c>
      <c r="BH313" s="182">
        <f>IF(N313="sníž. přenesená",J313,0)</f>
        <v>0</v>
      </c>
      <c r="BI313" s="182">
        <f>IF(N313="nulová",J313,0)</f>
        <v>0</v>
      </c>
      <c r="BJ313" s="16" t="s">
        <v>83</v>
      </c>
      <c r="BK313" s="182">
        <f>ROUND(I313*H313,2)</f>
        <v>0</v>
      </c>
      <c r="BL313" s="16" t="s">
        <v>165</v>
      </c>
      <c r="BM313" s="181" t="s">
        <v>1115</v>
      </c>
    </row>
    <row r="314" spans="2:65" s="11" customFormat="1">
      <c r="B314" s="186"/>
      <c r="C314" s="187"/>
      <c r="D314" s="183" t="s">
        <v>155</v>
      </c>
      <c r="E314" s="188" t="s">
        <v>21</v>
      </c>
      <c r="F314" s="189" t="s">
        <v>231</v>
      </c>
      <c r="G314" s="187"/>
      <c r="H314" s="190">
        <v>17</v>
      </c>
      <c r="I314" s="191"/>
      <c r="J314" s="187"/>
      <c r="K314" s="187"/>
      <c r="L314" s="192"/>
      <c r="M314" s="193"/>
      <c r="N314" s="194"/>
      <c r="O314" s="194"/>
      <c r="P314" s="194"/>
      <c r="Q314" s="194"/>
      <c r="R314" s="194"/>
      <c r="S314" s="194"/>
      <c r="T314" s="195"/>
      <c r="AT314" s="196" t="s">
        <v>155</v>
      </c>
      <c r="AU314" s="196" t="s">
        <v>83</v>
      </c>
      <c r="AV314" s="11" t="s">
        <v>85</v>
      </c>
      <c r="AW314" s="11" t="s">
        <v>36</v>
      </c>
      <c r="AX314" s="11" t="s">
        <v>83</v>
      </c>
      <c r="AY314" s="196" t="s">
        <v>146</v>
      </c>
    </row>
    <row r="315" spans="2:65" s="1" customFormat="1" ht="16.5" customHeight="1">
      <c r="B315" s="33"/>
      <c r="C315" s="170" t="s">
        <v>462</v>
      </c>
      <c r="D315" s="170" t="s">
        <v>147</v>
      </c>
      <c r="E315" s="171" t="s">
        <v>1116</v>
      </c>
      <c r="F315" s="172" t="s">
        <v>1117</v>
      </c>
      <c r="G315" s="173" t="s">
        <v>150</v>
      </c>
      <c r="H315" s="174">
        <v>6</v>
      </c>
      <c r="I315" s="175"/>
      <c r="J315" s="176">
        <f>ROUND(I315*H315,2)</f>
        <v>0</v>
      </c>
      <c r="K315" s="172" t="s">
        <v>394</v>
      </c>
      <c r="L315" s="37"/>
      <c r="M315" s="177" t="s">
        <v>21</v>
      </c>
      <c r="N315" s="178" t="s">
        <v>46</v>
      </c>
      <c r="O315" s="62"/>
      <c r="P315" s="179">
        <f>O315*H315</f>
        <v>0</v>
      </c>
      <c r="Q315" s="179">
        <v>6.7360000000000003E-2</v>
      </c>
      <c r="R315" s="179">
        <f>Q315*H315</f>
        <v>0.40416000000000002</v>
      </c>
      <c r="S315" s="179">
        <v>0</v>
      </c>
      <c r="T315" s="180">
        <f>S315*H315</f>
        <v>0</v>
      </c>
      <c r="AR315" s="181" t="s">
        <v>165</v>
      </c>
      <c r="AT315" s="181" t="s">
        <v>147</v>
      </c>
      <c r="AU315" s="181" t="s">
        <v>83</v>
      </c>
      <c r="AY315" s="16" t="s">
        <v>146</v>
      </c>
      <c r="BE315" s="182">
        <f>IF(N315="základní",J315,0)</f>
        <v>0</v>
      </c>
      <c r="BF315" s="182">
        <f>IF(N315="snížená",J315,0)</f>
        <v>0</v>
      </c>
      <c r="BG315" s="182">
        <f>IF(N315="zákl. přenesená",J315,0)</f>
        <v>0</v>
      </c>
      <c r="BH315" s="182">
        <f>IF(N315="sníž. přenesená",J315,0)</f>
        <v>0</v>
      </c>
      <c r="BI315" s="182">
        <f>IF(N315="nulová",J315,0)</f>
        <v>0</v>
      </c>
      <c r="BJ315" s="16" t="s">
        <v>83</v>
      </c>
      <c r="BK315" s="182">
        <f>ROUND(I315*H315,2)</f>
        <v>0</v>
      </c>
      <c r="BL315" s="16" t="s">
        <v>165</v>
      </c>
      <c r="BM315" s="181" t="s">
        <v>1118</v>
      </c>
    </row>
    <row r="316" spans="2:65" s="1" customFormat="1" ht="39">
      <c r="B316" s="33"/>
      <c r="C316" s="34"/>
      <c r="D316" s="183" t="s">
        <v>153</v>
      </c>
      <c r="E316" s="34"/>
      <c r="F316" s="184" t="s">
        <v>1119</v>
      </c>
      <c r="G316" s="34"/>
      <c r="H316" s="34"/>
      <c r="I316" s="106"/>
      <c r="J316" s="34"/>
      <c r="K316" s="34"/>
      <c r="L316" s="37"/>
      <c r="M316" s="185"/>
      <c r="N316" s="62"/>
      <c r="O316" s="62"/>
      <c r="P316" s="62"/>
      <c r="Q316" s="62"/>
      <c r="R316" s="62"/>
      <c r="S316" s="62"/>
      <c r="T316" s="63"/>
      <c r="AT316" s="16" t="s">
        <v>153</v>
      </c>
      <c r="AU316" s="16" t="s">
        <v>83</v>
      </c>
    </row>
    <row r="317" spans="2:65" s="12" customFormat="1">
      <c r="B317" s="197"/>
      <c r="C317" s="198"/>
      <c r="D317" s="183" t="s">
        <v>155</v>
      </c>
      <c r="E317" s="199" t="s">
        <v>21</v>
      </c>
      <c r="F317" s="200" t="s">
        <v>528</v>
      </c>
      <c r="G317" s="198"/>
      <c r="H317" s="199" t="s">
        <v>21</v>
      </c>
      <c r="I317" s="201"/>
      <c r="J317" s="198"/>
      <c r="K317" s="198"/>
      <c r="L317" s="202"/>
      <c r="M317" s="203"/>
      <c r="N317" s="204"/>
      <c r="O317" s="204"/>
      <c r="P317" s="204"/>
      <c r="Q317" s="204"/>
      <c r="R317" s="204"/>
      <c r="S317" s="204"/>
      <c r="T317" s="205"/>
      <c r="AT317" s="206" t="s">
        <v>155</v>
      </c>
      <c r="AU317" s="206" t="s">
        <v>83</v>
      </c>
      <c r="AV317" s="12" t="s">
        <v>83</v>
      </c>
      <c r="AW317" s="12" t="s">
        <v>36</v>
      </c>
      <c r="AX317" s="12" t="s">
        <v>75</v>
      </c>
      <c r="AY317" s="206" t="s">
        <v>146</v>
      </c>
    </row>
    <row r="318" spans="2:65" s="11" customFormat="1">
      <c r="B318" s="186"/>
      <c r="C318" s="187"/>
      <c r="D318" s="183" t="s">
        <v>155</v>
      </c>
      <c r="E318" s="188" t="s">
        <v>21</v>
      </c>
      <c r="F318" s="189" t="s">
        <v>529</v>
      </c>
      <c r="G318" s="187"/>
      <c r="H318" s="190">
        <v>6</v>
      </c>
      <c r="I318" s="191"/>
      <c r="J318" s="187"/>
      <c r="K318" s="187"/>
      <c r="L318" s="192"/>
      <c r="M318" s="193"/>
      <c r="N318" s="194"/>
      <c r="O318" s="194"/>
      <c r="P318" s="194"/>
      <c r="Q318" s="194"/>
      <c r="R318" s="194"/>
      <c r="S318" s="194"/>
      <c r="T318" s="195"/>
      <c r="AT318" s="196" t="s">
        <v>155</v>
      </c>
      <c r="AU318" s="196" t="s">
        <v>83</v>
      </c>
      <c r="AV318" s="11" t="s">
        <v>85</v>
      </c>
      <c r="AW318" s="11" t="s">
        <v>36</v>
      </c>
      <c r="AX318" s="11" t="s">
        <v>83</v>
      </c>
      <c r="AY318" s="196" t="s">
        <v>146</v>
      </c>
    </row>
    <row r="319" spans="2:65" s="10" customFormat="1" ht="25.9" customHeight="1">
      <c r="B319" s="156"/>
      <c r="C319" s="157"/>
      <c r="D319" s="158" t="s">
        <v>74</v>
      </c>
      <c r="E319" s="159" t="s">
        <v>624</v>
      </c>
      <c r="F319" s="159" t="s">
        <v>1120</v>
      </c>
      <c r="G319" s="157"/>
      <c r="H319" s="157"/>
      <c r="I319" s="160"/>
      <c r="J319" s="161">
        <f>BK319</f>
        <v>0</v>
      </c>
      <c r="K319" s="157"/>
      <c r="L319" s="162"/>
      <c r="M319" s="163"/>
      <c r="N319" s="164"/>
      <c r="O319" s="164"/>
      <c r="P319" s="165">
        <f>SUM(P320:P376)</f>
        <v>0</v>
      </c>
      <c r="Q319" s="164"/>
      <c r="R319" s="165">
        <f>SUM(R320:R376)</f>
        <v>6.3925359999999998</v>
      </c>
      <c r="S319" s="164"/>
      <c r="T319" s="166">
        <f>SUM(T320:T376)</f>
        <v>0</v>
      </c>
      <c r="AR319" s="167" t="s">
        <v>83</v>
      </c>
      <c r="AT319" s="168" t="s">
        <v>74</v>
      </c>
      <c r="AU319" s="168" t="s">
        <v>75</v>
      </c>
      <c r="AY319" s="167" t="s">
        <v>146</v>
      </c>
      <c r="BK319" s="169">
        <f>SUM(BK320:BK376)</f>
        <v>0</v>
      </c>
    </row>
    <row r="320" spans="2:65" s="1" customFormat="1" ht="16.5" customHeight="1">
      <c r="B320" s="33"/>
      <c r="C320" s="170" t="s">
        <v>470</v>
      </c>
      <c r="D320" s="170" t="s">
        <v>147</v>
      </c>
      <c r="E320" s="171" t="s">
        <v>1121</v>
      </c>
      <c r="F320" s="172" t="s">
        <v>1122</v>
      </c>
      <c r="G320" s="173" t="s">
        <v>227</v>
      </c>
      <c r="H320" s="174">
        <v>30.72</v>
      </c>
      <c r="I320" s="175"/>
      <c r="J320" s="176">
        <f>ROUND(I320*H320,2)</f>
        <v>0</v>
      </c>
      <c r="K320" s="172" t="s">
        <v>21</v>
      </c>
      <c r="L320" s="37"/>
      <c r="M320" s="177" t="s">
        <v>21</v>
      </c>
      <c r="N320" s="178" t="s">
        <v>46</v>
      </c>
      <c r="O320" s="62"/>
      <c r="P320" s="179">
        <f>O320*H320</f>
        <v>0</v>
      </c>
      <c r="Q320" s="179">
        <v>0</v>
      </c>
      <c r="R320" s="179">
        <f>Q320*H320</f>
        <v>0</v>
      </c>
      <c r="S320" s="179">
        <v>0</v>
      </c>
      <c r="T320" s="180">
        <f>S320*H320</f>
        <v>0</v>
      </c>
      <c r="AR320" s="181" t="s">
        <v>165</v>
      </c>
      <c r="AT320" s="181" t="s">
        <v>147</v>
      </c>
      <c r="AU320" s="181" t="s">
        <v>83</v>
      </c>
      <c r="AY320" s="16" t="s">
        <v>146</v>
      </c>
      <c r="BE320" s="182">
        <f>IF(N320="základní",J320,0)</f>
        <v>0</v>
      </c>
      <c r="BF320" s="182">
        <f>IF(N320="snížená",J320,0)</f>
        <v>0</v>
      </c>
      <c r="BG320" s="182">
        <f>IF(N320="zákl. přenesená",J320,0)</f>
        <v>0</v>
      </c>
      <c r="BH320" s="182">
        <f>IF(N320="sníž. přenesená",J320,0)</f>
        <v>0</v>
      </c>
      <c r="BI320" s="182">
        <f>IF(N320="nulová",J320,0)</f>
        <v>0</v>
      </c>
      <c r="BJ320" s="16" t="s">
        <v>83</v>
      </c>
      <c r="BK320" s="182">
        <f>ROUND(I320*H320,2)</f>
        <v>0</v>
      </c>
      <c r="BL320" s="16" t="s">
        <v>165</v>
      </c>
      <c r="BM320" s="181" t="s">
        <v>1123</v>
      </c>
    </row>
    <row r="321" spans="2:65" s="12" customFormat="1">
      <c r="B321" s="197"/>
      <c r="C321" s="198"/>
      <c r="D321" s="183" t="s">
        <v>155</v>
      </c>
      <c r="E321" s="199" t="s">
        <v>21</v>
      </c>
      <c r="F321" s="200" t="s">
        <v>1124</v>
      </c>
      <c r="G321" s="198"/>
      <c r="H321" s="199" t="s">
        <v>21</v>
      </c>
      <c r="I321" s="201"/>
      <c r="J321" s="198"/>
      <c r="K321" s="198"/>
      <c r="L321" s="202"/>
      <c r="M321" s="203"/>
      <c r="N321" s="204"/>
      <c r="O321" s="204"/>
      <c r="P321" s="204"/>
      <c r="Q321" s="204"/>
      <c r="R321" s="204"/>
      <c r="S321" s="204"/>
      <c r="T321" s="205"/>
      <c r="AT321" s="206" t="s">
        <v>155</v>
      </c>
      <c r="AU321" s="206" t="s">
        <v>83</v>
      </c>
      <c r="AV321" s="12" t="s">
        <v>83</v>
      </c>
      <c r="AW321" s="12" t="s">
        <v>36</v>
      </c>
      <c r="AX321" s="12" t="s">
        <v>75</v>
      </c>
      <c r="AY321" s="206" t="s">
        <v>146</v>
      </c>
    </row>
    <row r="322" spans="2:65" s="11" customFormat="1">
      <c r="B322" s="186"/>
      <c r="C322" s="187"/>
      <c r="D322" s="183" t="s">
        <v>155</v>
      </c>
      <c r="E322" s="188" t="s">
        <v>21</v>
      </c>
      <c r="F322" s="189" t="s">
        <v>1125</v>
      </c>
      <c r="G322" s="187"/>
      <c r="H322" s="190">
        <v>7.92</v>
      </c>
      <c r="I322" s="191"/>
      <c r="J322" s="187"/>
      <c r="K322" s="187"/>
      <c r="L322" s="192"/>
      <c r="M322" s="193"/>
      <c r="N322" s="194"/>
      <c r="O322" s="194"/>
      <c r="P322" s="194"/>
      <c r="Q322" s="194"/>
      <c r="R322" s="194"/>
      <c r="S322" s="194"/>
      <c r="T322" s="195"/>
      <c r="AT322" s="196" t="s">
        <v>155</v>
      </c>
      <c r="AU322" s="196" t="s">
        <v>83</v>
      </c>
      <c r="AV322" s="11" t="s">
        <v>85</v>
      </c>
      <c r="AW322" s="11" t="s">
        <v>36</v>
      </c>
      <c r="AX322" s="11" t="s">
        <v>75</v>
      </c>
      <c r="AY322" s="196" t="s">
        <v>146</v>
      </c>
    </row>
    <row r="323" spans="2:65" s="12" customFormat="1">
      <c r="B323" s="197"/>
      <c r="C323" s="198"/>
      <c r="D323" s="183" t="s">
        <v>155</v>
      </c>
      <c r="E323" s="199" t="s">
        <v>21</v>
      </c>
      <c r="F323" s="200" t="s">
        <v>1126</v>
      </c>
      <c r="G323" s="198"/>
      <c r="H323" s="199" t="s">
        <v>21</v>
      </c>
      <c r="I323" s="201"/>
      <c r="J323" s="198"/>
      <c r="K323" s="198"/>
      <c r="L323" s="202"/>
      <c r="M323" s="203"/>
      <c r="N323" s="204"/>
      <c r="O323" s="204"/>
      <c r="P323" s="204"/>
      <c r="Q323" s="204"/>
      <c r="R323" s="204"/>
      <c r="S323" s="204"/>
      <c r="T323" s="205"/>
      <c r="AT323" s="206" t="s">
        <v>155</v>
      </c>
      <c r="AU323" s="206" t="s">
        <v>83</v>
      </c>
      <c r="AV323" s="12" t="s">
        <v>83</v>
      </c>
      <c r="AW323" s="12" t="s">
        <v>36</v>
      </c>
      <c r="AX323" s="12" t="s">
        <v>75</v>
      </c>
      <c r="AY323" s="206" t="s">
        <v>146</v>
      </c>
    </row>
    <row r="324" spans="2:65" s="11" customFormat="1">
      <c r="B324" s="186"/>
      <c r="C324" s="187"/>
      <c r="D324" s="183" t="s">
        <v>155</v>
      </c>
      <c r="E324" s="188" t="s">
        <v>21</v>
      </c>
      <c r="F324" s="189" t="s">
        <v>1127</v>
      </c>
      <c r="G324" s="187"/>
      <c r="H324" s="190">
        <v>22.8</v>
      </c>
      <c r="I324" s="191"/>
      <c r="J324" s="187"/>
      <c r="K324" s="187"/>
      <c r="L324" s="192"/>
      <c r="M324" s="193"/>
      <c r="N324" s="194"/>
      <c r="O324" s="194"/>
      <c r="P324" s="194"/>
      <c r="Q324" s="194"/>
      <c r="R324" s="194"/>
      <c r="S324" s="194"/>
      <c r="T324" s="195"/>
      <c r="AT324" s="196" t="s">
        <v>155</v>
      </c>
      <c r="AU324" s="196" t="s">
        <v>83</v>
      </c>
      <c r="AV324" s="11" t="s">
        <v>85</v>
      </c>
      <c r="AW324" s="11" t="s">
        <v>36</v>
      </c>
      <c r="AX324" s="11" t="s">
        <v>75</v>
      </c>
      <c r="AY324" s="196" t="s">
        <v>146</v>
      </c>
    </row>
    <row r="325" spans="2:65" s="13" customFormat="1">
      <c r="B325" s="207"/>
      <c r="C325" s="208"/>
      <c r="D325" s="183" t="s">
        <v>155</v>
      </c>
      <c r="E325" s="209" t="s">
        <v>21</v>
      </c>
      <c r="F325" s="210" t="s">
        <v>252</v>
      </c>
      <c r="G325" s="208"/>
      <c r="H325" s="211">
        <v>30.72</v>
      </c>
      <c r="I325" s="212"/>
      <c r="J325" s="208"/>
      <c r="K325" s="208"/>
      <c r="L325" s="213"/>
      <c r="M325" s="214"/>
      <c r="N325" s="215"/>
      <c r="O325" s="215"/>
      <c r="P325" s="215"/>
      <c r="Q325" s="215"/>
      <c r="R325" s="215"/>
      <c r="S325" s="215"/>
      <c r="T325" s="216"/>
      <c r="AT325" s="217" t="s">
        <v>155</v>
      </c>
      <c r="AU325" s="217" t="s">
        <v>83</v>
      </c>
      <c r="AV325" s="13" t="s">
        <v>165</v>
      </c>
      <c r="AW325" s="13" t="s">
        <v>36</v>
      </c>
      <c r="AX325" s="13" t="s">
        <v>83</v>
      </c>
      <c r="AY325" s="217" t="s">
        <v>146</v>
      </c>
    </row>
    <row r="326" spans="2:65" s="1" customFormat="1" ht="16.5" customHeight="1">
      <c r="B326" s="33"/>
      <c r="C326" s="170" t="s">
        <v>475</v>
      </c>
      <c r="D326" s="170" t="s">
        <v>147</v>
      </c>
      <c r="E326" s="171" t="s">
        <v>1128</v>
      </c>
      <c r="F326" s="172" t="s">
        <v>1129</v>
      </c>
      <c r="G326" s="173" t="s">
        <v>227</v>
      </c>
      <c r="H326" s="174">
        <v>70.956000000000003</v>
      </c>
      <c r="I326" s="175"/>
      <c r="J326" s="176">
        <f>ROUND(I326*H326,2)</f>
        <v>0</v>
      </c>
      <c r="K326" s="172" t="s">
        <v>394</v>
      </c>
      <c r="L326" s="37"/>
      <c r="M326" s="177" t="s">
        <v>21</v>
      </c>
      <c r="N326" s="178" t="s">
        <v>46</v>
      </c>
      <c r="O326" s="62"/>
      <c r="P326" s="179">
        <f>O326*H326</f>
        <v>0</v>
      </c>
      <c r="Q326" s="179">
        <v>6.4999999999999997E-3</v>
      </c>
      <c r="R326" s="179">
        <f>Q326*H326</f>
        <v>0.46121400000000001</v>
      </c>
      <c r="S326" s="179">
        <v>0</v>
      </c>
      <c r="T326" s="180">
        <f>S326*H326</f>
        <v>0</v>
      </c>
      <c r="AR326" s="181" t="s">
        <v>165</v>
      </c>
      <c r="AT326" s="181" t="s">
        <v>147</v>
      </c>
      <c r="AU326" s="181" t="s">
        <v>83</v>
      </c>
      <c r="AY326" s="16" t="s">
        <v>146</v>
      </c>
      <c r="BE326" s="182">
        <f>IF(N326="základní",J326,0)</f>
        <v>0</v>
      </c>
      <c r="BF326" s="182">
        <f>IF(N326="snížená",J326,0)</f>
        <v>0</v>
      </c>
      <c r="BG326" s="182">
        <f>IF(N326="zákl. přenesená",J326,0)</f>
        <v>0</v>
      </c>
      <c r="BH326" s="182">
        <f>IF(N326="sníž. přenesená",J326,0)</f>
        <v>0</v>
      </c>
      <c r="BI326" s="182">
        <f>IF(N326="nulová",J326,0)</f>
        <v>0</v>
      </c>
      <c r="BJ326" s="16" t="s">
        <v>83</v>
      </c>
      <c r="BK326" s="182">
        <f>ROUND(I326*H326,2)</f>
        <v>0</v>
      </c>
      <c r="BL326" s="16" t="s">
        <v>165</v>
      </c>
      <c r="BM326" s="181" t="s">
        <v>1130</v>
      </c>
    </row>
    <row r="327" spans="2:65" s="1" customFormat="1" ht="19.5">
      <c r="B327" s="33"/>
      <c r="C327" s="34"/>
      <c r="D327" s="183" t="s">
        <v>153</v>
      </c>
      <c r="E327" s="34"/>
      <c r="F327" s="184" t="s">
        <v>1131</v>
      </c>
      <c r="G327" s="34"/>
      <c r="H327" s="34"/>
      <c r="I327" s="106"/>
      <c r="J327" s="34"/>
      <c r="K327" s="34"/>
      <c r="L327" s="37"/>
      <c r="M327" s="185"/>
      <c r="N327" s="62"/>
      <c r="O327" s="62"/>
      <c r="P327" s="62"/>
      <c r="Q327" s="62"/>
      <c r="R327" s="62"/>
      <c r="S327" s="62"/>
      <c r="T327" s="63"/>
      <c r="AT327" s="16" t="s">
        <v>153</v>
      </c>
      <c r="AU327" s="16" t="s">
        <v>83</v>
      </c>
    </row>
    <row r="328" spans="2:65" s="12" customFormat="1">
      <c r="B328" s="197"/>
      <c r="C328" s="198"/>
      <c r="D328" s="183" t="s">
        <v>155</v>
      </c>
      <c r="E328" s="199" t="s">
        <v>21</v>
      </c>
      <c r="F328" s="200" t="s">
        <v>578</v>
      </c>
      <c r="G328" s="198"/>
      <c r="H328" s="199" t="s">
        <v>21</v>
      </c>
      <c r="I328" s="201"/>
      <c r="J328" s="198"/>
      <c r="K328" s="198"/>
      <c r="L328" s="202"/>
      <c r="M328" s="203"/>
      <c r="N328" s="204"/>
      <c r="O328" s="204"/>
      <c r="P328" s="204"/>
      <c r="Q328" s="204"/>
      <c r="R328" s="204"/>
      <c r="S328" s="204"/>
      <c r="T328" s="205"/>
      <c r="AT328" s="206" t="s">
        <v>155</v>
      </c>
      <c r="AU328" s="206" t="s">
        <v>83</v>
      </c>
      <c r="AV328" s="12" t="s">
        <v>83</v>
      </c>
      <c r="AW328" s="12" t="s">
        <v>36</v>
      </c>
      <c r="AX328" s="12" t="s">
        <v>75</v>
      </c>
      <c r="AY328" s="206" t="s">
        <v>146</v>
      </c>
    </row>
    <row r="329" spans="2:65" s="11" customFormat="1">
      <c r="B329" s="186"/>
      <c r="C329" s="187"/>
      <c r="D329" s="183" t="s">
        <v>155</v>
      </c>
      <c r="E329" s="188" t="s">
        <v>21</v>
      </c>
      <c r="F329" s="189" t="s">
        <v>579</v>
      </c>
      <c r="G329" s="187"/>
      <c r="H329" s="190">
        <v>44.56</v>
      </c>
      <c r="I329" s="191"/>
      <c r="J329" s="187"/>
      <c r="K329" s="187"/>
      <c r="L329" s="192"/>
      <c r="M329" s="193"/>
      <c r="N329" s="194"/>
      <c r="O329" s="194"/>
      <c r="P329" s="194"/>
      <c r="Q329" s="194"/>
      <c r="R329" s="194"/>
      <c r="S329" s="194"/>
      <c r="T329" s="195"/>
      <c r="AT329" s="196" t="s">
        <v>155</v>
      </c>
      <c r="AU329" s="196" t="s">
        <v>83</v>
      </c>
      <c r="AV329" s="11" t="s">
        <v>85</v>
      </c>
      <c r="AW329" s="11" t="s">
        <v>36</v>
      </c>
      <c r="AX329" s="11" t="s">
        <v>75</v>
      </c>
      <c r="AY329" s="196" t="s">
        <v>146</v>
      </c>
    </row>
    <row r="330" spans="2:65" s="12" customFormat="1">
      <c r="B330" s="197"/>
      <c r="C330" s="198"/>
      <c r="D330" s="183" t="s">
        <v>155</v>
      </c>
      <c r="E330" s="199" t="s">
        <v>21</v>
      </c>
      <c r="F330" s="200" t="s">
        <v>580</v>
      </c>
      <c r="G330" s="198"/>
      <c r="H330" s="199" t="s">
        <v>21</v>
      </c>
      <c r="I330" s="201"/>
      <c r="J330" s="198"/>
      <c r="K330" s="198"/>
      <c r="L330" s="202"/>
      <c r="M330" s="203"/>
      <c r="N330" s="204"/>
      <c r="O330" s="204"/>
      <c r="P330" s="204"/>
      <c r="Q330" s="204"/>
      <c r="R330" s="204"/>
      <c r="S330" s="204"/>
      <c r="T330" s="205"/>
      <c r="AT330" s="206" t="s">
        <v>155</v>
      </c>
      <c r="AU330" s="206" t="s">
        <v>83</v>
      </c>
      <c r="AV330" s="12" t="s">
        <v>83</v>
      </c>
      <c r="AW330" s="12" t="s">
        <v>36</v>
      </c>
      <c r="AX330" s="12" t="s">
        <v>75</v>
      </c>
      <c r="AY330" s="206" t="s">
        <v>146</v>
      </c>
    </row>
    <row r="331" spans="2:65" s="11" customFormat="1">
      <c r="B331" s="186"/>
      <c r="C331" s="187"/>
      <c r="D331" s="183" t="s">
        <v>155</v>
      </c>
      <c r="E331" s="188" t="s">
        <v>21</v>
      </c>
      <c r="F331" s="189" t="s">
        <v>581</v>
      </c>
      <c r="G331" s="187"/>
      <c r="H331" s="190">
        <v>19.350000000000001</v>
      </c>
      <c r="I331" s="191"/>
      <c r="J331" s="187"/>
      <c r="K331" s="187"/>
      <c r="L331" s="192"/>
      <c r="M331" s="193"/>
      <c r="N331" s="194"/>
      <c r="O331" s="194"/>
      <c r="P331" s="194"/>
      <c r="Q331" s="194"/>
      <c r="R331" s="194"/>
      <c r="S331" s="194"/>
      <c r="T331" s="195"/>
      <c r="AT331" s="196" t="s">
        <v>155</v>
      </c>
      <c r="AU331" s="196" t="s">
        <v>83</v>
      </c>
      <c r="AV331" s="11" t="s">
        <v>85</v>
      </c>
      <c r="AW331" s="11" t="s">
        <v>36</v>
      </c>
      <c r="AX331" s="11" t="s">
        <v>75</v>
      </c>
      <c r="AY331" s="196" t="s">
        <v>146</v>
      </c>
    </row>
    <row r="332" spans="2:65" s="11" customFormat="1">
      <c r="B332" s="186"/>
      <c r="C332" s="187"/>
      <c r="D332" s="183" t="s">
        <v>155</v>
      </c>
      <c r="E332" s="188" t="s">
        <v>21</v>
      </c>
      <c r="F332" s="189" t="s">
        <v>582</v>
      </c>
      <c r="G332" s="187"/>
      <c r="H332" s="190">
        <v>5.94</v>
      </c>
      <c r="I332" s="191"/>
      <c r="J332" s="187"/>
      <c r="K332" s="187"/>
      <c r="L332" s="192"/>
      <c r="M332" s="193"/>
      <c r="N332" s="194"/>
      <c r="O332" s="194"/>
      <c r="P332" s="194"/>
      <c r="Q332" s="194"/>
      <c r="R332" s="194"/>
      <c r="S332" s="194"/>
      <c r="T332" s="195"/>
      <c r="AT332" s="196" t="s">
        <v>155</v>
      </c>
      <c r="AU332" s="196" t="s">
        <v>83</v>
      </c>
      <c r="AV332" s="11" t="s">
        <v>85</v>
      </c>
      <c r="AW332" s="11" t="s">
        <v>36</v>
      </c>
      <c r="AX332" s="11" t="s">
        <v>75</v>
      </c>
      <c r="AY332" s="196" t="s">
        <v>146</v>
      </c>
    </row>
    <row r="333" spans="2:65" s="11" customFormat="1">
      <c r="B333" s="186"/>
      <c r="C333" s="187"/>
      <c r="D333" s="183" t="s">
        <v>155</v>
      </c>
      <c r="E333" s="188" t="s">
        <v>21</v>
      </c>
      <c r="F333" s="189" t="s">
        <v>583</v>
      </c>
      <c r="G333" s="187"/>
      <c r="H333" s="190">
        <v>1.518</v>
      </c>
      <c r="I333" s="191"/>
      <c r="J333" s="187"/>
      <c r="K333" s="187"/>
      <c r="L333" s="192"/>
      <c r="M333" s="193"/>
      <c r="N333" s="194"/>
      <c r="O333" s="194"/>
      <c r="P333" s="194"/>
      <c r="Q333" s="194"/>
      <c r="R333" s="194"/>
      <c r="S333" s="194"/>
      <c r="T333" s="195"/>
      <c r="AT333" s="196" t="s">
        <v>155</v>
      </c>
      <c r="AU333" s="196" t="s">
        <v>83</v>
      </c>
      <c r="AV333" s="11" t="s">
        <v>85</v>
      </c>
      <c r="AW333" s="11" t="s">
        <v>36</v>
      </c>
      <c r="AX333" s="11" t="s">
        <v>75</v>
      </c>
      <c r="AY333" s="196" t="s">
        <v>146</v>
      </c>
    </row>
    <row r="334" spans="2:65" s="11" customFormat="1">
      <c r="B334" s="186"/>
      <c r="C334" s="187"/>
      <c r="D334" s="183" t="s">
        <v>155</v>
      </c>
      <c r="E334" s="188" t="s">
        <v>21</v>
      </c>
      <c r="F334" s="189" t="s">
        <v>584</v>
      </c>
      <c r="G334" s="187"/>
      <c r="H334" s="190">
        <v>1.3879999999999999</v>
      </c>
      <c r="I334" s="191"/>
      <c r="J334" s="187"/>
      <c r="K334" s="187"/>
      <c r="L334" s="192"/>
      <c r="M334" s="193"/>
      <c r="N334" s="194"/>
      <c r="O334" s="194"/>
      <c r="P334" s="194"/>
      <c r="Q334" s="194"/>
      <c r="R334" s="194"/>
      <c r="S334" s="194"/>
      <c r="T334" s="195"/>
      <c r="AT334" s="196" t="s">
        <v>155</v>
      </c>
      <c r="AU334" s="196" t="s">
        <v>83</v>
      </c>
      <c r="AV334" s="11" t="s">
        <v>85</v>
      </c>
      <c r="AW334" s="11" t="s">
        <v>36</v>
      </c>
      <c r="AX334" s="11" t="s">
        <v>75</v>
      </c>
      <c r="AY334" s="196" t="s">
        <v>146</v>
      </c>
    </row>
    <row r="335" spans="2:65" s="11" customFormat="1">
      <c r="B335" s="186"/>
      <c r="C335" s="187"/>
      <c r="D335" s="183" t="s">
        <v>155</v>
      </c>
      <c r="E335" s="188" t="s">
        <v>21</v>
      </c>
      <c r="F335" s="189" t="s">
        <v>585</v>
      </c>
      <c r="G335" s="187"/>
      <c r="H335" s="190">
        <v>-1.8</v>
      </c>
      <c r="I335" s="191"/>
      <c r="J335" s="187"/>
      <c r="K335" s="187"/>
      <c r="L335" s="192"/>
      <c r="M335" s="193"/>
      <c r="N335" s="194"/>
      <c r="O335" s="194"/>
      <c r="P335" s="194"/>
      <c r="Q335" s="194"/>
      <c r="R335" s="194"/>
      <c r="S335" s="194"/>
      <c r="T335" s="195"/>
      <c r="AT335" s="196" t="s">
        <v>155</v>
      </c>
      <c r="AU335" s="196" t="s">
        <v>83</v>
      </c>
      <c r="AV335" s="11" t="s">
        <v>85</v>
      </c>
      <c r="AW335" s="11" t="s">
        <v>36</v>
      </c>
      <c r="AX335" s="11" t="s">
        <v>75</v>
      </c>
      <c r="AY335" s="196" t="s">
        <v>146</v>
      </c>
    </row>
    <row r="336" spans="2:65" s="13" customFormat="1">
      <c r="B336" s="207"/>
      <c r="C336" s="208"/>
      <c r="D336" s="183" t="s">
        <v>155</v>
      </c>
      <c r="E336" s="209" t="s">
        <v>21</v>
      </c>
      <c r="F336" s="210" t="s">
        <v>252</v>
      </c>
      <c r="G336" s="208"/>
      <c r="H336" s="211">
        <v>70.956000000000003</v>
      </c>
      <c r="I336" s="212"/>
      <c r="J336" s="208"/>
      <c r="K336" s="208"/>
      <c r="L336" s="213"/>
      <c r="M336" s="214"/>
      <c r="N336" s="215"/>
      <c r="O336" s="215"/>
      <c r="P336" s="215"/>
      <c r="Q336" s="215"/>
      <c r="R336" s="215"/>
      <c r="S336" s="215"/>
      <c r="T336" s="216"/>
      <c r="AT336" s="217" t="s">
        <v>155</v>
      </c>
      <c r="AU336" s="217" t="s">
        <v>83</v>
      </c>
      <c r="AV336" s="13" t="s">
        <v>165</v>
      </c>
      <c r="AW336" s="13" t="s">
        <v>36</v>
      </c>
      <c r="AX336" s="13" t="s">
        <v>83</v>
      </c>
      <c r="AY336" s="217" t="s">
        <v>146</v>
      </c>
    </row>
    <row r="337" spans="2:65" s="1" customFormat="1" ht="24" customHeight="1">
      <c r="B337" s="33"/>
      <c r="C337" s="170" t="s">
        <v>479</v>
      </c>
      <c r="D337" s="170" t="s">
        <v>147</v>
      </c>
      <c r="E337" s="171" t="s">
        <v>1132</v>
      </c>
      <c r="F337" s="172" t="s">
        <v>1133</v>
      </c>
      <c r="G337" s="173" t="s">
        <v>227</v>
      </c>
      <c r="H337" s="174">
        <v>70.956000000000003</v>
      </c>
      <c r="I337" s="175"/>
      <c r="J337" s="176">
        <f>ROUND(I337*H337,2)</f>
        <v>0</v>
      </c>
      <c r="K337" s="172" t="s">
        <v>21</v>
      </c>
      <c r="L337" s="37"/>
      <c r="M337" s="177" t="s">
        <v>21</v>
      </c>
      <c r="N337" s="178" t="s">
        <v>46</v>
      </c>
      <c r="O337" s="62"/>
      <c r="P337" s="179">
        <f>O337*H337</f>
        <v>0</v>
      </c>
      <c r="Q337" s="179">
        <v>1.47E-2</v>
      </c>
      <c r="R337" s="179">
        <f>Q337*H337</f>
        <v>1.0430531999999999</v>
      </c>
      <c r="S337" s="179">
        <v>0</v>
      </c>
      <c r="T337" s="180">
        <f>S337*H337</f>
        <v>0</v>
      </c>
      <c r="AR337" s="181" t="s">
        <v>165</v>
      </c>
      <c r="AT337" s="181" t="s">
        <v>147</v>
      </c>
      <c r="AU337" s="181" t="s">
        <v>83</v>
      </c>
      <c r="AY337" s="16" t="s">
        <v>146</v>
      </c>
      <c r="BE337" s="182">
        <f>IF(N337="základní",J337,0)</f>
        <v>0</v>
      </c>
      <c r="BF337" s="182">
        <f>IF(N337="snížená",J337,0)</f>
        <v>0</v>
      </c>
      <c r="BG337" s="182">
        <f>IF(N337="zákl. přenesená",J337,0)</f>
        <v>0</v>
      </c>
      <c r="BH337" s="182">
        <f>IF(N337="sníž. přenesená",J337,0)</f>
        <v>0</v>
      </c>
      <c r="BI337" s="182">
        <f>IF(N337="nulová",J337,0)</f>
        <v>0</v>
      </c>
      <c r="BJ337" s="16" t="s">
        <v>83</v>
      </c>
      <c r="BK337" s="182">
        <f>ROUND(I337*H337,2)</f>
        <v>0</v>
      </c>
      <c r="BL337" s="16" t="s">
        <v>165</v>
      </c>
      <c r="BM337" s="181" t="s">
        <v>1134</v>
      </c>
    </row>
    <row r="338" spans="2:65" s="1" customFormat="1" ht="39">
      <c r="B338" s="33"/>
      <c r="C338" s="34"/>
      <c r="D338" s="183" t="s">
        <v>153</v>
      </c>
      <c r="E338" s="34"/>
      <c r="F338" s="184" t="s">
        <v>1135</v>
      </c>
      <c r="G338" s="34"/>
      <c r="H338" s="34"/>
      <c r="I338" s="106"/>
      <c r="J338" s="34"/>
      <c r="K338" s="34"/>
      <c r="L338" s="37"/>
      <c r="M338" s="185"/>
      <c r="N338" s="62"/>
      <c r="O338" s="62"/>
      <c r="P338" s="62"/>
      <c r="Q338" s="62"/>
      <c r="R338" s="62"/>
      <c r="S338" s="62"/>
      <c r="T338" s="63"/>
      <c r="AT338" s="16" t="s">
        <v>153</v>
      </c>
      <c r="AU338" s="16" t="s">
        <v>83</v>
      </c>
    </row>
    <row r="339" spans="2:65" s="11" customFormat="1">
      <c r="B339" s="186"/>
      <c r="C339" s="187"/>
      <c r="D339" s="183" t="s">
        <v>155</v>
      </c>
      <c r="E339" s="188" t="s">
        <v>21</v>
      </c>
      <c r="F339" s="189" t="s">
        <v>1136</v>
      </c>
      <c r="G339" s="187"/>
      <c r="H339" s="190">
        <v>70.956000000000003</v>
      </c>
      <c r="I339" s="191"/>
      <c r="J339" s="187"/>
      <c r="K339" s="187"/>
      <c r="L339" s="192"/>
      <c r="M339" s="193"/>
      <c r="N339" s="194"/>
      <c r="O339" s="194"/>
      <c r="P339" s="194"/>
      <c r="Q339" s="194"/>
      <c r="R339" s="194"/>
      <c r="S339" s="194"/>
      <c r="T339" s="195"/>
      <c r="AT339" s="196" t="s">
        <v>155</v>
      </c>
      <c r="AU339" s="196" t="s">
        <v>83</v>
      </c>
      <c r="AV339" s="11" t="s">
        <v>85</v>
      </c>
      <c r="AW339" s="11" t="s">
        <v>36</v>
      </c>
      <c r="AX339" s="11" t="s">
        <v>83</v>
      </c>
      <c r="AY339" s="196" t="s">
        <v>146</v>
      </c>
    </row>
    <row r="340" spans="2:65" s="1" customFormat="1" ht="16.5" customHeight="1">
      <c r="B340" s="33"/>
      <c r="C340" s="170" t="s">
        <v>483</v>
      </c>
      <c r="D340" s="170" t="s">
        <v>147</v>
      </c>
      <c r="E340" s="171" t="s">
        <v>1137</v>
      </c>
      <c r="F340" s="172" t="s">
        <v>1138</v>
      </c>
      <c r="G340" s="173" t="s">
        <v>227</v>
      </c>
      <c r="H340" s="174">
        <v>159.82400000000001</v>
      </c>
      <c r="I340" s="175"/>
      <c r="J340" s="176">
        <f>ROUND(I340*H340,2)</f>
        <v>0</v>
      </c>
      <c r="K340" s="172" t="s">
        <v>394</v>
      </c>
      <c r="L340" s="37"/>
      <c r="M340" s="177" t="s">
        <v>21</v>
      </c>
      <c r="N340" s="178" t="s">
        <v>46</v>
      </c>
      <c r="O340" s="62"/>
      <c r="P340" s="179">
        <f>O340*H340</f>
        <v>0</v>
      </c>
      <c r="Q340" s="179">
        <v>6.4999999999999997E-3</v>
      </c>
      <c r="R340" s="179">
        <f>Q340*H340</f>
        <v>1.038856</v>
      </c>
      <c r="S340" s="179">
        <v>0</v>
      </c>
      <c r="T340" s="180">
        <f>S340*H340</f>
        <v>0</v>
      </c>
      <c r="AR340" s="181" t="s">
        <v>165</v>
      </c>
      <c r="AT340" s="181" t="s">
        <v>147</v>
      </c>
      <c r="AU340" s="181" t="s">
        <v>83</v>
      </c>
      <c r="AY340" s="16" t="s">
        <v>146</v>
      </c>
      <c r="BE340" s="182">
        <f>IF(N340="základní",J340,0)</f>
        <v>0</v>
      </c>
      <c r="BF340" s="182">
        <f>IF(N340="snížená",J340,0)</f>
        <v>0</v>
      </c>
      <c r="BG340" s="182">
        <f>IF(N340="zákl. přenesená",J340,0)</f>
        <v>0</v>
      </c>
      <c r="BH340" s="182">
        <f>IF(N340="sníž. přenesená",J340,0)</f>
        <v>0</v>
      </c>
      <c r="BI340" s="182">
        <f>IF(N340="nulová",J340,0)</f>
        <v>0</v>
      </c>
      <c r="BJ340" s="16" t="s">
        <v>83</v>
      </c>
      <c r="BK340" s="182">
        <f>ROUND(I340*H340,2)</f>
        <v>0</v>
      </c>
      <c r="BL340" s="16" t="s">
        <v>165</v>
      </c>
      <c r="BM340" s="181" t="s">
        <v>1139</v>
      </c>
    </row>
    <row r="341" spans="2:65" s="1" customFormat="1" ht="19.5">
      <c r="B341" s="33"/>
      <c r="C341" s="34"/>
      <c r="D341" s="183" t="s">
        <v>153</v>
      </c>
      <c r="E341" s="34"/>
      <c r="F341" s="184" t="s">
        <v>1140</v>
      </c>
      <c r="G341" s="34"/>
      <c r="H341" s="34"/>
      <c r="I341" s="106"/>
      <c r="J341" s="34"/>
      <c r="K341" s="34"/>
      <c r="L341" s="37"/>
      <c r="M341" s="185"/>
      <c r="N341" s="62"/>
      <c r="O341" s="62"/>
      <c r="P341" s="62"/>
      <c r="Q341" s="62"/>
      <c r="R341" s="62"/>
      <c r="S341" s="62"/>
      <c r="T341" s="63"/>
      <c r="AT341" s="16" t="s">
        <v>153</v>
      </c>
      <c r="AU341" s="16" t="s">
        <v>83</v>
      </c>
    </row>
    <row r="342" spans="2:65" s="12" customFormat="1">
      <c r="B342" s="197"/>
      <c r="C342" s="198"/>
      <c r="D342" s="183" t="s">
        <v>155</v>
      </c>
      <c r="E342" s="199" t="s">
        <v>21</v>
      </c>
      <c r="F342" s="200" t="s">
        <v>547</v>
      </c>
      <c r="G342" s="198"/>
      <c r="H342" s="199" t="s">
        <v>21</v>
      </c>
      <c r="I342" s="201"/>
      <c r="J342" s="198"/>
      <c r="K342" s="198"/>
      <c r="L342" s="202"/>
      <c r="M342" s="203"/>
      <c r="N342" s="204"/>
      <c r="O342" s="204"/>
      <c r="P342" s="204"/>
      <c r="Q342" s="204"/>
      <c r="R342" s="204"/>
      <c r="S342" s="204"/>
      <c r="T342" s="205"/>
      <c r="AT342" s="206" t="s">
        <v>155</v>
      </c>
      <c r="AU342" s="206" t="s">
        <v>83</v>
      </c>
      <c r="AV342" s="12" t="s">
        <v>83</v>
      </c>
      <c r="AW342" s="12" t="s">
        <v>36</v>
      </c>
      <c r="AX342" s="12" t="s">
        <v>75</v>
      </c>
      <c r="AY342" s="206" t="s">
        <v>146</v>
      </c>
    </row>
    <row r="343" spans="2:65" s="11" customFormat="1">
      <c r="B343" s="186"/>
      <c r="C343" s="187"/>
      <c r="D343" s="183" t="s">
        <v>155</v>
      </c>
      <c r="E343" s="188" t="s">
        <v>21</v>
      </c>
      <c r="F343" s="189" t="s">
        <v>548</v>
      </c>
      <c r="G343" s="187"/>
      <c r="H343" s="190">
        <v>9.36</v>
      </c>
      <c r="I343" s="191"/>
      <c r="J343" s="187"/>
      <c r="K343" s="187"/>
      <c r="L343" s="192"/>
      <c r="M343" s="193"/>
      <c r="N343" s="194"/>
      <c r="O343" s="194"/>
      <c r="P343" s="194"/>
      <c r="Q343" s="194"/>
      <c r="R343" s="194"/>
      <c r="S343" s="194"/>
      <c r="T343" s="195"/>
      <c r="AT343" s="196" t="s">
        <v>155</v>
      </c>
      <c r="AU343" s="196" t="s">
        <v>83</v>
      </c>
      <c r="AV343" s="11" t="s">
        <v>85</v>
      </c>
      <c r="AW343" s="11" t="s">
        <v>36</v>
      </c>
      <c r="AX343" s="11" t="s">
        <v>75</v>
      </c>
      <c r="AY343" s="196" t="s">
        <v>146</v>
      </c>
    </row>
    <row r="344" spans="2:65" s="12" customFormat="1">
      <c r="B344" s="197"/>
      <c r="C344" s="198"/>
      <c r="D344" s="183" t="s">
        <v>155</v>
      </c>
      <c r="E344" s="199" t="s">
        <v>21</v>
      </c>
      <c r="F344" s="200" t="s">
        <v>549</v>
      </c>
      <c r="G344" s="198"/>
      <c r="H344" s="199" t="s">
        <v>21</v>
      </c>
      <c r="I344" s="201"/>
      <c r="J344" s="198"/>
      <c r="K344" s="198"/>
      <c r="L344" s="202"/>
      <c r="M344" s="203"/>
      <c r="N344" s="204"/>
      <c r="O344" s="204"/>
      <c r="P344" s="204"/>
      <c r="Q344" s="204"/>
      <c r="R344" s="204"/>
      <c r="S344" s="204"/>
      <c r="T344" s="205"/>
      <c r="AT344" s="206" t="s">
        <v>155</v>
      </c>
      <c r="AU344" s="206" t="s">
        <v>83</v>
      </c>
      <c r="AV344" s="12" t="s">
        <v>83</v>
      </c>
      <c r="AW344" s="12" t="s">
        <v>36</v>
      </c>
      <c r="AX344" s="12" t="s">
        <v>75</v>
      </c>
      <c r="AY344" s="206" t="s">
        <v>146</v>
      </c>
    </row>
    <row r="345" spans="2:65" s="11" customFormat="1">
      <c r="B345" s="186"/>
      <c r="C345" s="187"/>
      <c r="D345" s="183" t="s">
        <v>155</v>
      </c>
      <c r="E345" s="188" t="s">
        <v>21</v>
      </c>
      <c r="F345" s="189" t="s">
        <v>550</v>
      </c>
      <c r="G345" s="187"/>
      <c r="H345" s="190">
        <v>28.292999999999999</v>
      </c>
      <c r="I345" s="191"/>
      <c r="J345" s="187"/>
      <c r="K345" s="187"/>
      <c r="L345" s="192"/>
      <c r="M345" s="193"/>
      <c r="N345" s="194"/>
      <c r="O345" s="194"/>
      <c r="P345" s="194"/>
      <c r="Q345" s="194"/>
      <c r="R345" s="194"/>
      <c r="S345" s="194"/>
      <c r="T345" s="195"/>
      <c r="AT345" s="196" t="s">
        <v>155</v>
      </c>
      <c r="AU345" s="196" t="s">
        <v>83</v>
      </c>
      <c r="AV345" s="11" t="s">
        <v>85</v>
      </c>
      <c r="AW345" s="11" t="s">
        <v>36</v>
      </c>
      <c r="AX345" s="11" t="s">
        <v>75</v>
      </c>
      <c r="AY345" s="196" t="s">
        <v>146</v>
      </c>
    </row>
    <row r="346" spans="2:65" s="12" customFormat="1">
      <c r="B346" s="197"/>
      <c r="C346" s="198"/>
      <c r="D346" s="183" t="s">
        <v>155</v>
      </c>
      <c r="E346" s="199" t="s">
        <v>21</v>
      </c>
      <c r="F346" s="200" t="s">
        <v>551</v>
      </c>
      <c r="G346" s="198"/>
      <c r="H346" s="199" t="s">
        <v>21</v>
      </c>
      <c r="I346" s="201"/>
      <c r="J346" s="198"/>
      <c r="K346" s="198"/>
      <c r="L346" s="202"/>
      <c r="M346" s="203"/>
      <c r="N346" s="204"/>
      <c r="O346" s="204"/>
      <c r="P346" s="204"/>
      <c r="Q346" s="204"/>
      <c r="R346" s="204"/>
      <c r="S346" s="204"/>
      <c r="T346" s="205"/>
      <c r="AT346" s="206" t="s">
        <v>155</v>
      </c>
      <c r="AU346" s="206" t="s">
        <v>83</v>
      </c>
      <c r="AV346" s="12" t="s">
        <v>83</v>
      </c>
      <c r="AW346" s="12" t="s">
        <v>36</v>
      </c>
      <c r="AX346" s="12" t="s">
        <v>75</v>
      </c>
      <c r="AY346" s="206" t="s">
        <v>146</v>
      </c>
    </row>
    <row r="347" spans="2:65" s="11" customFormat="1">
      <c r="B347" s="186"/>
      <c r="C347" s="187"/>
      <c r="D347" s="183" t="s">
        <v>155</v>
      </c>
      <c r="E347" s="188" t="s">
        <v>21</v>
      </c>
      <c r="F347" s="189" t="s">
        <v>552</v>
      </c>
      <c r="G347" s="187"/>
      <c r="H347" s="190">
        <v>25.64</v>
      </c>
      <c r="I347" s="191"/>
      <c r="J347" s="187"/>
      <c r="K347" s="187"/>
      <c r="L347" s="192"/>
      <c r="M347" s="193"/>
      <c r="N347" s="194"/>
      <c r="O347" s="194"/>
      <c r="P347" s="194"/>
      <c r="Q347" s="194"/>
      <c r="R347" s="194"/>
      <c r="S347" s="194"/>
      <c r="T347" s="195"/>
      <c r="AT347" s="196" t="s">
        <v>155</v>
      </c>
      <c r="AU347" s="196" t="s">
        <v>83</v>
      </c>
      <c r="AV347" s="11" t="s">
        <v>85</v>
      </c>
      <c r="AW347" s="11" t="s">
        <v>36</v>
      </c>
      <c r="AX347" s="11" t="s">
        <v>75</v>
      </c>
      <c r="AY347" s="196" t="s">
        <v>146</v>
      </c>
    </row>
    <row r="348" spans="2:65" s="11" customFormat="1">
      <c r="B348" s="186"/>
      <c r="C348" s="187"/>
      <c r="D348" s="183" t="s">
        <v>155</v>
      </c>
      <c r="E348" s="188" t="s">
        <v>21</v>
      </c>
      <c r="F348" s="189" t="s">
        <v>553</v>
      </c>
      <c r="G348" s="187"/>
      <c r="H348" s="190">
        <v>1.84</v>
      </c>
      <c r="I348" s="191"/>
      <c r="J348" s="187"/>
      <c r="K348" s="187"/>
      <c r="L348" s="192"/>
      <c r="M348" s="193"/>
      <c r="N348" s="194"/>
      <c r="O348" s="194"/>
      <c r="P348" s="194"/>
      <c r="Q348" s="194"/>
      <c r="R348" s="194"/>
      <c r="S348" s="194"/>
      <c r="T348" s="195"/>
      <c r="AT348" s="196" t="s">
        <v>155</v>
      </c>
      <c r="AU348" s="196" t="s">
        <v>83</v>
      </c>
      <c r="AV348" s="11" t="s">
        <v>85</v>
      </c>
      <c r="AW348" s="11" t="s">
        <v>36</v>
      </c>
      <c r="AX348" s="11" t="s">
        <v>75</v>
      </c>
      <c r="AY348" s="196" t="s">
        <v>146</v>
      </c>
    </row>
    <row r="349" spans="2:65" s="11" customFormat="1">
      <c r="B349" s="186"/>
      <c r="C349" s="187"/>
      <c r="D349" s="183" t="s">
        <v>155</v>
      </c>
      <c r="E349" s="188" t="s">
        <v>21</v>
      </c>
      <c r="F349" s="189" t="s">
        <v>554</v>
      </c>
      <c r="G349" s="187"/>
      <c r="H349" s="190">
        <v>0.6</v>
      </c>
      <c r="I349" s="191"/>
      <c r="J349" s="187"/>
      <c r="K349" s="187"/>
      <c r="L349" s="192"/>
      <c r="M349" s="193"/>
      <c r="N349" s="194"/>
      <c r="O349" s="194"/>
      <c r="P349" s="194"/>
      <c r="Q349" s="194"/>
      <c r="R349" s="194"/>
      <c r="S349" s="194"/>
      <c r="T349" s="195"/>
      <c r="AT349" s="196" t="s">
        <v>155</v>
      </c>
      <c r="AU349" s="196" t="s">
        <v>83</v>
      </c>
      <c r="AV349" s="11" t="s">
        <v>85</v>
      </c>
      <c r="AW349" s="11" t="s">
        <v>36</v>
      </c>
      <c r="AX349" s="11" t="s">
        <v>75</v>
      </c>
      <c r="AY349" s="196" t="s">
        <v>146</v>
      </c>
    </row>
    <row r="350" spans="2:65" s="11" customFormat="1">
      <c r="B350" s="186"/>
      <c r="C350" s="187"/>
      <c r="D350" s="183" t="s">
        <v>155</v>
      </c>
      <c r="E350" s="188" t="s">
        <v>21</v>
      </c>
      <c r="F350" s="189" t="s">
        <v>555</v>
      </c>
      <c r="G350" s="187"/>
      <c r="H350" s="190">
        <v>0.79900000000000004</v>
      </c>
      <c r="I350" s="191"/>
      <c r="J350" s="187"/>
      <c r="K350" s="187"/>
      <c r="L350" s="192"/>
      <c r="M350" s="193"/>
      <c r="N350" s="194"/>
      <c r="O350" s="194"/>
      <c r="P350" s="194"/>
      <c r="Q350" s="194"/>
      <c r="R350" s="194"/>
      <c r="S350" s="194"/>
      <c r="T350" s="195"/>
      <c r="AT350" s="196" t="s">
        <v>155</v>
      </c>
      <c r="AU350" s="196" t="s">
        <v>83</v>
      </c>
      <c r="AV350" s="11" t="s">
        <v>85</v>
      </c>
      <c r="AW350" s="11" t="s">
        <v>36</v>
      </c>
      <c r="AX350" s="11" t="s">
        <v>75</v>
      </c>
      <c r="AY350" s="196" t="s">
        <v>146</v>
      </c>
    </row>
    <row r="351" spans="2:65" s="11" customFormat="1">
      <c r="B351" s="186"/>
      <c r="C351" s="187"/>
      <c r="D351" s="183" t="s">
        <v>155</v>
      </c>
      <c r="E351" s="188" t="s">
        <v>21</v>
      </c>
      <c r="F351" s="189" t="s">
        <v>556</v>
      </c>
      <c r="G351" s="187"/>
      <c r="H351" s="190">
        <v>-1.1479999999999999</v>
      </c>
      <c r="I351" s="191"/>
      <c r="J351" s="187"/>
      <c r="K351" s="187"/>
      <c r="L351" s="192"/>
      <c r="M351" s="193"/>
      <c r="N351" s="194"/>
      <c r="O351" s="194"/>
      <c r="P351" s="194"/>
      <c r="Q351" s="194"/>
      <c r="R351" s="194"/>
      <c r="S351" s="194"/>
      <c r="T351" s="195"/>
      <c r="AT351" s="196" t="s">
        <v>155</v>
      </c>
      <c r="AU351" s="196" t="s">
        <v>83</v>
      </c>
      <c r="AV351" s="11" t="s">
        <v>85</v>
      </c>
      <c r="AW351" s="11" t="s">
        <v>36</v>
      </c>
      <c r="AX351" s="11" t="s">
        <v>75</v>
      </c>
      <c r="AY351" s="196" t="s">
        <v>146</v>
      </c>
    </row>
    <row r="352" spans="2:65" s="12" customFormat="1">
      <c r="B352" s="197"/>
      <c r="C352" s="198"/>
      <c r="D352" s="183" t="s">
        <v>155</v>
      </c>
      <c r="E352" s="199" t="s">
        <v>21</v>
      </c>
      <c r="F352" s="200" t="s">
        <v>387</v>
      </c>
      <c r="G352" s="198"/>
      <c r="H352" s="199" t="s">
        <v>21</v>
      </c>
      <c r="I352" s="201"/>
      <c r="J352" s="198"/>
      <c r="K352" s="198"/>
      <c r="L352" s="202"/>
      <c r="M352" s="203"/>
      <c r="N352" s="204"/>
      <c r="O352" s="204"/>
      <c r="P352" s="204"/>
      <c r="Q352" s="204"/>
      <c r="R352" s="204"/>
      <c r="S352" s="204"/>
      <c r="T352" s="205"/>
      <c r="AT352" s="206" t="s">
        <v>155</v>
      </c>
      <c r="AU352" s="206" t="s">
        <v>83</v>
      </c>
      <c r="AV352" s="12" t="s">
        <v>83</v>
      </c>
      <c r="AW352" s="12" t="s">
        <v>36</v>
      </c>
      <c r="AX352" s="12" t="s">
        <v>75</v>
      </c>
      <c r="AY352" s="206" t="s">
        <v>146</v>
      </c>
    </row>
    <row r="353" spans="2:51" s="11" customFormat="1">
      <c r="B353" s="186"/>
      <c r="C353" s="187"/>
      <c r="D353" s="183" t="s">
        <v>155</v>
      </c>
      <c r="E353" s="188" t="s">
        <v>21</v>
      </c>
      <c r="F353" s="189" t="s">
        <v>557</v>
      </c>
      <c r="G353" s="187"/>
      <c r="H353" s="190">
        <v>19.14</v>
      </c>
      <c r="I353" s="191"/>
      <c r="J353" s="187"/>
      <c r="K353" s="187"/>
      <c r="L353" s="192"/>
      <c r="M353" s="193"/>
      <c r="N353" s="194"/>
      <c r="O353" s="194"/>
      <c r="P353" s="194"/>
      <c r="Q353" s="194"/>
      <c r="R353" s="194"/>
      <c r="S353" s="194"/>
      <c r="T353" s="195"/>
      <c r="AT353" s="196" t="s">
        <v>155</v>
      </c>
      <c r="AU353" s="196" t="s">
        <v>83</v>
      </c>
      <c r="AV353" s="11" t="s">
        <v>85</v>
      </c>
      <c r="AW353" s="11" t="s">
        <v>36</v>
      </c>
      <c r="AX353" s="11" t="s">
        <v>75</v>
      </c>
      <c r="AY353" s="196" t="s">
        <v>146</v>
      </c>
    </row>
    <row r="354" spans="2:51" s="11" customFormat="1">
      <c r="B354" s="186"/>
      <c r="C354" s="187"/>
      <c r="D354" s="183" t="s">
        <v>155</v>
      </c>
      <c r="E354" s="188" t="s">
        <v>21</v>
      </c>
      <c r="F354" s="189" t="s">
        <v>558</v>
      </c>
      <c r="G354" s="187"/>
      <c r="H354" s="190">
        <v>4.3</v>
      </c>
      <c r="I354" s="191"/>
      <c r="J354" s="187"/>
      <c r="K354" s="187"/>
      <c r="L354" s="192"/>
      <c r="M354" s="193"/>
      <c r="N354" s="194"/>
      <c r="O354" s="194"/>
      <c r="P354" s="194"/>
      <c r="Q354" s="194"/>
      <c r="R354" s="194"/>
      <c r="S354" s="194"/>
      <c r="T354" s="195"/>
      <c r="AT354" s="196" t="s">
        <v>155</v>
      </c>
      <c r="AU354" s="196" t="s">
        <v>83</v>
      </c>
      <c r="AV354" s="11" t="s">
        <v>85</v>
      </c>
      <c r="AW354" s="11" t="s">
        <v>36</v>
      </c>
      <c r="AX354" s="11" t="s">
        <v>75</v>
      </c>
      <c r="AY354" s="196" t="s">
        <v>146</v>
      </c>
    </row>
    <row r="355" spans="2:51" s="11" customFormat="1">
      <c r="B355" s="186"/>
      <c r="C355" s="187"/>
      <c r="D355" s="183" t="s">
        <v>155</v>
      </c>
      <c r="E355" s="188" t="s">
        <v>21</v>
      </c>
      <c r="F355" s="189" t="s">
        <v>559</v>
      </c>
      <c r="G355" s="187"/>
      <c r="H355" s="190">
        <v>5.2140000000000004</v>
      </c>
      <c r="I355" s="191"/>
      <c r="J355" s="187"/>
      <c r="K355" s="187"/>
      <c r="L355" s="192"/>
      <c r="M355" s="193"/>
      <c r="N355" s="194"/>
      <c r="O355" s="194"/>
      <c r="P355" s="194"/>
      <c r="Q355" s="194"/>
      <c r="R355" s="194"/>
      <c r="S355" s="194"/>
      <c r="T355" s="195"/>
      <c r="AT355" s="196" t="s">
        <v>155</v>
      </c>
      <c r="AU355" s="196" t="s">
        <v>83</v>
      </c>
      <c r="AV355" s="11" t="s">
        <v>85</v>
      </c>
      <c r="AW355" s="11" t="s">
        <v>36</v>
      </c>
      <c r="AX355" s="11" t="s">
        <v>75</v>
      </c>
      <c r="AY355" s="196" t="s">
        <v>146</v>
      </c>
    </row>
    <row r="356" spans="2:51" s="11" customFormat="1">
      <c r="B356" s="186"/>
      <c r="C356" s="187"/>
      <c r="D356" s="183" t="s">
        <v>155</v>
      </c>
      <c r="E356" s="188" t="s">
        <v>21</v>
      </c>
      <c r="F356" s="189" t="s">
        <v>560</v>
      </c>
      <c r="G356" s="187"/>
      <c r="H356" s="190">
        <v>0.85199999999999998</v>
      </c>
      <c r="I356" s="191"/>
      <c r="J356" s="187"/>
      <c r="K356" s="187"/>
      <c r="L356" s="192"/>
      <c r="M356" s="193"/>
      <c r="N356" s="194"/>
      <c r="O356" s="194"/>
      <c r="P356" s="194"/>
      <c r="Q356" s="194"/>
      <c r="R356" s="194"/>
      <c r="S356" s="194"/>
      <c r="T356" s="195"/>
      <c r="AT356" s="196" t="s">
        <v>155</v>
      </c>
      <c r="AU356" s="196" t="s">
        <v>83</v>
      </c>
      <c r="AV356" s="11" t="s">
        <v>85</v>
      </c>
      <c r="AW356" s="11" t="s">
        <v>36</v>
      </c>
      <c r="AX356" s="11" t="s">
        <v>75</v>
      </c>
      <c r="AY356" s="196" t="s">
        <v>146</v>
      </c>
    </row>
    <row r="357" spans="2:51" s="11" customFormat="1">
      <c r="B357" s="186"/>
      <c r="C357" s="187"/>
      <c r="D357" s="183" t="s">
        <v>155</v>
      </c>
      <c r="E357" s="188" t="s">
        <v>21</v>
      </c>
      <c r="F357" s="189" t="s">
        <v>561</v>
      </c>
      <c r="G357" s="187"/>
      <c r="H357" s="190">
        <v>-1.1859999999999999</v>
      </c>
      <c r="I357" s="191"/>
      <c r="J357" s="187"/>
      <c r="K357" s="187"/>
      <c r="L357" s="192"/>
      <c r="M357" s="193"/>
      <c r="N357" s="194"/>
      <c r="O357" s="194"/>
      <c r="P357" s="194"/>
      <c r="Q357" s="194"/>
      <c r="R357" s="194"/>
      <c r="S357" s="194"/>
      <c r="T357" s="195"/>
      <c r="AT357" s="196" t="s">
        <v>155</v>
      </c>
      <c r="AU357" s="196" t="s">
        <v>83</v>
      </c>
      <c r="AV357" s="11" t="s">
        <v>85</v>
      </c>
      <c r="AW357" s="11" t="s">
        <v>36</v>
      </c>
      <c r="AX357" s="11" t="s">
        <v>75</v>
      </c>
      <c r="AY357" s="196" t="s">
        <v>146</v>
      </c>
    </row>
    <row r="358" spans="2:51" s="12" customFormat="1">
      <c r="B358" s="197"/>
      <c r="C358" s="198"/>
      <c r="D358" s="183" t="s">
        <v>155</v>
      </c>
      <c r="E358" s="199" t="s">
        <v>21</v>
      </c>
      <c r="F358" s="200" t="s">
        <v>562</v>
      </c>
      <c r="G358" s="198"/>
      <c r="H358" s="199" t="s">
        <v>21</v>
      </c>
      <c r="I358" s="201"/>
      <c r="J358" s="198"/>
      <c r="K358" s="198"/>
      <c r="L358" s="202"/>
      <c r="M358" s="203"/>
      <c r="N358" s="204"/>
      <c r="O358" s="204"/>
      <c r="P358" s="204"/>
      <c r="Q358" s="204"/>
      <c r="R358" s="204"/>
      <c r="S358" s="204"/>
      <c r="T358" s="205"/>
      <c r="AT358" s="206" t="s">
        <v>155</v>
      </c>
      <c r="AU358" s="206" t="s">
        <v>83</v>
      </c>
      <c r="AV358" s="12" t="s">
        <v>83</v>
      </c>
      <c r="AW358" s="12" t="s">
        <v>36</v>
      </c>
      <c r="AX358" s="12" t="s">
        <v>75</v>
      </c>
      <c r="AY358" s="206" t="s">
        <v>146</v>
      </c>
    </row>
    <row r="359" spans="2:51" s="11" customFormat="1">
      <c r="B359" s="186"/>
      <c r="C359" s="187"/>
      <c r="D359" s="183" t="s">
        <v>155</v>
      </c>
      <c r="E359" s="188" t="s">
        <v>21</v>
      </c>
      <c r="F359" s="189" t="s">
        <v>563</v>
      </c>
      <c r="G359" s="187"/>
      <c r="H359" s="190">
        <v>26.55</v>
      </c>
      <c r="I359" s="191"/>
      <c r="J359" s="187"/>
      <c r="K359" s="187"/>
      <c r="L359" s="192"/>
      <c r="M359" s="193"/>
      <c r="N359" s="194"/>
      <c r="O359" s="194"/>
      <c r="P359" s="194"/>
      <c r="Q359" s="194"/>
      <c r="R359" s="194"/>
      <c r="S359" s="194"/>
      <c r="T359" s="195"/>
      <c r="AT359" s="196" t="s">
        <v>155</v>
      </c>
      <c r="AU359" s="196" t="s">
        <v>83</v>
      </c>
      <c r="AV359" s="11" t="s">
        <v>85</v>
      </c>
      <c r="AW359" s="11" t="s">
        <v>36</v>
      </c>
      <c r="AX359" s="11" t="s">
        <v>75</v>
      </c>
      <c r="AY359" s="196" t="s">
        <v>146</v>
      </c>
    </row>
    <row r="360" spans="2:51" s="11" customFormat="1">
      <c r="B360" s="186"/>
      <c r="C360" s="187"/>
      <c r="D360" s="183" t="s">
        <v>155</v>
      </c>
      <c r="E360" s="188" t="s">
        <v>21</v>
      </c>
      <c r="F360" s="189" t="s">
        <v>564</v>
      </c>
      <c r="G360" s="187"/>
      <c r="H360" s="190">
        <v>4.2</v>
      </c>
      <c r="I360" s="191"/>
      <c r="J360" s="187"/>
      <c r="K360" s="187"/>
      <c r="L360" s="192"/>
      <c r="M360" s="193"/>
      <c r="N360" s="194"/>
      <c r="O360" s="194"/>
      <c r="P360" s="194"/>
      <c r="Q360" s="194"/>
      <c r="R360" s="194"/>
      <c r="S360" s="194"/>
      <c r="T360" s="195"/>
      <c r="AT360" s="196" t="s">
        <v>155</v>
      </c>
      <c r="AU360" s="196" t="s">
        <v>83</v>
      </c>
      <c r="AV360" s="11" t="s">
        <v>85</v>
      </c>
      <c r="AW360" s="11" t="s">
        <v>36</v>
      </c>
      <c r="AX360" s="11" t="s">
        <v>75</v>
      </c>
      <c r="AY360" s="196" t="s">
        <v>146</v>
      </c>
    </row>
    <row r="361" spans="2:51" s="11" customFormat="1">
      <c r="B361" s="186"/>
      <c r="C361" s="187"/>
      <c r="D361" s="183" t="s">
        <v>155</v>
      </c>
      <c r="E361" s="188" t="s">
        <v>21</v>
      </c>
      <c r="F361" s="189" t="s">
        <v>565</v>
      </c>
      <c r="G361" s="187"/>
      <c r="H361" s="190">
        <v>5.5549999999999997</v>
      </c>
      <c r="I361" s="191"/>
      <c r="J361" s="187"/>
      <c r="K361" s="187"/>
      <c r="L361" s="192"/>
      <c r="M361" s="193"/>
      <c r="N361" s="194"/>
      <c r="O361" s="194"/>
      <c r="P361" s="194"/>
      <c r="Q361" s="194"/>
      <c r="R361" s="194"/>
      <c r="S361" s="194"/>
      <c r="T361" s="195"/>
      <c r="AT361" s="196" t="s">
        <v>155</v>
      </c>
      <c r="AU361" s="196" t="s">
        <v>83</v>
      </c>
      <c r="AV361" s="11" t="s">
        <v>85</v>
      </c>
      <c r="AW361" s="11" t="s">
        <v>36</v>
      </c>
      <c r="AX361" s="11" t="s">
        <v>75</v>
      </c>
      <c r="AY361" s="196" t="s">
        <v>146</v>
      </c>
    </row>
    <row r="362" spans="2:51" s="11" customFormat="1">
      <c r="B362" s="186"/>
      <c r="C362" s="187"/>
      <c r="D362" s="183" t="s">
        <v>155</v>
      </c>
      <c r="E362" s="188" t="s">
        <v>21</v>
      </c>
      <c r="F362" s="189" t="s">
        <v>566</v>
      </c>
      <c r="G362" s="187"/>
      <c r="H362" s="190">
        <v>0.79800000000000004</v>
      </c>
      <c r="I362" s="191"/>
      <c r="J362" s="187"/>
      <c r="K362" s="187"/>
      <c r="L362" s="192"/>
      <c r="M362" s="193"/>
      <c r="N362" s="194"/>
      <c r="O362" s="194"/>
      <c r="P362" s="194"/>
      <c r="Q362" s="194"/>
      <c r="R362" s="194"/>
      <c r="S362" s="194"/>
      <c r="T362" s="195"/>
      <c r="AT362" s="196" t="s">
        <v>155</v>
      </c>
      <c r="AU362" s="196" t="s">
        <v>83</v>
      </c>
      <c r="AV362" s="11" t="s">
        <v>85</v>
      </c>
      <c r="AW362" s="11" t="s">
        <v>36</v>
      </c>
      <c r="AX362" s="11" t="s">
        <v>75</v>
      </c>
      <c r="AY362" s="196" t="s">
        <v>146</v>
      </c>
    </row>
    <row r="363" spans="2:51" s="11" customFormat="1">
      <c r="B363" s="186"/>
      <c r="C363" s="187"/>
      <c r="D363" s="183" t="s">
        <v>155</v>
      </c>
      <c r="E363" s="188" t="s">
        <v>21</v>
      </c>
      <c r="F363" s="189" t="s">
        <v>567</v>
      </c>
      <c r="G363" s="187"/>
      <c r="H363" s="190">
        <v>-1.0780000000000001</v>
      </c>
      <c r="I363" s="191"/>
      <c r="J363" s="187"/>
      <c r="K363" s="187"/>
      <c r="L363" s="192"/>
      <c r="M363" s="193"/>
      <c r="N363" s="194"/>
      <c r="O363" s="194"/>
      <c r="P363" s="194"/>
      <c r="Q363" s="194"/>
      <c r="R363" s="194"/>
      <c r="S363" s="194"/>
      <c r="T363" s="195"/>
      <c r="AT363" s="196" t="s">
        <v>155</v>
      </c>
      <c r="AU363" s="196" t="s">
        <v>83</v>
      </c>
      <c r="AV363" s="11" t="s">
        <v>85</v>
      </c>
      <c r="AW363" s="11" t="s">
        <v>36</v>
      </c>
      <c r="AX363" s="11" t="s">
        <v>75</v>
      </c>
      <c r="AY363" s="196" t="s">
        <v>146</v>
      </c>
    </row>
    <row r="364" spans="2:51" s="12" customFormat="1">
      <c r="B364" s="197"/>
      <c r="C364" s="198"/>
      <c r="D364" s="183" t="s">
        <v>155</v>
      </c>
      <c r="E364" s="199" t="s">
        <v>21</v>
      </c>
      <c r="F364" s="200" t="s">
        <v>568</v>
      </c>
      <c r="G364" s="198"/>
      <c r="H364" s="199" t="s">
        <v>21</v>
      </c>
      <c r="I364" s="201"/>
      <c r="J364" s="198"/>
      <c r="K364" s="198"/>
      <c r="L364" s="202"/>
      <c r="M364" s="203"/>
      <c r="N364" s="204"/>
      <c r="O364" s="204"/>
      <c r="P364" s="204"/>
      <c r="Q364" s="204"/>
      <c r="R364" s="204"/>
      <c r="S364" s="204"/>
      <c r="T364" s="205"/>
      <c r="AT364" s="206" t="s">
        <v>155</v>
      </c>
      <c r="AU364" s="206" t="s">
        <v>83</v>
      </c>
      <c r="AV364" s="12" t="s">
        <v>83</v>
      </c>
      <c r="AW364" s="12" t="s">
        <v>36</v>
      </c>
      <c r="AX364" s="12" t="s">
        <v>75</v>
      </c>
      <c r="AY364" s="206" t="s">
        <v>146</v>
      </c>
    </row>
    <row r="365" spans="2:51" s="11" customFormat="1">
      <c r="B365" s="186"/>
      <c r="C365" s="187"/>
      <c r="D365" s="183" t="s">
        <v>155</v>
      </c>
      <c r="E365" s="188" t="s">
        <v>21</v>
      </c>
      <c r="F365" s="189" t="s">
        <v>569</v>
      </c>
      <c r="G365" s="187"/>
      <c r="H365" s="190">
        <v>26.28</v>
      </c>
      <c r="I365" s="191"/>
      <c r="J365" s="187"/>
      <c r="K365" s="187"/>
      <c r="L365" s="192"/>
      <c r="M365" s="193"/>
      <c r="N365" s="194"/>
      <c r="O365" s="194"/>
      <c r="P365" s="194"/>
      <c r="Q365" s="194"/>
      <c r="R365" s="194"/>
      <c r="S365" s="194"/>
      <c r="T365" s="195"/>
      <c r="AT365" s="196" t="s">
        <v>155</v>
      </c>
      <c r="AU365" s="196" t="s">
        <v>83</v>
      </c>
      <c r="AV365" s="11" t="s">
        <v>85</v>
      </c>
      <c r="AW365" s="11" t="s">
        <v>36</v>
      </c>
      <c r="AX365" s="11" t="s">
        <v>75</v>
      </c>
      <c r="AY365" s="196" t="s">
        <v>146</v>
      </c>
    </row>
    <row r="366" spans="2:51" s="11" customFormat="1">
      <c r="B366" s="186"/>
      <c r="C366" s="187"/>
      <c r="D366" s="183" t="s">
        <v>155</v>
      </c>
      <c r="E366" s="188" t="s">
        <v>21</v>
      </c>
      <c r="F366" s="189" t="s">
        <v>570</v>
      </c>
      <c r="G366" s="187"/>
      <c r="H366" s="190">
        <v>4.125</v>
      </c>
      <c r="I366" s="191"/>
      <c r="J366" s="187"/>
      <c r="K366" s="187"/>
      <c r="L366" s="192"/>
      <c r="M366" s="193"/>
      <c r="N366" s="194"/>
      <c r="O366" s="194"/>
      <c r="P366" s="194"/>
      <c r="Q366" s="194"/>
      <c r="R366" s="194"/>
      <c r="S366" s="194"/>
      <c r="T366" s="195"/>
      <c r="AT366" s="196" t="s">
        <v>155</v>
      </c>
      <c r="AU366" s="196" t="s">
        <v>83</v>
      </c>
      <c r="AV366" s="11" t="s">
        <v>85</v>
      </c>
      <c r="AW366" s="11" t="s">
        <v>36</v>
      </c>
      <c r="AX366" s="11" t="s">
        <v>75</v>
      </c>
      <c r="AY366" s="196" t="s">
        <v>146</v>
      </c>
    </row>
    <row r="367" spans="2:51" s="11" customFormat="1">
      <c r="B367" s="186"/>
      <c r="C367" s="187"/>
      <c r="D367" s="183" t="s">
        <v>155</v>
      </c>
      <c r="E367" s="188" t="s">
        <v>21</v>
      </c>
      <c r="F367" s="189" t="s">
        <v>571</v>
      </c>
      <c r="G367" s="187"/>
      <c r="H367" s="190">
        <v>0.505</v>
      </c>
      <c r="I367" s="191"/>
      <c r="J367" s="187"/>
      <c r="K367" s="187"/>
      <c r="L367" s="192"/>
      <c r="M367" s="193"/>
      <c r="N367" s="194"/>
      <c r="O367" s="194"/>
      <c r="P367" s="194"/>
      <c r="Q367" s="194"/>
      <c r="R367" s="194"/>
      <c r="S367" s="194"/>
      <c r="T367" s="195"/>
      <c r="AT367" s="196" t="s">
        <v>155</v>
      </c>
      <c r="AU367" s="196" t="s">
        <v>83</v>
      </c>
      <c r="AV367" s="11" t="s">
        <v>85</v>
      </c>
      <c r="AW367" s="11" t="s">
        <v>36</v>
      </c>
      <c r="AX367" s="11" t="s">
        <v>75</v>
      </c>
      <c r="AY367" s="196" t="s">
        <v>146</v>
      </c>
    </row>
    <row r="368" spans="2:51" s="11" customFormat="1">
      <c r="B368" s="186"/>
      <c r="C368" s="187"/>
      <c r="D368" s="183" t="s">
        <v>155</v>
      </c>
      <c r="E368" s="188" t="s">
        <v>21</v>
      </c>
      <c r="F368" s="189" t="s">
        <v>572</v>
      </c>
      <c r="G368" s="187"/>
      <c r="H368" s="190">
        <v>0.76</v>
      </c>
      <c r="I368" s="191"/>
      <c r="J368" s="187"/>
      <c r="K368" s="187"/>
      <c r="L368" s="192"/>
      <c r="M368" s="193"/>
      <c r="N368" s="194"/>
      <c r="O368" s="194"/>
      <c r="P368" s="194"/>
      <c r="Q368" s="194"/>
      <c r="R368" s="194"/>
      <c r="S368" s="194"/>
      <c r="T368" s="195"/>
      <c r="AT368" s="196" t="s">
        <v>155</v>
      </c>
      <c r="AU368" s="196" t="s">
        <v>83</v>
      </c>
      <c r="AV368" s="11" t="s">
        <v>85</v>
      </c>
      <c r="AW368" s="11" t="s">
        <v>36</v>
      </c>
      <c r="AX368" s="11" t="s">
        <v>75</v>
      </c>
      <c r="AY368" s="196" t="s">
        <v>146</v>
      </c>
    </row>
    <row r="369" spans="2:65" s="11" customFormat="1">
      <c r="B369" s="186"/>
      <c r="C369" s="187"/>
      <c r="D369" s="183" t="s">
        <v>155</v>
      </c>
      <c r="E369" s="188" t="s">
        <v>21</v>
      </c>
      <c r="F369" s="189" t="s">
        <v>573</v>
      </c>
      <c r="G369" s="187"/>
      <c r="H369" s="190">
        <v>-1.575</v>
      </c>
      <c r="I369" s="191"/>
      <c r="J369" s="187"/>
      <c r="K369" s="187"/>
      <c r="L369" s="192"/>
      <c r="M369" s="193"/>
      <c r="N369" s="194"/>
      <c r="O369" s="194"/>
      <c r="P369" s="194"/>
      <c r="Q369" s="194"/>
      <c r="R369" s="194"/>
      <c r="S369" s="194"/>
      <c r="T369" s="195"/>
      <c r="AT369" s="196" t="s">
        <v>155</v>
      </c>
      <c r="AU369" s="196" t="s">
        <v>83</v>
      </c>
      <c r="AV369" s="11" t="s">
        <v>85</v>
      </c>
      <c r="AW369" s="11" t="s">
        <v>36</v>
      </c>
      <c r="AX369" s="11" t="s">
        <v>75</v>
      </c>
      <c r="AY369" s="196" t="s">
        <v>146</v>
      </c>
    </row>
    <row r="370" spans="2:65" s="13" customFormat="1">
      <c r="B370" s="207"/>
      <c r="C370" s="208"/>
      <c r="D370" s="183" t="s">
        <v>155</v>
      </c>
      <c r="E370" s="209" t="s">
        <v>21</v>
      </c>
      <c r="F370" s="210" t="s">
        <v>252</v>
      </c>
      <c r="G370" s="208"/>
      <c r="H370" s="211">
        <v>159.82400000000001</v>
      </c>
      <c r="I370" s="212"/>
      <c r="J370" s="208"/>
      <c r="K370" s="208"/>
      <c r="L370" s="213"/>
      <c r="M370" s="214"/>
      <c r="N370" s="215"/>
      <c r="O370" s="215"/>
      <c r="P370" s="215"/>
      <c r="Q370" s="215"/>
      <c r="R370" s="215"/>
      <c r="S370" s="215"/>
      <c r="T370" s="216"/>
      <c r="AT370" s="217" t="s">
        <v>155</v>
      </c>
      <c r="AU370" s="217" t="s">
        <v>83</v>
      </c>
      <c r="AV370" s="13" t="s">
        <v>165</v>
      </c>
      <c r="AW370" s="13" t="s">
        <v>36</v>
      </c>
      <c r="AX370" s="13" t="s">
        <v>83</v>
      </c>
      <c r="AY370" s="217" t="s">
        <v>146</v>
      </c>
    </row>
    <row r="371" spans="2:65" s="1" customFormat="1" ht="24" customHeight="1">
      <c r="B371" s="33"/>
      <c r="C371" s="170" t="s">
        <v>486</v>
      </c>
      <c r="D371" s="170" t="s">
        <v>147</v>
      </c>
      <c r="E371" s="171" t="s">
        <v>1141</v>
      </c>
      <c r="F371" s="172" t="s">
        <v>1142</v>
      </c>
      <c r="G371" s="173" t="s">
        <v>227</v>
      </c>
      <c r="H371" s="174">
        <v>159.82400000000001</v>
      </c>
      <c r="I371" s="175"/>
      <c r="J371" s="176">
        <f>ROUND(I371*H371,2)</f>
        <v>0</v>
      </c>
      <c r="K371" s="172" t="s">
        <v>21</v>
      </c>
      <c r="L371" s="37"/>
      <c r="M371" s="177" t="s">
        <v>21</v>
      </c>
      <c r="N371" s="178" t="s">
        <v>46</v>
      </c>
      <c r="O371" s="62"/>
      <c r="P371" s="179">
        <f>O371*H371</f>
        <v>0</v>
      </c>
      <c r="Q371" s="179">
        <v>1.47E-2</v>
      </c>
      <c r="R371" s="179">
        <f>Q371*H371</f>
        <v>2.3494128000000001</v>
      </c>
      <c r="S371" s="179">
        <v>0</v>
      </c>
      <c r="T371" s="180">
        <f>S371*H371</f>
        <v>0</v>
      </c>
      <c r="AR371" s="181" t="s">
        <v>165</v>
      </c>
      <c r="AT371" s="181" t="s">
        <v>147</v>
      </c>
      <c r="AU371" s="181" t="s">
        <v>83</v>
      </c>
      <c r="AY371" s="16" t="s">
        <v>146</v>
      </c>
      <c r="BE371" s="182">
        <f>IF(N371="základní",J371,0)</f>
        <v>0</v>
      </c>
      <c r="BF371" s="182">
        <f>IF(N371="snížená",J371,0)</f>
        <v>0</v>
      </c>
      <c r="BG371" s="182">
        <f>IF(N371="zákl. přenesená",J371,0)</f>
        <v>0</v>
      </c>
      <c r="BH371" s="182">
        <f>IF(N371="sníž. přenesená",J371,0)</f>
        <v>0</v>
      </c>
      <c r="BI371" s="182">
        <f>IF(N371="nulová",J371,0)</f>
        <v>0</v>
      </c>
      <c r="BJ371" s="16" t="s">
        <v>83</v>
      </c>
      <c r="BK371" s="182">
        <f>ROUND(I371*H371,2)</f>
        <v>0</v>
      </c>
      <c r="BL371" s="16" t="s">
        <v>165</v>
      </c>
      <c r="BM371" s="181" t="s">
        <v>1143</v>
      </c>
    </row>
    <row r="372" spans="2:65" s="1" customFormat="1" ht="39">
      <c r="B372" s="33"/>
      <c r="C372" s="34"/>
      <c r="D372" s="183" t="s">
        <v>153</v>
      </c>
      <c r="E372" s="34"/>
      <c r="F372" s="184" t="s">
        <v>1135</v>
      </c>
      <c r="G372" s="34"/>
      <c r="H372" s="34"/>
      <c r="I372" s="106"/>
      <c r="J372" s="34"/>
      <c r="K372" s="34"/>
      <c r="L372" s="37"/>
      <c r="M372" s="185"/>
      <c r="N372" s="62"/>
      <c r="O372" s="62"/>
      <c r="P372" s="62"/>
      <c r="Q372" s="62"/>
      <c r="R372" s="62"/>
      <c r="S372" s="62"/>
      <c r="T372" s="63"/>
      <c r="AT372" s="16" t="s">
        <v>153</v>
      </c>
      <c r="AU372" s="16" t="s">
        <v>83</v>
      </c>
    </row>
    <row r="373" spans="2:65" s="11" customFormat="1">
      <c r="B373" s="186"/>
      <c r="C373" s="187"/>
      <c r="D373" s="183" t="s">
        <v>155</v>
      </c>
      <c r="E373" s="188" t="s">
        <v>21</v>
      </c>
      <c r="F373" s="189" t="s">
        <v>1144</v>
      </c>
      <c r="G373" s="187"/>
      <c r="H373" s="190">
        <v>159.82400000000001</v>
      </c>
      <c r="I373" s="191"/>
      <c r="J373" s="187"/>
      <c r="K373" s="187"/>
      <c r="L373" s="192"/>
      <c r="M373" s="193"/>
      <c r="N373" s="194"/>
      <c r="O373" s="194"/>
      <c r="P373" s="194"/>
      <c r="Q373" s="194"/>
      <c r="R373" s="194"/>
      <c r="S373" s="194"/>
      <c r="T373" s="195"/>
      <c r="AT373" s="196" t="s">
        <v>155</v>
      </c>
      <c r="AU373" s="196" t="s">
        <v>83</v>
      </c>
      <c r="AV373" s="11" t="s">
        <v>85</v>
      </c>
      <c r="AW373" s="11" t="s">
        <v>36</v>
      </c>
      <c r="AX373" s="11" t="s">
        <v>83</v>
      </c>
      <c r="AY373" s="196" t="s">
        <v>146</v>
      </c>
    </row>
    <row r="374" spans="2:65" s="1" customFormat="1" ht="24" customHeight="1">
      <c r="B374" s="33"/>
      <c r="C374" s="170" t="s">
        <v>490</v>
      </c>
      <c r="D374" s="170" t="s">
        <v>147</v>
      </c>
      <c r="E374" s="171" t="s">
        <v>1145</v>
      </c>
      <c r="F374" s="172" t="s">
        <v>1146</v>
      </c>
      <c r="G374" s="173" t="s">
        <v>222</v>
      </c>
      <c r="H374" s="174">
        <v>375</v>
      </c>
      <c r="I374" s="175"/>
      <c r="J374" s="176">
        <f>ROUND(I374*H374,2)</f>
        <v>0</v>
      </c>
      <c r="K374" s="172" t="s">
        <v>21</v>
      </c>
      <c r="L374" s="37"/>
      <c r="M374" s="177" t="s">
        <v>21</v>
      </c>
      <c r="N374" s="178" t="s">
        <v>46</v>
      </c>
      <c r="O374" s="62"/>
      <c r="P374" s="179">
        <f>O374*H374</f>
        <v>0</v>
      </c>
      <c r="Q374" s="179">
        <v>4.0000000000000001E-3</v>
      </c>
      <c r="R374" s="179">
        <f>Q374*H374</f>
        <v>1.5</v>
      </c>
      <c r="S374" s="179">
        <v>0</v>
      </c>
      <c r="T374" s="180">
        <f>S374*H374</f>
        <v>0</v>
      </c>
      <c r="AR374" s="181" t="s">
        <v>165</v>
      </c>
      <c r="AT374" s="181" t="s">
        <v>147</v>
      </c>
      <c r="AU374" s="181" t="s">
        <v>83</v>
      </c>
      <c r="AY374" s="16" t="s">
        <v>146</v>
      </c>
      <c r="BE374" s="182">
        <f>IF(N374="základní",J374,0)</f>
        <v>0</v>
      </c>
      <c r="BF374" s="182">
        <f>IF(N374="snížená",J374,0)</f>
        <v>0</v>
      </c>
      <c r="BG374" s="182">
        <f>IF(N374="zákl. přenesená",J374,0)</f>
        <v>0</v>
      </c>
      <c r="BH374" s="182">
        <f>IF(N374="sníž. přenesená",J374,0)</f>
        <v>0</v>
      </c>
      <c r="BI374" s="182">
        <f>IF(N374="nulová",J374,0)</f>
        <v>0</v>
      </c>
      <c r="BJ374" s="16" t="s">
        <v>83</v>
      </c>
      <c r="BK374" s="182">
        <f>ROUND(I374*H374,2)</f>
        <v>0</v>
      </c>
      <c r="BL374" s="16" t="s">
        <v>165</v>
      </c>
      <c r="BM374" s="181" t="s">
        <v>1147</v>
      </c>
    </row>
    <row r="375" spans="2:65" s="12" customFormat="1">
      <c r="B375" s="197"/>
      <c r="C375" s="198"/>
      <c r="D375" s="183" t="s">
        <v>155</v>
      </c>
      <c r="E375" s="199" t="s">
        <v>21</v>
      </c>
      <c r="F375" s="200" t="s">
        <v>1148</v>
      </c>
      <c r="G375" s="198"/>
      <c r="H375" s="199" t="s">
        <v>21</v>
      </c>
      <c r="I375" s="201"/>
      <c r="J375" s="198"/>
      <c r="K375" s="198"/>
      <c r="L375" s="202"/>
      <c r="M375" s="203"/>
      <c r="N375" s="204"/>
      <c r="O375" s="204"/>
      <c r="P375" s="204"/>
      <c r="Q375" s="204"/>
      <c r="R375" s="204"/>
      <c r="S375" s="204"/>
      <c r="T375" s="205"/>
      <c r="AT375" s="206" t="s">
        <v>155</v>
      </c>
      <c r="AU375" s="206" t="s">
        <v>83</v>
      </c>
      <c r="AV375" s="12" t="s">
        <v>83</v>
      </c>
      <c r="AW375" s="12" t="s">
        <v>36</v>
      </c>
      <c r="AX375" s="12" t="s">
        <v>75</v>
      </c>
      <c r="AY375" s="206" t="s">
        <v>146</v>
      </c>
    </row>
    <row r="376" spans="2:65" s="11" customFormat="1">
      <c r="B376" s="186"/>
      <c r="C376" s="187"/>
      <c r="D376" s="183" t="s">
        <v>155</v>
      </c>
      <c r="E376" s="188" t="s">
        <v>21</v>
      </c>
      <c r="F376" s="189" t="s">
        <v>1149</v>
      </c>
      <c r="G376" s="187"/>
      <c r="H376" s="190">
        <v>375</v>
      </c>
      <c r="I376" s="191"/>
      <c r="J376" s="187"/>
      <c r="K376" s="187"/>
      <c r="L376" s="192"/>
      <c r="M376" s="193"/>
      <c r="N376" s="194"/>
      <c r="O376" s="194"/>
      <c r="P376" s="194"/>
      <c r="Q376" s="194"/>
      <c r="R376" s="194"/>
      <c r="S376" s="194"/>
      <c r="T376" s="195"/>
      <c r="AT376" s="196" t="s">
        <v>155</v>
      </c>
      <c r="AU376" s="196" t="s">
        <v>83</v>
      </c>
      <c r="AV376" s="11" t="s">
        <v>85</v>
      </c>
      <c r="AW376" s="11" t="s">
        <v>36</v>
      </c>
      <c r="AX376" s="11" t="s">
        <v>83</v>
      </c>
      <c r="AY376" s="196" t="s">
        <v>146</v>
      </c>
    </row>
    <row r="377" spans="2:65" s="10" customFormat="1" ht="25.9" customHeight="1">
      <c r="B377" s="156"/>
      <c r="C377" s="157"/>
      <c r="D377" s="158" t="s">
        <v>74</v>
      </c>
      <c r="E377" s="159" t="s">
        <v>631</v>
      </c>
      <c r="F377" s="159" t="s">
        <v>1150</v>
      </c>
      <c r="G377" s="157"/>
      <c r="H377" s="157"/>
      <c r="I377" s="160"/>
      <c r="J377" s="161">
        <f>BK377</f>
        <v>0</v>
      </c>
      <c r="K377" s="157"/>
      <c r="L377" s="162"/>
      <c r="M377" s="163"/>
      <c r="N377" s="164"/>
      <c r="O377" s="164"/>
      <c r="P377" s="165">
        <f>SUM(P378:P403)</f>
        <v>0</v>
      </c>
      <c r="Q377" s="164"/>
      <c r="R377" s="165">
        <f>SUM(R378:R403)</f>
        <v>3.937875</v>
      </c>
      <c r="S377" s="164"/>
      <c r="T377" s="166">
        <f>SUM(T378:T403)</f>
        <v>0</v>
      </c>
      <c r="AR377" s="167" t="s">
        <v>83</v>
      </c>
      <c r="AT377" s="168" t="s">
        <v>74</v>
      </c>
      <c r="AU377" s="168" t="s">
        <v>75</v>
      </c>
      <c r="AY377" s="167" t="s">
        <v>146</v>
      </c>
      <c r="BK377" s="169">
        <f>SUM(BK378:BK403)</f>
        <v>0</v>
      </c>
    </row>
    <row r="378" spans="2:65" s="1" customFormat="1" ht="16.5" customHeight="1">
      <c r="B378" s="33"/>
      <c r="C378" s="170" t="s">
        <v>496</v>
      </c>
      <c r="D378" s="170" t="s">
        <v>147</v>
      </c>
      <c r="E378" s="171" t="s">
        <v>1151</v>
      </c>
      <c r="F378" s="172" t="s">
        <v>1152</v>
      </c>
      <c r="G378" s="173" t="s">
        <v>227</v>
      </c>
      <c r="H378" s="174">
        <v>49.92</v>
      </c>
      <c r="I378" s="175"/>
      <c r="J378" s="176">
        <f>ROUND(I378*H378,2)</f>
        <v>0</v>
      </c>
      <c r="K378" s="172" t="s">
        <v>394</v>
      </c>
      <c r="L378" s="37"/>
      <c r="M378" s="177" t="s">
        <v>21</v>
      </c>
      <c r="N378" s="178" t="s">
        <v>46</v>
      </c>
      <c r="O378" s="62"/>
      <c r="P378" s="179">
        <f>O378*H378</f>
        <v>0</v>
      </c>
      <c r="Q378" s="179">
        <v>0</v>
      </c>
      <c r="R378" s="179">
        <f>Q378*H378</f>
        <v>0</v>
      </c>
      <c r="S378" s="179">
        <v>0</v>
      </c>
      <c r="T378" s="180">
        <f>S378*H378</f>
        <v>0</v>
      </c>
      <c r="AR378" s="181" t="s">
        <v>165</v>
      </c>
      <c r="AT378" s="181" t="s">
        <v>147</v>
      </c>
      <c r="AU378" s="181" t="s">
        <v>83</v>
      </c>
      <c r="AY378" s="16" t="s">
        <v>146</v>
      </c>
      <c r="BE378" s="182">
        <f>IF(N378="základní",J378,0)</f>
        <v>0</v>
      </c>
      <c r="BF378" s="182">
        <f>IF(N378="snížená",J378,0)</f>
        <v>0</v>
      </c>
      <c r="BG378" s="182">
        <f>IF(N378="zákl. přenesená",J378,0)</f>
        <v>0</v>
      </c>
      <c r="BH378" s="182">
        <f>IF(N378="sníž. přenesená",J378,0)</f>
        <v>0</v>
      </c>
      <c r="BI378" s="182">
        <f>IF(N378="nulová",J378,0)</f>
        <v>0</v>
      </c>
      <c r="BJ378" s="16" t="s">
        <v>83</v>
      </c>
      <c r="BK378" s="182">
        <f>ROUND(I378*H378,2)</f>
        <v>0</v>
      </c>
      <c r="BL378" s="16" t="s">
        <v>165</v>
      </c>
      <c r="BM378" s="181" t="s">
        <v>1153</v>
      </c>
    </row>
    <row r="379" spans="2:65" s="12" customFormat="1">
      <c r="B379" s="197"/>
      <c r="C379" s="198"/>
      <c r="D379" s="183" t="s">
        <v>155</v>
      </c>
      <c r="E379" s="199" t="s">
        <v>21</v>
      </c>
      <c r="F379" s="200" t="s">
        <v>1124</v>
      </c>
      <c r="G379" s="198"/>
      <c r="H379" s="199" t="s">
        <v>21</v>
      </c>
      <c r="I379" s="201"/>
      <c r="J379" s="198"/>
      <c r="K379" s="198"/>
      <c r="L379" s="202"/>
      <c r="M379" s="203"/>
      <c r="N379" s="204"/>
      <c r="O379" s="204"/>
      <c r="P379" s="204"/>
      <c r="Q379" s="204"/>
      <c r="R379" s="204"/>
      <c r="S379" s="204"/>
      <c r="T379" s="205"/>
      <c r="AT379" s="206" t="s">
        <v>155</v>
      </c>
      <c r="AU379" s="206" t="s">
        <v>83</v>
      </c>
      <c r="AV379" s="12" t="s">
        <v>83</v>
      </c>
      <c r="AW379" s="12" t="s">
        <v>36</v>
      </c>
      <c r="AX379" s="12" t="s">
        <v>75</v>
      </c>
      <c r="AY379" s="206" t="s">
        <v>146</v>
      </c>
    </row>
    <row r="380" spans="2:65" s="11" customFormat="1">
      <c r="B380" s="186"/>
      <c r="C380" s="187"/>
      <c r="D380" s="183" t="s">
        <v>155</v>
      </c>
      <c r="E380" s="188" t="s">
        <v>21</v>
      </c>
      <c r="F380" s="189" t="s">
        <v>1125</v>
      </c>
      <c r="G380" s="187"/>
      <c r="H380" s="190">
        <v>7.92</v>
      </c>
      <c r="I380" s="191"/>
      <c r="J380" s="187"/>
      <c r="K380" s="187"/>
      <c r="L380" s="192"/>
      <c r="M380" s="193"/>
      <c r="N380" s="194"/>
      <c r="O380" s="194"/>
      <c r="P380" s="194"/>
      <c r="Q380" s="194"/>
      <c r="R380" s="194"/>
      <c r="S380" s="194"/>
      <c r="T380" s="195"/>
      <c r="AT380" s="196" t="s">
        <v>155</v>
      </c>
      <c r="AU380" s="196" t="s">
        <v>83</v>
      </c>
      <c r="AV380" s="11" t="s">
        <v>85</v>
      </c>
      <c r="AW380" s="11" t="s">
        <v>36</v>
      </c>
      <c r="AX380" s="11" t="s">
        <v>75</v>
      </c>
      <c r="AY380" s="196" t="s">
        <v>146</v>
      </c>
    </row>
    <row r="381" spans="2:65" s="12" customFormat="1">
      <c r="B381" s="197"/>
      <c r="C381" s="198"/>
      <c r="D381" s="183" t="s">
        <v>155</v>
      </c>
      <c r="E381" s="199" t="s">
        <v>21</v>
      </c>
      <c r="F381" s="200" t="s">
        <v>1154</v>
      </c>
      <c r="G381" s="198"/>
      <c r="H381" s="199" t="s">
        <v>21</v>
      </c>
      <c r="I381" s="201"/>
      <c r="J381" s="198"/>
      <c r="K381" s="198"/>
      <c r="L381" s="202"/>
      <c r="M381" s="203"/>
      <c r="N381" s="204"/>
      <c r="O381" s="204"/>
      <c r="P381" s="204"/>
      <c r="Q381" s="204"/>
      <c r="R381" s="204"/>
      <c r="S381" s="204"/>
      <c r="T381" s="205"/>
      <c r="AT381" s="206" t="s">
        <v>155</v>
      </c>
      <c r="AU381" s="206" t="s">
        <v>83</v>
      </c>
      <c r="AV381" s="12" t="s">
        <v>83</v>
      </c>
      <c r="AW381" s="12" t="s">
        <v>36</v>
      </c>
      <c r="AX381" s="12" t="s">
        <v>75</v>
      </c>
      <c r="AY381" s="206" t="s">
        <v>146</v>
      </c>
    </row>
    <row r="382" spans="2:65" s="11" customFormat="1">
      <c r="B382" s="186"/>
      <c r="C382" s="187"/>
      <c r="D382" s="183" t="s">
        <v>155</v>
      </c>
      <c r="E382" s="188" t="s">
        <v>21</v>
      </c>
      <c r="F382" s="189" t="s">
        <v>1155</v>
      </c>
      <c r="G382" s="187"/>
      <c r="H382" s="190">
        <v>42</v>
      </c>
      <c r="I382" s="191"/>
      <c r="J382" s="187"/>
      <c r="K382" s="187"/>
      <c r="L382" s="192"/>
      <c r="M382" s="193"/>
      <c r="N382" s="194"/>
      <c r="O382" s="194"/>
      <c r="P382" s="194"/>
      <c r="Q382" s="194"/>
      <c r="R382" s="194"/>
      <c r="S382" s="194"/>
      <c r="T382" s="195"/>
      <c r="AT382" s="196" t="s">
        <v>155</v>
      </c>
      <c r="AU382" s="196" t="s">
        <v>83</v>
      </c>
      <c r="AV382" s="11" t="s">
        <v>85</v>
      </c>
      <c r="AW382" s="11" t="s">
        <v>36</v>
      </c>
      <c r="AX382" s="11" t="s">
        <v>75</v>
      </c>
      <c r="AY382" s="196" t="s">
        <v>146</v>
      </c>
    </row>
    <row r="383" spans="2:65" s="13" customFormat="1">
      <c r="B383" s="207"/>
      <c r="C383" s="208"/>
      <c r="D383" s="183" t="s">
        <v>155</v>
      </c>
      <c r="E383" s="209" t="s">
        <v>21</v>
      </c>
      <c r="F383" s="210" t="s">
        <v>252</v>
      </c>
      <c r="G383" s="208"/>
      <c r="H383" s="211">
        <v>49.92</v>
      </c>
      <c r="I383" s="212"/>
      <c r="J383" s="208"/>
      <c r="K383" s="208"/>
      <c r="L383" s="213"/>
      <c r="M383" s="214"/>
      <c r="N383" s="215"/>
      <c r="O383" s="215"/>
      <c r="P383" s="215"/>
      <c r="Q383" s="215"/>
      <c r="R383" s="215"/>
      <c r="S383" s="215"/>
      <c r="T383" s="216"/>
      <c r="AT383" s="217" t="s">
        <v>155</v>
      </c>
      <c r="AU383" s="217" t="s">
        <v>83</v>
      </c>
      <c r="AV383" s="13" t="s">
        <v>165</v>
      </c>
      <c r="AW383" s="13" t="s">
        <v>36</v>
      </c>
      <c r="AX383" s="13" t="s">
        <v>83</v>
      </c>
      <c r="AY383" s="217" t="s">
        <v>146</v>
      </c>
    </row>
    <row r="384" spans="2:65" s="1" customFormat="1" ht="16.5" customHeight="1">
      <c r="B384" s="33"/>
      <c r="C384" s="170" t="s">
        <v>502</v>
      </c>
      <c r="D384" s="170" t="s">
        <v>147</v>
      </c>
      <c r="E384" s="171" t="s">
        <v>1156</v>
      </c>
      <c r="F384" s="172" t="s">
        <v>1157</v>
      </c>
      <c r="G384" s="173" t="s">
        <v>227</v>
      </c>
      <c r="H384" s="174">
        <v>88.65</v>
      </c>
      <c r="I384" s="175"/>
      <c r="J384" s="176">
        <f>ROUND(I384*H384,2)</f>
        <v>0</v>
      </c>
      <c r="K384" s="172" t="s">
        <v>394</v>
      </c>
      <c r="L384" s="37"/>
      <c r="M384" s="177" t="s">
        <v>21</v>
      </c>
      <c r="N384" s="178" t="s">
        <v>46</v>
      </c>
      <c r="O384" s="62"/>
      <c r="P384" s="179">
        <f>O384*H384</f>
        <v>0</v>
      </c>
      <c r="Q384" s="179">
        <v>6.4999999999999997E-3</v>
      </c>
      <c r="R384" s="179">
        <f>Q384*H384</f>
        <v>0.57622499999999999</v>
      </c>
      <c r="S384" s="179">
        <v>0</v>
      </c>
      <c r="T384" s="180">
        <f>S384*H384</f>
        <v>0</v>
      </c>
      <c r="AR384" s="181" t="s">
        <v>165</v>
      </c>
      <c r="AT384" s="181" t="s">
        <v>147</v>
      </c>
      <c r="AU384" s="181" t="s">
        <v>83</v>
      </c>
      <c r="AY384" s="16" t="s">
        <v>146</v>
      </c>
      <c r="BE384" s="182">
        <f>IF(N384="základní",J384,0)</f>
        <v>0</v>
      </c>
      <c r="BF384" s="182">
        <f>IF(N384="snížená",J384,0)</f>
        <v>0</v>
      </c>
      <c r="BG384" s="182">
        <f>IF(N384="zákl. přenesená",J384,0)</f>
        <v>0</v>
      </c>
      <c r="BH384" s="182">
        <f>IF(N384="sníž. přenesená",J384,0)</f>
        <v>0</v>
      </c>
      <c r="BI384" s="182">
        <f>IF(N384="nulová",J384,0)</f>
        <v>0</v>
      </c>
      <c r="BJ384" s="16" t="s">
        <v>83</v>
      </c>
      <c r="BK384" s="182">
        <f>ROUND(I384*H384,2)</f>
        <v>0</v>
      </c>
      <c r="BL384" s="16" t="s">
        <v>165</v>
      </c>
      <c r="BM384" s="181" t="s">
        <v>1158</v>
      </c>
    </row>
    <row r="385" spans="2:65" s="1" customFormat="1" ht="19.5">
      <c r="B385" s="33"/>
      <c r="C385" s="34"/>
      <c r="D385" s="183" t="s">
        <v>153</v>
      </c>
      <c r="E385" s="34"/>
      <c r="F385" s="184" t="s">
        <v>1159</v>
      </c>
      <c r="G385" s="34"/>
      <c r="H385" s="34"/>
      <c r="I385" s="106"/>
      <c r="J385" s="34"/>
      <c r="K385" s="34"/>
      <c r="L385" s="37"/>
      <c r="M385" s="185"/>
      <c r="N385" s="62"/>
      <c r="O385" s="62"/>
      <c r="P385" s="62"/>
      <c r="Q385" s="62"/>
      <c r="R385" s="62"/>
      <c r="S385" s="62"/>
      <c r="T385" s="63"/>
      <c r="AT385" s="16" t="s">
        <v>153</v>
      </c>
      <c r="AU385" s="16" t="s">
        <v>83</v>
      </c>
    </row>
    <row r="386" spans="2:65" s="12" customFormat="1">
      <c r="B386" s="197"/>
      <c r="C386" s="198"/>
      <c r="D386" s="183" t="s">
        <v>155</v>
      </c>
      <c r="E386" s="199" t="s">
        <v>21</v>
      </c>
      <c r="F386" s="200" t="s">
        <v>521</v>
      </c>
      <c r="G386" s="198"/>
      <c r="H386" s="199" t="s">
        <v>21</v>
      </c>
      <c r="I386" s="201"/>
      <c r="J386" s="198"/>
      <c r="K386" s="198"/>
      <c r="L386" s="202"/>
      <c r="M386" s="203"/>
      <c r="N386" s="204"/>
      <c r="O386" s="204"/>
      <c r="P386" s="204"/>
      <c r="Q386" s="204"/>
      <c r="R386" s="204"/>
      <c r="S386" s="204"/>
      <c r="T386" s="205"/>
      <c r="AT386" s="206" t="s">
        <v>155</v>
      </c>
      <c r="AU386" s="206" t="s">
        <v>83</v>
      </c>
      <c r="AV386" s="12" t="s">
        <v>83</v>
      </c>
      <c r="AW386" s="12" t="s">
        <v>36</v>
      </c>
      <c r="AX386" s="12" t="s">
        <v>75</v>
      </c>
      <c r="AY386" s="206" t="s">
        <v>146</v>
      </c>
    </row>
    <row r="387" spans="2:65" s="11" customFormat="1">
      <c r="B387" s="186"/>
      <c r="C387" s="187"/>
      <c r="D387" s="183" t="s">
        <v>155</v>
      </c>
      <c r="E387" s="188" t="s">
        <v>21</v>
      </c>
      <c r="F387" s="189" t="s">
        <v>539</v>
      </c>
      <c r="G387" s="187"/>
      <c r="H387" s="190">
        <v>22.12</v>
      </c>
      <c r="I387" s="191"/>
      <c r="J387" s="187"/>
      <c r="K387" s="187"/>
      <c r="L387" s="192"/>
      <c r="M387" s="193"/>
      <c r="N387" s="194"/>
      <c r="O387" s="194"/>
      <c r="P387" s="194"/>
      <c r="Q387" s="194"/>
      <c r="R387" s="194"/>
      <c r="S387" s="194"/>
      <c r="T387" s="195"/>
      <c r="AT387" s="196" t="s">
        <v>155</v>
      </c>
      <c r="AU387" s="196" t="s">
        <v>83</v>
      </c>
      <c r="AV387" s="11" t="s">
        <v>85</v>
      </c>
      <c r="AW387" s="11" t="s">
        <v>36</v>
      </c>
      <c r="AX387" s="11" t="s">
        <v>75</v>
      </c>
      <c r="AY387" s="196" t="s">
        <v>146</v>
      </c>
    </row>
    <row r="388" spans="2:65" s="12" customFormat="1">
      <c r="B388" s="197"/>
      <c r="C388" s="198"/>
      <c r="D388" s="183" t="s">
        <v>155</v>
      </c>
      <c r="E388" s="199" t="s">
        <v>21</v>
      </c>
      <c r="F388" s="200" t="s">
        <v>518</v>
      </c>
      <c r="G388" s="198"/>
      <c r="H388" s="199" t="s">
        <v>21</v>
      </c>
      <c r="I388" s="201"/>
      <c r="J388" s="198"/>
      <c r="K388" s="198"/>
      <c r="L388" s="202"/>
      <c r="M388" s="203"/>
      <c r="N388" s="204"/>
      <c r="O388" s="204"/>
      <c r="P388" s="204"/>
      <c r="Q388" s="204"/>
      <c r="R388" s="204"/>
      <c r="S388" s="204"/>
      <c r="T388" s="205"/>
      <c r="AT388" s="206" t="s">
        <v>155</v>
      </c>
      <c r="AU388" s="206" t="s">
        <v>83</v>
      </c>
      <c r="AV388" s="12" t="s">
        <v>83</v>
      </c>
      <c r="AW388" s="12" t="s">
        <v>36</v>
      </c>
      <c r="AX388" s="12" t="s">
        <v>75</v>
      </c>
      <c r="AY388" s="206" t="s">
        <v>146</v>
      </c>
    </row>
    <row r="389" spans="2:65" s="11" customFormat="1">
      <c r="B389" s="186"/>
      <c r="C389" s="187"/>
      <c r="D389" s="183" t="s">
        <v>155</v>
      </c>
      <c r="E389" s="188" t="s">
        <v>21</v>
      </c>
      <c r="F389" s="189" t="s">
        <v>540</v>
      </c>
      <c r="G389" s="187"/>
      <c r="H389" s="190">
        <v>26.73</v>
      </c>
      <c r="I389" s="191"/>
      <c r="J389" s="187"/>
      <c r="K389" s="187"/>
      <c r="L389" s="192"/>
      <c r="M389" s="193"/>
      <c r="N389" s="194"/>
      <c r="O389" s="194"/>
      <c r="P389" s="194"/>
      <c r="Q389" s="194"/>
      <c r="R389" s="194"/>
      <c r="S389" s="194"/>
      <c r="T389" s="195"/>
      <c r="AT389" s="196" t="s">
        <v>155</v>
      </c>
      <c r="AU389" s="196" t="s">
        <v>83</v>
      </c>
      <c r="AV389" s="11" t="s">
        <v>85</v>
      </c>
      <c r="AW389" s="11" t="s">
        <v>36</v>
      </c>
      <c r="AX389" s="11" t="s">
        <v>75</v>
      </c>
      <c r="AY389" s="196" t="s">
        <v>146</v>
      </c>
    </row>
    <row r="390" spans="2:65" s="12" customFormat="1">
      <c r="B390" s="197"/>
      <c r="C390" s="198"/>
      <c r="D390" s="183" t="s">
        <v>155</v>
      </c>
      <c r="E390" s="199" t="s">
        <v>21</v>
      </c>
      <c r="F390" s="200" t="s">
        <v>519</v>
      </c>
      <c r="G390" s="198"/>
      <c r="H390" s="199" t="s">
        <v>21</v>
      </c>
      <c r="I390" s="201"/>
      <c r="J390" s="198"/>
      <c r="K390" s="198"/>
      <c r="L390" s="202"/>
      <c r="M390" s="203"/>
      <c r="N390" s="204"/>
      <c r="O390" s="204"/>
      <c r="P390" s="204"/>
      <c r="Q390" s="204"/>
      <c r="R390" s="204"/>
      <c r="S390" s="204"/>
      <c r="T390" s="205"/>
      <c r="AT390" s="206" t="s">
        <v>155</v>
      </c>
      <c r="AU390" s="206" t="s">
        <v>83</v>
      </c>
      <c r="AV390" s="12" t="s">
        <v>83</v>
      </c>
      <c r="AW390" s="12" t="s">
        <v>36</v>
      </c>
      <c r="AX390" s="12" t="s">
        <v>75</v>
      </c>
      <c r="AY390" s="206" t="s">
        <v>146</v>
      </c>
    </row>
    <row r="391" spans="2:65" s="11" customFormat="1">
      <c r="B391" s="186"/>
      <c r="C391" s="187"/>
      <c r="D391" s="183" t="s">
        <v>155</v>
      </c>
      <c r="E391" s="188" t="s">
        <v>21</v>
      </c>
      <c r="F391" s="189" t="s">
        <v>541</v>
      </c>
      <c r="G391" s="187"/>
      <c r="H391" s="190">
        <v>1.1000000000000001</v>
      </c>
      <c r="I391" s="191"/>
      <c r="J391" s="187"/>
      <c r="K391" s="187"/>
      <c r="L391" s="192"/>
      <c r="M391" s="193"/>
      <c r="N391" s="194"/>
      <c r="O391" s="194"/>
      <c r="P391" s="194"/>
      <c r="Q391" s="194"/>
      <c r="R391" s="194"/>
      <c r="S391" s="194"/>
      <c r="T391" s="195"/>
      <c r="AT391" s="196" t="s">
        <v>155</v>
      </c>
      <c r="AU391" s="196" t="s">
        <v>83</v>
      </c>
      <c r="AV391" s="11" t="s">
        <v>85</v>
      </c>
      <c r="AW391" s="11" t="s">
        <v>36</v>
      </c>
      <c r="AX391" s="11" t="s">
        <v>75</v>
      </c>
      <c r="AY391" s="196" t="s">
        <v>146</v>
      </c>
    </row>
    <row r="392" spans="2:65" s="12" customFormat="1">
      <c r="B392" s="197"/>
      <c r="C392" s="198"/>
      <c r="D392" s="183" t="s">
        <v>155</v>
      </c>
      <c r="E392" s="199" t="s">
        <v>21</v>
      </c>
      <c r="F392" s="200" t="s">
        <v>516</v>
      </c>
      <c r="G392" s="198"/>
      <c r="H392" s="199" t="s">
        <v>21</v>
      </c>
      <c r="I392" s="201"/>
      <c r="J392" s="198"/>
      <c r="K392" s="198"/>
      <c r="L392" s="202"/>
      <c r="M392" s="203"/>
      <c r="N392" s="204"/>
      <c r="O392" s="204"/>
      <c r="P392" s="204"/>
      <c r="Q392" s="204"/>
      <c r="R392" s="204"/>
      <c r="S392" s="204"/>
      <c r="T392" s="205"/>
      <c r="AT392" s="206" t="s">
        <v>155</v>
      </c>
      <c r="AU392" s="206" t="s">
        <v>83</v>
      </c>
      <c r="AV392" s="12" t="s">
        <v>83</v>
      </c>
      <c r="AW392" s="12" t="s">
        <v>36</v>
      </c>
      <c r="AX392" s="12" t="s">
        <v>75</v>
      </c>
      <c r="AY392" s="206" t="s">
        <v>146</v>
      </c>
    </row>
    <row r="393" spans="2:65" s="11" customFormat="1">
      <c r="B393" s="186"/>
      <c r="C393" s="187"/>
      <c r="D393" s="183" t="s">
        <v>155</v>
      </c>
      <c r="E393" s="188" t="s">
        <v>21</v>
      </c>
      <c r="F393" s="189" t="s">
        <v>542</v>
      </c>
      <c r="G393" s="187"/>
      <c r="H393" s="190">
        <v>38.700000000000003</v>
      </c>
      <c r="I393" s="191"/>
      <c r="J393" s="187"/>
      <c r="K393" s="187"/>
      <c r="L393" s="192"/>
      <c r="M393" s="193"/>
      <c r="N393" s="194"/>
      <c r="O393" s="194"/>
      <c r="P393" s="194"/>
      <c r="Q393" s="194"/>
      <c r="R393" s="194"/>
      <c r="S393" s="194"/>
      <c r="T393" s="195"/>
      <c r="AT393" s="196" t="s">
        <v>155</v>
      </c>
      <c r="AU393" s="196" t="s">
        <v>83</v>
      </c>
      <c r="AV393" s="11" t="s">
        <v>85</v>
      </c>
      <c r="AW393" s="11" t="s">
        <v>36</v>
      </c>
      <c r="AX393" s="11" t="s">
        <v>75</v>
      </c>
      <c r="AY393" s="196" t="s">
        <v>146</v>
      </c>
    </row>
    <row r="394" spans="2:65" s="13" customFormat="1">
      <c r="B394" s="207"/>
      <c r="C394" s="208"/>
      <c r="D394" s="183" t="s">
        <v>155</v>
      </c>
      <c r="E394" s="209" t="s">
        <v>21</v>
      </c>
      <c r="F394" s="210" t="s">
        <v>252</v>
      </c>
      <c r="G394" s="208"/>
      <c r="H394" s="211">
        <v>88.65</v>
      </c>
      <c r="I394" s="212"/>
      <c r="J394" s="208"/>
      <c r="K394" s="208"/>
      <c r="L394" s="213"/>
      <c r="M394" s="214"/>
      <c r="N394" s="215"/>
      <c r="O394" s="215"/>
      <c r="P394" s="215"/>
      <c r="Q394" s="215"/>
      <c r="R394" s="215"/>
      <c r="S394" s="215"/>
      <c r="T394" s="216"/>
      <c r="AT394" s="217" t="s">
        <v>155</v>
      </c>
      <c r="AU394" s="217" t="s">
        <v>83</v>
      </c>
      <c r="AV394" s="13" t="s">
        <v>165</v>
      </c>
      <c r="AW394" s="13" t="s">
        <v>36</v>
      </c>
      <c r="AX394" s="13" t="s">
        <v>83</v>
      </c>
      <c r="AY394" s="217" t="s">
        <v>146</v>
      </c>
    </row>
    <row r="395" spans="2:65" s="1" customFormat="1" ht="24" customHeight="1">
      <c r="B395" s="33"/>
      <c r="C395" s="170" t="s">
        <v>512</v>
      </c>
      <c r="D395" s="170" t="s">
        <v>147</v>
      </c>
      <c r="E395" s="171" t="s">
        <v>1160</v>
      </c>
      <c r="F395" s="172" t="s">
        <v>1161</v>
      </c>
      <c r="G395" s="173" t="s">
        <v>227</v>
      </c>
      <c r="H395" s="174">
        <v>88.65</v>
      </c>
      <c r="I395" s="175"/>
      <c r="J395" s="176">
        <f>ROUND(I395*H395,2)</f>
        <v>0</v>
      </c>
      <c r="K395" s="172" t="s">
        <v>21</v>
      </c>
      <c r="L395" s="37"/>
      <c r="M395" s="177" t="s">
        <v>21</v>
      </c>
      <c r="N395" s="178" t="s">
        <v>46</v>
      </c>
      <c r="O395" s="62"/>
      <c r="P395" s="179">
        <f>O395*H395</f>
        <v>0</v>
      </c>
      <c r="Q395" s="179">
        <v>2.1000000000000001E-2</v>
      </c>
      <c r="R395" s="179">
        <f>Q395*H395</f>
        <v>1.8616500000000002</v>
      </c>
      <c r="S395" s="179">
        <v>0</v>
      </c>
      <c r="T395" s="180">
        <f>S395*H395</f>
        <v>0</v>
      </c>
      <c r="AR395" s="181" t="s">
        <v>165</v>
      </c>
      <c r="AT395" s="181" t="s">
        <v>147</v>
      </c>
      <c r="AU395" s="181" t="s">
        <v>83</v>
      </c>
      <c r="AY395" s="16" t="s">
        <v>146</v>
      </c>
      <c r="BE395" s="182">
        <f>IF(N395="základní",J395,0)</f>
        <v>0</v>
      </c>
      <c r="BF395" s="182">
        <f>IF(N395="snížená",J395,0)</f>
        <v>0</v>
      </c>
      <c r="BG395" s="182">
        <f>IF(N395="zákl. přenesená",J395,0)</f>
        <v>0</v>
      </c>
      <c r="BH395" s="182">
        <f>IF(N395="sníž. přenesená",J395,0)</f>
        <v>0</v>
      </c>
      <c r="BI395" s="182">
        <f>IF(N395="nulová",J395,0)</f>
        <v>0</v>
      </c>
      <c r="BJ395" s="16" t="s">
        <v>83</v>
      </c>
      <c r="BK395" s="182">
        <f>ROUND(I395*H395,2)</f>
        <v>0</v>
      </c>
      <c r="BL395" s="16" t="s">
        <v>165</v>
      </c>
      <c r="BM395" s="181" t="s">
        <v>1162</v>
      </c>
    </row>
    <row r="396" spans="2:65" s="1" customFormat="1" ht="39">
      <c r="B396" s="33"/>
      <c r="C396" s="34"/>
      <c r="D396" s="183" t="s">
        <v>153</v>
      </c>
      <c r="E396" s="34"/>
      <c r="F396" s="184" t="s">
        <v>1135</v>
      </c>
      <c r="G396" s="34"/>
      <c r="H396" s="34"/>
      <c r="I396" s="106"/>
      <c r="J396" s="34"/>
      <c r="K396" s="34"/>
      <c r="L396" s="37"/>
      <c r="M396" s="185"/>
      <c r="N396" s="62"/>
      <c r="O396" s="62"/>
      <c r="P396" s="62"/>
      <c r="Q396" s="62"/>
      <c r="R396" s="62"/>
      <c r="S396" s="62"/>
      <c r="T396" s="63"/>
      <c r="AT396" s="16" t="s">
        <v>153</v>
      </c>
      <c r="AU396" s="16" t="s">
        <v>83</v>
      </c>
    </row>
    <row r="397" spans="2:65" s="11" customFormat="1">
      <c r="B397" s="186"/>
      <c r="C397" s="187"/>
      <c r="D397" s="183" t="s">
        <v>155</v>
      </c>
      <c r="E397" s="188" t="s">
        <v>21</v>
      </c>
      <c r="F397" s="189" t="s">
        <v>1163</v>
      </c>
      <c r="G397" s="187"/>
      <c r="H397" s="190">
        <v>88.65</v>
      </c>
      <c r="I397" s="191"/>
      <c r="J397" s="187"/>
      <c r="K397" s="187"/>
      <c r="L397" s="192"/>
      <c r="M397" s="193"/>
      <c r="N397" s="194"/>
      <c r="O397" s="194"/>
      <c r="P397" s="194"/>
      <c r="Q397" s="194"/>
      <c r="R397" s="194"/>
      <c r="S397" s="194"/>
      <c r="T397" s="195"/>
      <c r="AT397" s="196" t="s">
        <v>155</v>
      </c>
      <c r="AU397" s="196" t="s">
        <v>83</v>
      </c>
      <c r="AV397" s="11" t="s">
        <v>85</v>
      </c>
      <c r="AW397" s="11" t="s">
        <v>36</v>
      </c>
      <c r="AX397" s="11" t="s">
        <v>83</v>
      </c>
      <c r="AY397" s="196" t="s">
        <v>146</v>
      </c>
    </row>
    <row r="398" spans="2:65" s="1" customFormat="1" ht="16.5" customHeight="1">
      <c r="B398" s="33"/>
      <c r="C398" s="170" t="s">
        <v>524</v>
      </c>
      <c r="D398" s="170" t="s">
        <v>147</v>
      </c>
      <c r="E398" s="171" t="s">
        <v>1164</v>
      </c>
      <c r="F398" s="172" t="s">
        <v>1165</v>
      </c>
      <c r="G398" s="173" t="s">
        <v>715</v>
      </c>
      <c r="H398" s="174">
        <v>1</v>
      </c>
      <c r="I398" s="175"/>
      <c r="J398" s="176">
        <f>ROUND(I398*H398,2)</f>
        <v>0</v>
      </c>
      <c r="K398" s="172" t="s">
        <v>21</v>
      </c>
      <c r="L398" s="37"/>
      <c r="M398" s="177" t="s">
        <v>21</v>
      </c>
      <c r="N398" s="178" t="s">
        <v>46</v>
      </c>
      <c r="O398" s="62"/>
      <c r="P398" s="179">
        <f>O398*H398</f>
        <v>0</v>
      </c>
      <c r="Q398" s="179">
        <v>0</v>
      </c>
      <c r="R398" s="179">
        <f>Q398*H398</f>
        <v>0</v>
      </c>
      <c r="S398" s="179">
        <v>0</v>
      </c>
      <c r="T398" s="180">
        <f>S398*H398</f>
        <v>0</v>
      </c>
      <c r="AR398" s="181" t="s">
        <v>165</v>
      </c>
      <c r="AT398" s="181" t="s">
        <v>147</v>
      </c>
      <c r="AU398" s="181" t="s">
        <v>83</v>
      </c>
      <c r="AY398" s="16" t="s">
        <v>146</v>
      </c>
      <c r="BE398" s="182">
        <f>IF(N398="základní",J398,0)</f>
        <v>0</v>
      </c>
      <c r="BF398" s="182">
        <f>IF(N398="snížená",J398,0)</f>
        <v>0</v>
      </c>
      <c r="BG398" s="182">
        <f>IF(N398="zákl. přenesená",J398,0)</f>
        <v>0</v>
      </c>
      <c r="BH398" s="182">
        <f>IF(N398="sníž. přenesená",J398,0)</f>
        <v>0</v>
      </c>
      <c r="BI398" s="182">
        <f>IF(N398="nulová",J398,0)</f>
        <v>0</v>
      </c>
      <c r="BJ398" s="16" t="s">
        <v>83</v>
      </c>
      <c r="BK398" s="182">
        <f>ROUND(I398*H398,2)</f>
        <v>0</v>
      </c>
      <c r="BL398" s="16" t="s">
        <v>165</v>
      </c>
      <c r="BM398" s="181" t="s">
        <v>1166</v>
      </c>
    </row>
    <row r="399" spans="2:65" s="12" customFormat="1">
      <c r="B399" s="197"/>
      <c r="C399" s="198"/>
      <c r="D399" s="183" t="s">
        <v>155</v>
      </c>
      <c r="E399" s="199" t="s">
        <v>21</v>
      </c>
      <c r="F399" s="200" t="s">
        <v>1167</v>
      </c>
      <c r="G399" s="198"/>
      <c r="H399" s="199" t="s">
        <v>21</v>
      </c>
      <c r="I399" s="201"/>
      <c r="J399" s="198"/>
      <c r="K399" s="198"/>
      <c r="L399" s="202"/>
      <c r="M399" s="203"/>
      <c r="N399" s="204"/>
      <c r="O399" s="204"/>
      <c r="P399" s="204"/>
      <c r="Q399" s="204"/>
      <c r="R399" s="204"/>
      <c r="S399" s="204"/>
      <c r="T399" s="205"/>
      <c r="AT399" s="206" t="s">
        <v>155</v>
      </c>
      <c r="AU399" s="206" t="s">
        <v>83</v>
      </c>
      <c r="AV399" s="12" t="s">
        <v>83</v>
      </c>
      <c r="AW399" s="12" t="s">
        <v>36</v>
      </c>
      <c r="AX399" s="12" t="s">
        <v>75</v>
      </c>
      <c r="AY399" s="206" t="s">
        <v>146</v>
      </c>
    </row>
    <row r="400" spans="2:65" s="11" customFormat="1">
      <c r="B400" s="186"/>
      <c r="C400" s="187"/>
      <c r="D400" s="183" t="s">
        <v>155</v>
      </c>
      <c r="E400" s="188" t="s">
        <v>21</v>
      </c>
      <c r="F400" s="189" t="s">
        <v>164</v>
      </c>
      <c r="G400" s="187"/>
      <c r="H400" s="190">
        <v>1</v>
      </c>
      <c r="I400" s="191"/>
      <c r="J400" s="187"/>
      <c r="K400" s="187"/>
      <c r="L400" s="192"/>
      <c r="M400" s="193"/>
      <c r="N400" s="194"/>
      <c r="O400" s="194"/>
      <c r="P400" s="194"/>
      <c r="Q400" s="194"/>
      <c r="R400" s="194"/>
      <c r="S400" s="194"/>
      <c r="T400" s="195"/>
      <c r="AT400" s="196" t="s">
        <v>155</v>
      </c>
      <c r="AU400" s="196" t="s">
        <v>83</v>
      </c>
      <c r="AV400" s="11" t="s">
        <v>85</v>
      </c>
      <c r="AW400" s="11" t="s">
        <v>36</v>
      </c>
      <c r="AX400" s="11" t="s">
        <v>83</v>
      </c>
      <c r="AY400" s="196" t="s">
        <v>146</v>
      </c>
    </row>
    <row r="401" spans="2:65" s="1" customFormat="1" ht="24" customHeight="1">
      <c r="B401" s="33"/>
      <c r="C401" s="170" t="s">
        <v>530</v>
      </c>
      <c r="D401" s="170" t="s">
        <v>147</v>
      </c>
      <c r="E401" s="171" t="s">
        <v>1168</v>
      </c>
      <c r="F401" s="172" t="s">
        <v>1146</v>
      </c>
      <c r="G401" s="173" t="s">
        <v>222</v>
      </c>
      <c r="H401" s="174">
        <v>375</v>
      </c>
      <c r="I401" s="175"/>
      <c r="J401" s="176">
        <f>ROUND(I401*H401,2)</f>
        <v>0</v>
      </c>
      <c r="K401" s="172" t="s">
        <v>21</v>
      </c>
      <c r="L401" s="37"/>
      <c r="M401" s="177" t="s">
        <v>21</v>
      </c>
      <c r="N401" s="178" t="s">
        <v>46</v>
      </c>
      <c r="O401" s="62"/>
      <c r="P401" s="179">
        <f>O401*H401</f>
        <v>0</v>
      </c>
      <c r="Q401" s="179">
        <v>4.0000000000000001E-3</v>
      </c>
      <c r="R401" s="179">
        <f>Q401*H401</f>
        <v>1.5</v>
      </c>
      <c r="S401" s="179">
        <v>0</v>
      </c>
      <c r="T401" s="180">
        <f>S401*H401</f>
        <v>0</v>
      </c>
      <c r="AR401" s="181" t="s">
        <v>165</v>
      </c>
      <c r="AT401" s="181" t="s">
        <v>147</v>
      </c>
      <c r="AU401" s="181" t="s">
        <v>83</v>
      </c>
      <c r="AY401" s="16" t="s">
        <v>146</v>
      </c>
      <c r="BE401" s="182">
        <f>IF(N401="základní",J401,0)</f>
        <v>0</v>
      </c>
      <c r="BF401" s="182">
        <f>IF(N401="snížená",J401,0)</f>
        <v>0</v>
      </c>
      <c r="BG401" s="182">
        <f>IF(N401="zákl. přenesená",J401,0)</f>
        <v>0</v>
      </c>
      <c r="BH401" s="182">
        <f>IF(N401="sníž. přenesená",J401,0)</f>
        <v>0</v>
      </c>
      <c r="BI401" s="182">
        <f>IF(N401="nulová",J401,0)</f>
        <v>0</v>
      </c>
      <c r="BJ401" s="16" t="s">
        <v>83</v>
      </c>
      <c r="BK401" s="182">
        <f>ROUND(I401*H401,2)</f>
        <v>0</v>
      </c>
      <c r="BL401" s="16" t="s">
        <v>165</v>
      </c>
      <c r="BM401" s="181" t="s">
        <v>594</v>
      </c>
    </row>
    <row r="402" spans="2:65" s="12" customFormat="1">
      <c r="B402" s="197"/>
      <c r="C402" s="198"/>
      <c r="D402" s="183" t="s">
        <v>155</v>
      </c>
      <c r="E402" s="199" t="s">
        <v>21</v>
      </c>
      <c r="F402" s="200" t="s">
        <v>1148</v>
      </c>
      <c r="G402" s="198"/>
      <c r="H402" s="199" t="s">
        <v>21</v>
      </c>
      <c r="I402" s="201"/>
      <c r="J402" s="198"/>
      <c r="K402" s="198"/>
      <c r="L402" s="202"/>
      <c r="M402" s="203"/>
      <c r="N402" s="204"/>
      <c r="O402" s="204"/>
      <c r="P402" s="204"/>
      <c r="Q402" s="204"/>
      <c r="R402" s="204"/>
      <c r="S402" s="204"/>
      <c r="T402" s="205"/>
      <c r="AT402" s="206" t="s">
        <v>155</v>
      </c>
      <c r="AU402" s="206" t="s">
        <v>83</v>
      </c>
      <c r="AV402" s="12" t="s">
        <v>83</v>
      </c>
      <c r="AW402" s="12" t="s">
        <v>36</v>
      </c>
      <c r="AX402" s="12" t="s">
        <v>75</v>
      </c>
      <c r="AY402" s="206" t="s">
        <v>146</v>
      </c>
    </row>
    <row r="403" spans="2:65" s="11" customFormat="1">
      <c r="B403" s="186"/>
      <c r="C403" s="187"/>
      <c r="D403" s="183" t="s">
        <v>155</v>
      </c>
      <c r="E403" s="188" t="s">
        <v>21</v>
      </c>
      <c r="F403" s="189" t="s">
        <v>1149</v>
      </c>
      <c r="G403" s="187"/>
      <c r="H403" s="190">
        <v>375</v>
      </c>
      <c r="I403" s="191"/>
      <c r="J403" s="187"/>
      <c r="K403" s="187"/>
      <c r="L403" s="192"/>
      <c r="M403" s="193"/>
      <c r="N403" s="194"/>
      <c r="O403" s="194"/>
      <c r="P403" s="194"/>
      <c r="Q403" s="194"/>
      <c r="R403" s="194"/>
      <c r="S403" s="194"/>
      <c r="T403" s="195"/>
      <c r="AT403" s="196" t="s">
        <v>155</v>
      </c>
      <c r="AU403" s="196" t="s">
        <v>83</v>
      </c>
      <c r="AV403" s="11" t="s">
        <v>85</v>
      </c>
      <c r="AW403" s="11" t="s">
        <v>36</v>
      </c>
      <c r="AX403" s="11" t="s">
        <v>83</v>
      </c>
      <c r="AY403" s="196" t="s">
        <v>146</v>
      </c>
    </row>
    <row r="404" spans="2:65" s="10" customFormat="1" ht="25.9" customHeight="1">
      <c r="B404" s="156"/>
      <c r="C404" s="157"/>
      <c r="D404" s="158" t="s">
        <v>74</v>
      </c>
      <c r="E404" s="159" t="s">
        <v>638</v>
      </c>
      <c r="F404" s="159" t="s">
        <v>1169</v>
      </c>
      <c r="G404" s="157"/>
      <c r="H404" s="157"/>
      <c r="I404" s="160"/>
      <c r="J404" s="161">
        <f>BK404</f>
        <v>0</v>
      </c>
      <c r="K404" s="157"/>
      <c r="L404" s="162"/>
      <c r="M404" s="163"/>
      <c r="N404" s="164"/>
      <c r="O404" s="164"/>
      <c r="P404" s="165">
        <f>SUM(P405:P428)</f>
        <v>0</v>
      </c>
      <c r="Q404" s="164"/>
      <c r="R404" s="165">
        <f>SUM(R405:R428)</f>
        <v>45.783037299999997</v>
      </c>
      <c r="S404" s="164"/>
      <c r="T404" s="166">
        <f>SUM(T405:T428)</f>
        <v>0</v>
      </c>
      <c r="AR404" s="167" t="s">
        <v>83</v>
      </c>
      <c r="AT404" s="168" t="s">
        <v>74</v>
      </c>
      <c r="AU404" s="168" t="s">
        <v>75</v>
      </c>
      <c r="AY404" s="167" t="s">
        <v>146</v>
      </c>
      <c r="BK404" s="169">
        <f>SUM(BK405:BK428)</f>
        <v>0</v>
      </c>
    </row>
    <row r="405" spans="2:65" s="1" customFormat="1" ht="16.5" customHeight="1">
      <c r="B405" s="33"/>
      <c r="C405" s="170" t="s">
        <v>535</v>
      </c>
      <c r="D405" s="170" t="s">
        <v>147</v>
      </c>
      <c r="E405" s="171" t="s">
        <v>1170</v>
      </c>
      <c r="F405" s="172" t="s">
        <v>1171</v>
      </c>
      <c r="G405" s="173" t="s">
        <v>227</v>
      </c>
      <c r="H405" s="174">
        <v>68.260000000000005</v>
      </c>
      <c r="I405" s="175"/>
      <c r="J405" s="176">
        <f>ROUND(I405*H405,2)</f>
        <v>0</v>
      </c>
      <c r="K405" s="172" t="s">
        <v>394</v>
      </c>
      <c r="L405" s="37"/>
      <c r="M405" s="177" t="s">
        <v>21</v>
      </c>
      <c r="N405" s="178" t="s">
        <v>46</v>
      </c>
      <c r="O405" s="62"/>
      <c r="P405" s="179">
        <f>O405*H405</f>
        <v>0</v>
      </c>
      <c r="Q405" s="179">
        <v>6.2399999999999997E-2</v>
      </c>
      <c r="R405" s="179">
        <f>Q405*H405</f>
        <v>4.2594240000000001</v>
      </c>
      <c r="S405" s="179">
        <v>0</v>
      </c>
      <c r="T405" s="180">
        <f>S405*H405</f>
        <v>0</v>
      </c>
      <c r="AR405" s="181" t="s">
        <v>165</v>
      </c>
      <c r="AT405" s="181" t="s">
        <v>147</v>
      </c>
      <c r="AU405" s="181" t="s">
        <v>83</v>
      </c>
      <c r="AY405" s="16" t="s">
        <v>146</v>
      </c>
      <c r="BE405" s="182">
        <f>IF(N405="základní",J405,0)</f>
        <v>0</v>
      </c>
      <c r="BF405" s="182">
        <f>IF(N405="snížená",J405,0)</f>
        <v>0</v>
      </c>
      <c r="BG405" s="182">
        <f>IF(N405="zákl. přenesená",J405,0)</f>
        <v>0</v>
      </c>
      <c r="BH405" s="182">
        <f>IF(N405="sníž. přenesená",J405,0)</f>
        <v>0</v>
      </c>
      <c r="BI405" s="182">
        <f>IF(N405="nulová",J405,0)</f>
        <v>0</v>
      </c>
      <c r="BJ405" s="16" t="s">
        <v>83</v>
      </c>
      <c r="BK405" s="182">
        <f>ROUND(I405*H405,2)</f>
        <v>0</v>
      </c>
      <c r="BL405" s="16" t="s">
        <v>165</v>
      </c>
      <c r="BM405" s="181" t="s">
        <v>1172</v>
      </c>
    </row>
    <row r="406" spans="2:65" s="12" customFormat="1">
      <c r="B406" s="197"/>
      <c r="C406" s="198"/>
      <c r="D406" s="183" t="s">
        <v>155</v>
      </c>
      <c r="E406" s="199" t="s">
        <v>21</v>
      </c>
      <c r="F406" s="200" t="s">
        <v>1173</v>
      </c>
      <c r="G406" s="198"/>
      <c r="H406" s="199" t="s">
        <v>21</v>
      </c>
      <c r="I406" s="201"/>
      <c r="J406" s="198"/>
      <c r="K406" s="198"/>
      <c r="L406" s="202"/>
      <c r="M406" s="203"/>
      <c r="N406" s="204"/>
      <c r="O406" s="204"/>
      <c r="P406" s="204"/>
      <c r="Q406" s="204"/>
      <c r="R406" s="204"/>
      <c r="S406" s="204"/>
      <c r="T406" s="205"/>
      <c r="AT406" s="206" t="s">
        <v>155</v>
      </c>
      <c r="AU406" s="206" t="s">
        <v>83</v>
      </c>
      <c r="AV406" s="12" t="s">
        <v>83</v>
      </c>
      <c r="AW406" s="12" t="s">
        <v>36</v>
      </c>
      <c r="AX406" s="12" t="s">
        <v>75</v>
      </c>
      <c r="AY406" s="206" t="s">
        <v>146</v>
      </c>
    </row>
    <row r="407" spans="2:65" s="11" customFormat="1">
      <c r="B407" s="186"/>
      <c r="C407" s="187"/>
      <c r="D407" s="183" t="s">
        <v>155</v>
      </c>
      <c r="E407" s="188" t="s">
        <v>21</v>
      </c>
      <c r="F407" s="189" t="s">
        <v>1174</v>
      </c>
      <c r="G407" s="187"/>
      <c r="H407" s="190">
        <v>68.260000000000005</v>
      </c>
      <c r="I407" s="191"/>
      <c r="J407" s="187"/>
      <c r="K407" s="187"/>
      <c r="L407" s="192"/>
      <c r="M407" s="193"/>
      <c r="N407" s="194"/>
      <c r="O407" s="194"/>
      <c r="P407" s="194"/>
      <c r="Q407" s="194"/>
      <c r="R407" s="194"/>
      <c r="S407" s="194"/>
      <c r="T407" s="195"/>
      <c r="AT407" s="196" t="s">
        <v>155</v>
      </c>
      <c r="AU407" s="196" t="s">
        <v>83</v>
      </c>
      <c r="AV407" s="11" t="s">
        <v>85</v>
      </c>
      <c r="AW407" s="11" t="s">
        <v>36</v>
      </c>
      <c r="AX407" s="11" t="s">
        <v>83</v>
      </c>
      <c r="AY407" s="196" t="s">
        <v>146</v>
      </c>
    </row>
    <row r="408" spans="2:65" s="1" customFormat="1" ht="16.5" customHeight="1">
      <c r="B408" s="33"/>
      <c r="C408" s="170" t="s">
        <v>543</v>
      </c>
      <c r="D408" s="170" t="s">
        <v>147</v>
      </c>
      <c r="E408" s="171" t="s">
        <v>1175</v>
      </c>
      <c r="F408" s="172" t="s">
        <v>1176</v>
      </c>
      <c r="G408" s="173" t="s">
        <v>227</v>
      </c>
      <c r="H408" s="174">
        <v>74.599999999999994</v>
      </c>
      <c r="I408" s="175"/>
      <c r="J408" s="176">
        <f>ROUND(I408*H408,2)</f>
        <v>0</v>
      </c>
      <c r="K408" s="172" t="s">
        <v>394</v>
      </c>
      <c r="L408" s="37"/>
      <c r="M408" s="177" t="s">
        <v>21</v>
      </c>
      <c r="N408" s="178" t="s">
        <v>46</v>
      </c>
      <c r="O408" s="62"/>
      <c r="P408" s="179">
        <f>O408*H408</f>
        <v>0</v>
      </c>
      <c r="Q408" s="179">
        <v>3.1199999999999999E-2</v>
      </c>
      <c r="R408" s="179">
        <f>Q408*H408</f>
        <v>2.3275199999999998</v>
      </c>
      <c r="S408" s="179">
        <v>0</v>
      </c>
      <c r="T408" s="180">
        <f>S408*H408</f>
        <v>0</v>
      </c>
      <c r="AR408" s="181" t="s">
        <v>165</v>
      </c>
      <c r="AT408" s="181" t="s">
        <v>147</v>
      </c>
      <c r="AU408" s="181" t="s">
        <v>83</v>
      </c>
      <c r="AY408" s="16" t="s">
        <v>146</v>
      </c>
      <c r="BE408" s="182">
        <f>IF(N408="základní",J408,0)</f>
        <v>0</v>
      </c>
      <c r="BF408" s="182">
        <f>IF(N408="snížená",J408,0)</f>
        <v>0</v>
      </c>
      <c r="BG408" s="182">
        <f>IF(N408="zákl. přenesená",J408,0)</f>
        <v>0</v>
      </c>
      <c r="BH408" s="182">
        <f>IF(N408="sníž. přenesená",J408,0)</f>
        <v>0</v>
      </c>
      <c r="BI408" s="182">
        <f>IF(N408="nulová",J408,0)</f>
        <v>0</v>
      </c>
      <c r="BJ408" s="16" t="s">
        <v>83</v>
      </c>
      <c r="BK408" s="182">
        <f>ROUND(I408*H408,2)</f>
        <v>0</v>
      </c>
      <c r="BL408" s="16" t="s">
        <v>165</v>
      </c>
      <c r="BM408" s="181" t="s">
        <v>1177</v>
      </c>
    </row>
    <row r="409" spans="2:65" s="12" customFormat="1">
      <c r="B409" s="197"/>
      <c r="C409" s="198"/>
      <c r="D409" s="183" t="s">
        <v>155</v>
      </c>
      <c r="E409" s="199" t="s">
        <v>21</v>
      </c>
      <c r="F409" s="200" t="s">
        <v>1178</v>
      </c>
      <c r="G409" s="198"/>
      <c r="H409" s="199" t="s">
        <v>21</v>
      </c>
      <c r="I409" s="201"/>
      <c r="J409" s="198"/>
      <c r="K409" s="198"/>
      <c r="L409" s="202"/>
      <c r="M409" s="203"/>
      <c r="N409" s="204"/>
      <c r="O409" s="204"/>
      <c r="P409" s="204"/>
      <c r="Q409" s="204"/>
      <c r="R409" s="204"/>
      <c r="S409" s="204"/>
      <c r="T409" s="205"/>
      <c r="AT409" s="206" t="s">
        <v>155</v>
      </c>
      <c r="AU409" s="206" t="s">
        <v>83</v>
      </c>
      <c r="AV409" s="12" t="s">
        <v>83</v>
      </c>
      <c r="AW409" s="12" t="s">
        <v>36</v>
      </c>
      <c r="AX409" s="12" t="s">
        <v>75</v>
      </c>
      <c r="AY409" s="206" t="s">
        <v>146</v>
      </c>
    </row>
    <row r="410" spans="2:65" s="11" customFormat="1">
      <c r="B410" s="186"/>
      <c r="C410" s="187"/>
      <c r="D410" s="183" t="s">
        <v>155</v>
      </c>
      <c r="E410" s="188" t="s">
        <v>21</v>
      </c>
      <c r="F410" s="189" t="s">
        <v>509</v>
      </c>
      <c r="G410" s="187"/>
      <c r="H410" s="190">
        <v>74.599999999999994</v>
      </c>
      <c r="I410" s="191"/>
      <c r="J410" s="187"/>
      <c r="K410" s="187"/>
      <c r="L410" s="192"/>
      <c r="M410" s="193"/>
      <c r="N410" s="194"/>
      <c r="O410" s="194"/>
      <c r="P410" s="194"/>
      <c r="Q410" s="194"/>
      <c r="R410" s="194"/>
      <c r="S410" s="194"/>
      <c r="T410" s="195"/>
      <c r="AT410" s="196" t="s">
        <v>155</v>
      </c>
      <c r="AU410" s="196" t="s">
        <v>83</v>
      </c>
      <c r="AV410" s="11" t="s">
        <v>85</v>
      </c>
      <c r="AW410" s="11" t="s">
        <v>36</v>
      </c>
      <c r="AX410" s="11" t="s">
        <v>83</v>
      </c>
      <c r="AY410" s="196" t="s">
        <v>146</v>
      </c>
    </row>
    <row r="411" spans="2:65" s="1" customFormat="1" ht="16.5" customHeight="1">
      <c r="B411" s="33"/>
      <c r="C411" s="170" t="s">
        <v>574</v>
      </c>
      <c r="D411" s="170" t="s">
        <v>147</v>
      </c>
      <c r="E411" s="171" t="s">
        <v>1179</v>
      </c>
      <c r="F411" s="172" t="s">
        <v>1180</v>
      </c>
      <c r="G411" s="173" t="s">
        <v>227</v>
      </c>
      <c r="H411" s="174">
        <v>47.332999999999998</v>
      </c>
      <c r="I411" s="175"/>
      <c r="J411" s="176">
        <f>ROUND(I411*H411,2)</f>
        <v>0</v>
      </c>
      <c r="K411" s="172" t="s">
        <v>394</v>
      </c>
      <c r="L411" s="37"/>
      <c r="M411" s="177" t="s">
        <v>21</v>
      </c>
      <c r="N411" s="178" t="s">
        <v>46</v>
      </c>
      <c r="O411" s="62"/>
      <c r="P411" s="179">
        <f>O411*H411</f>
        <v>0</v>
      </c>
      <c r="Q411" s="179">
        <v>1E-4</v>
      </c>
      <c r="R411" s="179">
        <f>Q411*H411</f>
        <v>4.7333000000000002E-3</v>
      </c>
      <c r="S411" s="179">
        <v>0</v>
      </c>
      <c r="T411" s="180">
        <f>S411*H411</f>
        <v>0</v>
      </c>
      <c r="AR411" s="181" t="s">
        <v>165</v>
      </c>
      <c r="AT411" s="181" t="s">
        <v>147</v>
      </c>
      <c r="AU411" s="181" t="s">
        <v>83</v>
      </c>
      <c r="AY411" s="16" t="s">
        <v>146</v>
      </c>
      <c r="BE411" s="182">
        <f>IF(N411="základní",J411,0)</f>
        <v>0</v>
      </c>
      <c r="BF411" s="182">
        <f>IF(N411="snížená",J411,0)</f>
        <v>0</v>
      </c>
      <c r="BG411" s="182">
        <f>IF(N411="zákl. přenesená",J411,0)</f>
        <v>0</v>
      </c>
      <c r="BH411" s="182">
        <f>IF(N411="sníž. přenesená",J411,0)</f>
        <v>0</v>
      </c>
      <c r="BI411" s="182">
        <f>IF(N411="nulová",J411,0)</f>
        <v>0</v>
      </c>
      <c r="BJ411" s="16" t="s">
        <v>83</v>
      </c>
      <c r="BK411" s="182">
        <f>ROUND(I411*H411,2)</f>
        <v>0</v>
      </c>
      <c r="BL411" s="16" t="s">
        <v>165</v>
      </c>
      <c r="BM411" s="181" t="s">
        <v>1181</v>
      </c>
    </row>
    <row r="412" spans="2:65" s="12" customFormat="1">
      <c r="B412" s="197"/>
      <c r="C412" s="198"/>
      <c r="D412" s="183" t="s">
        <v>155</v>
      </c>
      <c r="E412" s="199" t="s">
        <v>21</v>
      </c>
      <c r="F412" s="200" t="s">
        <v>1182</v>
      </c>
      <c r="G412" s="198"/>
      <c r="H412" s="199" t="s">
        <v>21</v>
      </c>
      <c r="I412" s="201"/>
      <c r="J412" s="198"/>
      <c r="K412" s="198"/>
      <c r="L412" s="202"/>
      <c r="M412" s="203"/>
      <c r="N412" s="204"/>
      <c r="O412" s="204"/>
      <c r="P412" s="204"/>
      <c r="Q412" s="204"/>
      <c r="R412" s="204"/>
      <c r="S412" s="204"/>
      <c r="T412" s="205"/>
      <c r="AT412" s="206" t="s">
        <v>155</v>
      </c>
      <c r="AU412" s="206" t="s">
        <v>83</v>
      </c>
      <c r="AV412" s="12" t="s">
        <v>83</v>
      </c>
      <c r="AW412" s="12" t="s">
        <v>36</v>
      </c>
      <c r="AX412" s="12" t="s">
        <v>75</v>
      </c>
      <c r="AY412" s="206" t="s">
        <v>146</v>
      </c>
    </row>
    <row r="413" spans="2:65" s="11" customFormat="1">
      <c r="B413" s="186"/>
      <c r="C413" s="187"/>
      <c r="D413" s="183" t="s">
        <v>155</v>
      </c>
      <c r="E413" s="188" t="s">
        <v>21</v>
      </c>
      <c r="F413" s="189" t="s">
        <v>1183</v>
      </c>
      <c r="G413" s="187"/>
      <c r="H413" s="190">
        <v>30.492999999999999</v>
      </c>
      <c r="I413" s="191"/>
      <c r="J413" s="187"/>
      <c r="K413" s="187"/>
      <c r="L413" s="192"/>
      <c r="M413" s="193"/>
      <c r="N413" s="194"/>
      <c r="O413" s="194"/>
      <c r="P413" s="194"/>
      <c r="Q413" s="194"/>
      <c r="R413" s="194"/>
      <c r="S413" s="194"/>
      <c r="T413" s="195"/>
      <c r="AT413" s="196" t="s">
        <v>155</v>
      </c>
      <c r="AU413" s="196" t="s">
        <v>83</v>
      </c>
      <c r="AV413" s="11" t="s">
        <v>85</v>
      </c>
      <c r="AW413" s="11" t="s">
        <v>36</v>
      </c>
      <c r="AX413" s="11" t="s">
        <v>75</v>
      </c>
      <c r="AY413" s="196" t="s">
        <v>146</v>
      </c>
    </row>
    <row r="414" spans="2:65" s="11" customFormat="1">
      <c r="B414" s="186"/>
      <c r="C414" s="187"/>
      <c r="D414" s="183" t="s">
        <v>155</v>
      </c>
      <c r="E414" s="188" t="s">
        <v>21</v>
      </c>
      <c r="F414" s="189" t="s">
        <v>1184</v>
      </c>
      <c r="G414" s="187"/>
      <c r="H414" s="190">
        <v>16.84</v>
      </c>
      <c r="I414" s="191"/>
      <c r="J414" s="187"/>
      <c r="K414" s="187"/>
      <c r="L414" s="192"/>
      <c r="M414" s="193"/>
      <c r="N414" s="194"/>
      <c r="O414" s="194"/>
      <c r="P414" s="194"/>
      <c r="Q414" s="194"/>
      <c r="R414" s="194"/>
      <c r="S414" s="194"/>
      <c r="T414" s="195"/>
      <c r="AT414" s="196" t="s">
        <v>155</v>
      </c>
      <c r="AU414" s="196" t="s">
        <v>83</v>
      </c>
      <c r="AV414" s="11" t="s">
        <v>85</v>
      </c>
      <c r="AW414" s="11" t="s">
        <v>36</v>
      </c>
      <c r="AX414" s="11" t="s">
        <v>75</v>
      </c>
      <c r="AY414" s="196" t="s">
        <v>146</v>
      </c>
    </row>
    <row r="415" spans="2:65" s="13" customFormat="1">
      <c r="B415" s="207"/>
      <c r="C415" s="208"/>
      <c r="D415" s="183" t="s">
        <v>155</v>
      </c>
      <c r="E415" s="209" t="s">
        <v>21</v>
      </c>
      <c r="F415" s="210" t="s">
        <v>252</v>
      </c>
      <c r="G415" s="208"/>
      <c r="H415" s="211">
        <v>47.332999999999998</v>
      </c>
      <c r="I415" s="212"/>
      <c r="J415" s="208"/>
      <c r="K415" s="208"/>
      <c r="L415" s="213"/>
      <c r="M415" s="214"/>
      <c r="N415" s="215"/>
      <c r="O415" s="215"/>
      <c r="P415" s="215"/>
      <c r="Q415" s="215"/>
      <c r="R415" s="215"/>
      <c r="S415" s="215"/>
      <c r="T415" s="216"/>
      <c r="AT415" s="217" t="s">
        <v>155</v>
      </c>
      <c r="AU415" s="217" t="s">
        <v>83</v>
      </c>
      <c r="AV415" s="13" t="s">
        <v>165</v>
      </c>
      <c r="AW415" s="13" t="s">
        <v>36</v>
      </c>
      <c r="AX415" s="13" t="s">
        <v>83</v>
      </c>
      <c r="AY415" s="217" t="s">
        <v>146</v>
      </c>
    </row>
    <row r="416" spans="2:65" s="1" customFormat="1" ht="16.5" customHeight="1">
      <c r="B416" s="33"/>
      <c r="C416" s="221" t="s">
        <v>586</v>
      </c>
      <c r="D416" s="221" t="s">
        <v>820</v>
      </c>
      <c r="E416" s="222" t="s">
        <v>972</v>
      </c>
      <c r="F416" s="223" t="s">
        <v>973</v>
      </c>
      <c r="G416" s="224" t="s">
        <v>227</v>
      </c>
      <c r="H416" s="225">
        <v>56.8</v>
      </c>
      <c r="I416" s="226"/>
      <c r="J416" s="227">
        <f>ROUND(I416*H416,2)</f>
        <v>0</v>
      </c>
      <c r="K416" s="223" t="s">
        <v>21</v>
      </c>
      <c r="L416" s="228"/>
      <c r="M416" s="229" t="s">
        <v>21</v>
      </c>
      <c r="N416" s="230" t="s">
        <v>46</v>
      </c>
      <c r="O416" s="62"/>
      <c r="P416" s="179">
        <f>O416*H416</f>
        <v>0</v>
      </c>
      <c r="Q416" s="179">
        <v>5.0000000000000001E-4</v>
      </c>
      <c r="R416" s="179">
        <f>Q416*H416</f>
        <v>2.8399999999999998E-2</v>
      </c>
      <c r="S416" s="179">
        <v>0</v>
      </c>
      <c r="T416" s="180">
        <f>S416*H416</f>
        <v>0</v>
      </c>
      <c r="AR416" s="181" t="s">
        <v>186</v>
      </c>
      <c r="AT416" s="181" t="s">
        <v>820</v>
      </c>
      <c r="AU416" s="181" t="s">
        <v>83</v>
      </c>
      <c r="AY416" s="16" t="s">
        <v>146</v>
      </c>
      <c r="BE416" s="182">
        <f>IF(N416="základní",J416,0)</f>
        <v>0</v>
      </c>
      <c r="BF416" s="182">
        <f>IF(N416="snížená",J416,0)</f>
        <v>0</v>
      </c>
      <c r="BG416" s="182">
        <f>IF(N416="zákl. přenesená",J416,0)</f>
        <v>0</v>
      </c>
      <c r="BH416" s="182">
        <f>IF(N416="sníž. přenesená",J416,0)</f>
        <v>0</v>
      </c>
      <c r="BI416" s="182">
        <f>IF(N416="nulová",J416,0)</f>
        <v>0</v>
      </c>
      <c r="BJ416" s="16" t="s">
        <v>83</v>
      </c>
      <c r="BK416" s="182">
        <f>ROUND(I416*H416,2)</f>
        <v>0</v>
      </c>
      <c r="BL416" s="16" t="s">
        <v>165</v>
      </c>
      <c r="BM416" s="181" t="s">
        <v>1185</v>
      </c>
    </row>
    <row r="417" spans="2:65" s="11" customFormat="1">
      <c r="B417" s="186"/>
      <c r="C417" s="187"/>
      <c r="D417" s="183" t="s">
        <v>155</v>
      </c>
      <c r="E417" s="188" t="s">
        <v>21</v>
      </c>
      <c r="F417" s="189" t="s">
        <v>1186</v>
      </c>
      <c r="G417" s="187"/>
      <c r="H417" s="190">
        <v>56.8</v>
      </c>
      <c r="I417" s="191"/>
      <c r="J417" s="187"/>
      <c r="K417" s="187"/>
      <c r="L417" s="192"/>
      <c r="M417" s="193"/>
      <c r="N417" s="194"/>
      <c r="O417" s="194"/>
      <c r="P417" s="194"/>
      <c r="Q417" s="194"/>
      <c r="R417" s="194"/>
      <c r="S417" s="194"/>
      <c r="T417" s="195"/>
      <c r="AT417" s="196" t="s">
        <v>155</v>
      </c>
      <c r="AU417" s="196" t="s">
        <v>83</v>
      </c>
      <c r="AV417" s="11" t="s">
        <v>85</v>
      </c>
      <c r="AW417" s="11" t="s">
        <v>36</v>
      </c>
      <c r="AX417" s="11" t="s">
        <v>83</v>
      </c>
      <c r="AY417" s="196" t="s">
        <v>146</v>
      </c>
    </row>
    <row r="418" spans="2:65" s="1" customFormat="1" ht="16.5" customHeight="1">
      <c r="B418" s="33"/>
      <c r="C418" s="170" t="s">
        <v>591</v>
      </c>
      <c r="D418" s="170" t="s">
        <v>147</v>
      </c>
      <c r="E418" s="171" t="s">
        <v>1187</v>
      </c>
      <c r="F418" s="172" t="s">
        <v>1188</v>
      </c>
      <c r="G418" s="173" t="s">
        <v>601</v>
      </c>
      <c r="H418" s="174">
        <v>15.032999999999999</v>
      </c>
      <c r="I418" s="175"/>
      <c r="J418" s="176">
        <f>ROUND(I418*H418,2)</f>
        <v>0</v>
      </c>
      <c r="K418" s="172" t="s">
        <v>394</v>
      </c>
      <c r="L418" s="37"/>
      <c r="M418" s="177" t="s">
        <v>21</v>
      </c>
      <c r="N418" s="178" t="s">
        <v>46</v>
      </c>
      <c r="O418" s="62"/>
      <c r="P418" s="179">
        <f>O418*H418</f>
        <v>0</v>
      </c>
      <c r="Q418" s="179">
        <v>2.16</v>
      </c>
      <c r="R418" s="179">
        <f>Q418*H418</f>
        <v>32.47128</v>
      </c>
      <c r="S418" s="179">
        <v>0</v>
      </c>
      <c r="T418" s="180">
        <f>S418*H418</f>
        <v>0</v>
      </c>
      <c r="AR418" s="181" t="s">
        <v>165</v>
      </c>
      <c r="AT418" s="181" t="s">
        <v>147</v>
      </c>
      <c r="AU418" s="181" t="s">
        <v>83</v>
      </c>
      <c r="AY418" s="16" t="s">
        <v>146</v>
      </c>
      <c r="BE418" s="182">
        <f>IF(N418="základní",J418,0)</f>
        <v>0</v>
      </c>
      <c r="BF418" s="182">
        <f>IF(N418="snížená",J418,0)</f>
        <v>0</v>
      </c>
      <c r="BG418" s="182">
        <f>IF(N418="zákl. přenesená",J418,0)</f>
        <v>0</v>
      </c>
      <c r="BH418" s="182">
        <f>IF(N418="sníž. přenesená",J418,0)</f>
        <v>0</v>
      </c>
      <c r="BI418" s="182">
        <f>IF(N418="nulová",J418,0)</f>
        <v>0</v>
      </c>
      <c r="BJ418" s="16" t="s">
        <v>83</v>
      </c>
      <c r="BK418" s="182">
        <f>ROUND(I418*H418,2)</f>
        <v>0</v>
      </c>
      <c r="BL418" s="16" t="s">
        <v>165</v>
      </c>
      <c r="BM418" s="181" t="s">
        <v>1189</v>
      </c>
    </row>
    <row r="419" spans="2:65" s="12" customFormat="1">
      <c r="B419" s="197"/>
      <c r="C419" s="198"/>
      <c r="D419" s="183" t="s">
        <v>155</v>
      </c>
      <c r="E419" s="199" t="s">
        <v>21</v>
      </c>
      <c r="F419" s="200" t="s">
        <v>1190</v>
      </c>
      <c r="G419" s="198"/>
      <c r="H419" s="199" t="s">
        <v>21</v>
      </c>
      <c r="I419" s="201"/>
      <c r="J419" s="198"/>
      <c r="K419" s="198"/>
      <c r="L419" s="202"/>
      <c r="M419" s="203"/>
      <c r="N419" s="204"/>
      <c r="O419" s="204"/>
      <c r="P419" s="204"/>
      <c r="Q419" s="204"/>
      <c r="R419" s="204"/>
      <c r="S419" s="204"/>
      <c r="T419" s="205"/>
      <c r="AT419" s="206" t="s">
        <v>155</v>
      </c>
      <c r="AU419" s="206" t="s">
        <v>83</v>
      </c>
      <c r="AV419" s="12" t="s">
        <v>83</v>
      </c>
      <c r="AW419" s="12" t="s">
        <v>36</v>
      </c>
      <c r="AX419" s="12" t="s">
        <v>75</v>
      </c>
      <c r="AY419" s="206" t="s">
        <v>146</v>
      </c>
    </row>
    <row r="420" spans="2:65" s="11" customFormat="1">
      <c r="B420" s="186"/>
      <c r="C420" s="187"/>
      <c r="D420" s="183" t="s">
        <v>155</v>
      </c>
      <c r="E420" s="188" t="s">
        <v>21</v>
      </c>
      <c r="F420" s="189" t="s">
        <v>1191</v>
      </c>
      <c r="G420" s="187"/>
      <c r="H420" s="190">
        <v>8.35</v>
      </c>
      <c r="I420" s="191"/>
      <c r="J420" s="187"/>
      <c r="K420" s="187"/>
      <c r="L420" s="192"/>
      <c r="M420" s="193"/>
      <c r="N420" s="194"/>
      <c r="O420" s="194"/>
      <c r="P420" s="194"/>
      <c r="Q420" s="194"/>
      <c r="R420" s="194"/>
      <c r="S420" s="194"/>
      <c r="T420" s="195"/>
      <c r="AT420" s="196" t="s">
        <v>155</v>
      </c>
      <c r="AU420" s="196" t="s">
        <v>83</v>
      </c>
      <c r="AV420" s="11" t="s">
        <v>85</v>
      </c>
      <c r="AW420" s="11" t="s">
        <v>36</v>
      </c>
      <c r="AX420" s="11" t="s">
        <v>75</v>
      </c>
      <c r="AY420" s="196" t="s">
        <v>146</v>
      </c>
    </row>
    <row r="421" spans="2:65" s="11" customFormat="1">
      <c r="B421" s="186"/>
      <c r="C421" s="187"/>
      <c r="D421" s="183" t="s">
        <v>155</v>
      </c>
      <c r="E421" s="188" t="s">
        <v>21</v>
      </c>
      <c r="F421" s="189" t="s">
        <v>1192</v>
      </c>
      <c r="G421" s="187"/>
      <c r="H421" s="190">
        <v>6.6829999999999998</v>
      </c>
      <c r="I421" s="191"/>
      <c r="J421" s="187"/>
      <c r="K421" s="187"/>
      <c r="L421" s="192"/>
      <c r="M421" s="193"/>
      <c r="N421" s="194"/>
      <c r="O421" s="194"/>
      <c r="P421" s="194"/>
      <c r="Q421" s="194"/>
      <c r="R421" s="194"/>
      <c r="S421" s="194"/>
      <c r="T421" s="195"/>
      <c r="AT421" s="196" t="s">
        <v>155</v>
      </c>
      <c r="AU421" s="196" t="s">
        <v>83</v>
      </c>
      <c r="AV421" s="11" t="s">
        <v>85</v>
      </c>
      <c r="AW421" s="11" t="s">
        <v>36</v>
      </c>
      <c r="AX421" s="11" t="s">
        <v>75</v>
      </c>
      <c r="AY421" s="196" t="s">
        <v>146</v>
      </c>
    </row>
    <row r="422" spans="2:65" s="13" customFormat="1">
      <c r="B422" s="207"/>
      <c r="C422" s="208"/>
      <c r="D422" s="183" t="s">
        <v>155</v>
      </c>
      <c r="E422" s="209" t="s">
        <v>21</v>
      </c>
      <c r="F422" s="210" t="s">
        <v>252</v>
      </c>
      <c r="G422" s="208"/>
      <c r="H422" s="211">
        <v>15.032999999999999</v>
      </c>
      <c r="I422" s="212"/>
      <c r="J422" s="208"/>
      <c r="K422" s="208"/>
      <c r="L422" s="213"/>
      <c r="M422" s="214"/>
      <c r="N422" s="215"/>
      <c r="O422" s="215"/>
      <c r="P422" s="215"/>
      <c r="Q422" s="215"/>
      <c r="R422" s="215"/>
      <c r="S422" s="215"/>
      <c r="T422" s="216"/>
      <c r="AT422" s="217" t="s">
        <v>155</v>
      </c>
      <c r="AU422" s="217" t="s">
        <v>83</v>
      </c>
      <c r="AV422" s="13" t="s">
        <v>165</v>
      </c>
      <c r="AW422" s="13" t="s">
        <v>36</v>
      </c>
      <c r="AX422" s="13" t="s">
        <v>83</v>
      </c>
      <c r="AY422" s="217" t="s">
        <v>146</v>
      </c>
    </row>
    <row r="423" spans="2:65" s="1" customFormat="1" ht="16.5" customHeight="1">
      <c r="B423" s="33"/>
      <c r="C423" s="170" t="s">
        <v>598</v>
      </c>
      <c r="D423" s="170" t="s">
        <v>147</v>
      </c>
      <c r="E423" s="171" t="s">
        <v>1193</v>
      </c>
      <c r="F423" s="172" t="s">
        <v>1194</v>
      </c>
      <c r="G423" s="173" t="s">
        <v>601</v>
      </c>
      <c r="H423" s="174">
        <v>3.0979999999999999</v>
      </c>
      <c r="I423" s="175"/>
      <c r="J423" s="176">
        <f>ROUND(I423*H423,2)</f>
        <v>0</v>
      </c>
      <c r="K423" s="172" t="s">
        <v>394</v>
      </c>
      <c r="L423" s="37"/>
      <c r="M423" s="177" t="s">
        <v>21</v>
      </c>
      <c r="N423" s="178" t="s">
        <v>46</v>
      </c>
      <c r="O423" s="62"/>
      <c r="P423" s="179">
        <f>O423*H423</f>
        <v>0</v>
      </c>
      <c r="Q423" s="179">
        <v>2.16</v>
      </c>
      <c r="R423" s="179">
        <f>Q423*H423</f>
        <v>6.6916799999999999</v>
      </c>
      <c r="S423" s="179">
        <v>0</v>
      </c>
      <c r="T423" s="180">
        <f>S423*H423</f>
        <v>0</v>
      </c>
      <c r="AR423" s="181" t="s">
        <v>165</v>
      </c>
      <c r="AT423" s="181" t="s">
        <v>147</v>
      </c>
      <c r="AU423" s="181" t="s">
        <v>83</v>
      </c>
      <c r="AY423" s="16" t="s">
        <v>146</v>
      </c>
      <c r="BE423" s="182">
        <f>IF(N423="základní",J423,0)</f>
        <v>0</v>
      </c>
      <c r="BF423" s="182">
        <f>IF(N423="snížená",J423,0)</f>
        <v>0</v>
      </c>
      <c r="BG423" s="182">
        <f>IF(N423="zákl. přenesená",J423,0)</f>
        <v>0</v>
      </c>
      <c r="BH423" s="182">
        <f>IF(N423="sníž. přenesená",J423,0)</f>
        <v>0</v>
      </c>
      <c r="BI423" s="182">
        <f>IF(N423="nulová",J423,0)</f>
        <v>0</v>
      </c>
      <c r="BJ423" s="16" t="s">
        <v>83</v>
      </c>
      <c r="BK423" s="182">
        <f>ROUND(I423*H423,2)</f>
        <v>0</v>
      </c>
      <c r="BL423" s="16" t="s">
        <v>165</v>
      </c>
      <c r="BM423" s="181" t="s">
        <v>1195</v>
      </c>
    </row>
    <row r="424" spans="2:65" s="12" customFormat="1">
      <c r="B424" s="197"/>
      <c r="C424" s="198"/>
      <c r="D424" s="183" t="s">
        <v>155</v>
      </c>
      <c r="E424" s="199" t="s">
        <v>21</v>
      </c>
      <c r="F424" s="200" t="s">
        <v>1196</v>
      </c>
      <c r="G424" s="198"/>
      <c r="H424" s="199" t="s">
        <v>21</v>
      </c>
      <c r="I424" s="201"/>
      <c r="J424" s="198"/>
      <c r="K424" s="198"/>
      <c r="L424" s="202"/>
      <c r="M424" s="203"/>
      <c r="N424" s="204"/>
      <c r="O424" s="204"/>
      <c r="P424" s="204"/>
      <c r="Q424" s="204"/>
      <c r="R424" s="204"/>
      <c r="S424" s="204"/>
      <c r="T424" s="205"/>
      <c r="AT424" s="206" t="s">
        <v>155</v>
      </c>
      <c r="AU424" s="206" t="s">
        <v>83</v>
      </c>
      <c r="AV424" s="12" t="s">
        <v>83</v>
      </c>
      <c r="AW424" s="12" t="s">
        <v>36</v>
      </c>
      <c r="AX424" s="12" t="s">
        <v>75</v>
      </c>
      <c r="AY424" s="206" t="s">
        <v>146</v>
      </c>
    </row>
    <row r="425" spans="2:65" s="11" customFormat="1">
      <c r="B425" s="186"/>
      <c r="C425" s="187"/>
      <c r="D425" s="183" t="s">
        <v>155</v>
      </c>
      <c r="E425" s="188" t="s">
        <v>21</v>
      </c>
      <c r="F425" s="189" t="s">
        <v>1197</v>
      </c>
      <c r="G425" s="187"/>
      <c r="H425" s="190">
        <v>1.21</v>
      </c>
      <c r="I425" s="191"/>
      <c r="J425" s="187"/>
      <c r="K425" s="187"/>
      <c r="L425" s="192"/>
      <c r="M425" s="193"/>
      <c r="N425" s="194"/>
      <c r="O425" s="194"/>
      <c r="P425" s="194"/>
      <c r="Q425" s="194"/>
      <c r="R425" s="194"/>
      <c r="S425" s="194"/>
      <c r="T425" s="195"/>
      <c r="AT425" s="196" t="s">
        <v>155</v>
      </c>
      <c r="AU425" s="196" t="s">
        <v>83</v>
      </c>
      <c r="AV425" s="11" t="s">
        <v>85</v>
      </c>
      <c r="AW425" s="11" t="s">
        <v>36</v>
      </c>
      <c r="AX425" s="11" t="s">
        <v>75</v>
      </c>
      <c r="AY425" s="196" t="s">
        <v>146</v>
      </c>
    </row>
    <row r="426" spans="2:65" s="11" customFormat="1">
      <c r="B426" s="186"/>
      <c r="C426" s="187"/>
      <c r="D426" s="183" t="s">
        <v>155</v>
      </c>
      <c r="E426" s="188" t="s">
        <v>21</v>
      </c>
      <c r="F426" s="189" t="s">
        <v>1198</v>
      </c>
      <c r="G426" s="187"/>
      <c r="H426" s="190">
        <v>1.47</v>
      </c>
      <c r="I426" s="191"/>
      <c r="J426" s="187"/>
      <c r="K426" s="187"/>
      <c r="L426" s="192"/>
      <c r="M426" s="193"/>
      <c r="N426" s="194"/>
      <c r="O426" s="194"/>
      <c r="P426" s="194"/>
      <c r="Q426" s="194"/>
      <c r="R426" s="194"/>
      <c r="S426" s="194"/>
      <c r="T426" s="195"/>
      <c r="AT426" s="196" t="s">
        <v>155</v>
      </c>
      <c r="AU426" s="196" t="s">
        <v>83</v>
      </c>
      <c r="AV426" s="11" t="s">
        <v>85</v>
      </c>
      <c r="AW426" s="11" t="s">
        <v>36</v>
      </c>
      <c r="AX426" s="11" t="s">
        <v>75</v>
      </c>
      <c r="AY426" s="196" t="s">
        <v>146</v>
      </c>
    </row>
    <row r="427" spans="2:65" s="11" customFormat="1">
      <c r="B427" s="186"/>
      <c r="C427" s="187"/>
      <c r="D427" s="183" t="s">
        <v>155</v>
      </c>
      <c r="E427" s="188" t="s">
        <v>21</v>
      </c>
      <c r="F427" s="189" t="s">
        <v>1199</v>
      </c>
      <c r="G427" s="187"/>
      <c r="H427" s="190">
        <v>0.41799999999999998</v>
      </c>
      <c r="I427" s="191"/>
      <c r="J427" s="187"/>
      <c r="K427" s="187"/>
      <c r="L427" s="192"/>
      <c r="M427" s="193"/>
      <c r="N427" s="194"/>
      <c r="O427" s="194"/>
      <c r="P427" s="194"/>
      <c r="Q427" s="194"/>
      <c r="R427" s="194"/>
      <c r="S427" s="194"/>
      <c r="T427" s="195"/>
      <c r="AT427" s="196" t="s">
        <v>155</v>
      </c>
      <c r="AU427" s="196" t="s">
        <v>83</v>
      </c>
      <c r="AV427" s="11" t="s">
        <v>85</v>
      </c>
      <c r="AW427" s="11" t="s">
        <v>36</v>
      </c>
      <c r="AX427" s="11" t="s">
        <v>75</v>
      </c>
      <c r="AY427" s="196" t="s">
        <v>146</v>
      </c>
    </row>
    <row r="428" spans="2:65" s="13" customFormat="1">
      <c r="B428" s="207"/>
      <c r="C428" s="208"/>
      <c r="D428" s="183" t="s">
        <v>155</v>
      </c>
      <c r="E428" s="209" t="s">
        <v>21</v>
      </c>
      <c r="F428" s="210" t="s">
        <v>252</v>
      </c>
      <c r="G428" s="208"/>
      <c r="H428" s="211">
        <v>3.0979999999999999</v>
      </c>
      <c r="I428" s="212"/>
      <c r="J428" s="208"/>
      <c r="K428" s="208"/>
      <c r="L428" s="213"/>
      <c r="M428" s="214"/>
      <c r="N428" s="215"/>
      <c r="O428" s="215"/>
      <c r="P428" s="215"/>
      <c r="Q428" s="215"/>
      <c r="R428" s="215"/>
      <c r="S428" s="215"/>
      <c r="T428" s="216"/>
      <c r="AT428" s="217" t="s">
        <v>155</v>
      </c>
      <c r="AU428" s="217" t="s">
        <v>83</v>
      </c>
      <c r="AV428" s="13" t="s">
        <v>165</v>
      </c>
      <c r="AW428" s="13" t="s">
        <v>36</v>
      </c>
      <c r="AX428" s="13" t="s">
        <v>83</v>
      </c>
      <c r="AY428" s="217" t="s">
        <v>146</v>
      </c>
    </row>
    <row r="429" spans="2:65" s="10" customFormat="1" ht="25.9" customHeight="1">
      <c r="B429" s="156"/>
      <c r="C429" s="157"/>
      <c r="D429" s="158" t="s">
        <v>74</v>
      </c>
      <c r="E429" s="159" t="s">
        <v>144</v>
      </c>
      <c r="F429" s="159" t="s">
        <v>145</v>
      </c>
      <c r="G429" s="157"/>
      <c r="H429" s="157"/>
      <c r="I429" s="160"/>
      <c r="J429" s="161">
        <f>BK429</f>
        <v>0</v>
      </c>
      <c r="K429" s="157"/>
      <c r="L429" s="162"/>
      <c r="M429" s="163"/>
      <c r="N429" s="164"/>
      <c r="O429" s="164"/>
      <c r="P429" s="165">
        <f>SUM(P430:P471)</f>
        <v>0</v>
      </c>
      <c r="Q429" s="164"/>
      <c r="R429" s="165">
        <f>SUM(R430:R471)</f>
        <v>0.33599999999999997</v>
      </c>
      <c r="S429" s="164"/>
      <c r="T429" s="166">
        <f>SUM(T430:T471)</f>
        <v>0</v>
      </c>
      <c r="AR429" s="167" t="s">
        <v>83</v>
      </c>
      <c r="AT429" s="168" t="s">
        <v>74</v>
      </c>
      <c r="AU429" s="168" t="s">
        <v>75</v>
      </c>
      <c r="AY429" s="167" t="s">
        <v>146</v>
      </c>
      <c r="BK429" s="169">
        <f>SUM(BK430:BK471)</f>
        <v>0</v>
      </c>
    </row>
    <row r="430" spans="2:65" s="1" customFormat="1" ht="16.5" customHeight="1">
      <c r="B430" s="33"/>
      <c r="C430" s="170" t="s">
        <v>615</v>
      </c>
      <c r="D430" s="170" t="s">
        <v>147</v>
      </c>
      <c r="E430" s="171" t="s">
        <v>148</v>
      </c>
      <c r="F430" s="172" t="s">
        <v>1200</v>
      </c>
      <c r="G430" s="173" t="s">
        <v>150</v>
      </c>
      <c r="H430" s="174">
        <v>2</v>
      </c>
      <c r="I430" s="175"/>
      <c r="J430" s="176">
        <f>ROUND(I430*H430,2)</f>
        <v>0</v>
      </c>
      <c r="K430" s="172" t="s">
        <v>21</v>
      </c>
      <c r="L430" s="37"/>
      <c r="M430" s="177" t="s">
        <v>21</v>
      </c>
      <c r="N430" s="178" t="s">
        <v>46</v>
      </c>
      <c r="O430" s="62"/>
      <c r="P430" s="179">
        <f>O430*H430</f>
        <v>0</v>
      </c>
      <c r="Q430" s="179">
        <v>3.0000000000000001E-3</v>
      </c>
      <c r="R430" s="179">
        <f>Q430*H430</f>
        <v>6.0000000000000001E-3</v>
      </c>
      <c r="S430" s="179">
        <v>0</v>
      </c>
      <c r="T430" s="180">
        <f>S430*H430</f>
        <v>0</v>
      </c>
      <c r="AR430" s="181" t="s">
        <v>165</v>
      </c>
      <c r="AT430" s="181" t="s">
        <v>147</v>
      </c>
      <c r="AU430" s="181" t="s">
        <v>83</v>
      </c>
      <c r="AY430" s="16" t="s">
        <v>146</v>
      </c>
      <c r="BE430" s="182">
        <f>IF(N430="základní",J430,0)</f>
        <v>0</v>
      </c>
      <c r="BF430" s="182">
        <f>IF(N430="snížená",J430,0)</f>
        <v>0</v>
      </c>
      <c r="BG430" s="182">
        <f>IF(N430="zákl. přenesená",J430,0)</f>
        <v>0</v>
      </c>
      <c r="BH430" s="182">
        <f>IF(N430="sníž. přenesená",J430,0)</f>
        <v>0</v>
      </c>
      <c r="BI430" s="182">
        <f>IF(N430="nulová",J430,0)</f>
        <v>0</v>
      </c>
      <c r="BJ430" s="16" t="s">
        <v>83</v>
      </c>
      <c r="BK430" s="182">
        <f>ROUND(I430*H430,2)</f>
        <v>0</v>
      </c>
      <c r="BL430" s="16" t="s">
        <v>165</v>
      </c>
      <c r="BM430" s="181" t="s">
        <v>152</v>
      </c>
    </row>
    <row r="431" spans="2:65" s="1" customFormat="1" ht="156">
      <c r="B431" s="33"/>
      <c r="C431" s="34"/>
      <c r="D431" s="183" t="s">
        <v>153</v>
      </c>
      <c r="E431" s="34"/>
      <c r="F431" s="184" t="s">
        <v>1201</v>
      </c>
      <c r="G431" s="34"/>
      <c r="H431" s="34"/>
      <c r="I431" s="106"/>
      <c r="J431" s="34"/>
      <c r="K431" s="34"/>
      <c r="L431" s="37"/>
      <c r="M431" s="185"/>
      <c r="N431" s="62"/>
      <c r="O431" s="62"/>
      <c r="P431" s="62"/>
      <c r="Q431" s="62"/>
      <c r="R431" s="62"/>
      <c r="S431" s="62"/>
      <c r="T431" s="63"/>
      <c r="AT431" s="16" t="s">
        <v>153</v>
      </c>
      <c r="AU431" s="16" t="s">
        <v>83</v>
      </c>
    </row>
    <row r="432" spans="2:65" s="11" customFormat="1">
      <c r="B432" s="186"/>
      <c r="C432" s="187"/>
      <c r="D432" s="183" t="s">
        <v>155</v>
      </c>
      <c r="E432" s="188" t="s">
        <v>21</v>
      </c>
      <c r="F432" s="189" t="s">
        <v>156</v>
      </c>
      <c r="G432" s="187"/>
      <c r="H432" s="190">
        <v>2</v>
      </c>
      <c r="I432" s="191"/>
      <c r="J432" s="187"/>
      <c r="K432" s="187"/>
      <c r="L432" s="192"/>
      <c r="M432" s="193"/>
      <c r="N432" s="194"/>
      <c r="O432" s="194"/>
      <c r="P432" s="194"/>
      <c r="Q432" s="194"/>
      <c r="R432" s="194"/>
      <c r="S432" s="194"/>
      <c r="T432" s="195"/>
      <c r="AT432" s="196" t="s">
        <v>155</v>
      </c>
      <c r="AU432" s="196" t="s">
        <v>83</v>
      </c>
      <c r="AV432" s="11" t="s">
        <v>85</v>
      </c>
      <c r="AW432" s="11" t="s">
        <v>36</v>
      </c>
      <c r="AX432" s="11" t="s">
        <v>83</v>
      </c>
      <c r="AY432" s="196" t="s">
        <v>146</v>
      </c>
    </row>
    <row r="433" spans="2:65" s="1" customFormat="1" ht="16.5" customHeight="1">
      <c r="B433" s="33"/>
      <c r="C433" s="170" t="s">
        <v>624</v>
      </c>
      <c r="D433" s="170" t="s">
        <v>147</v>
      </c>
      <c r="E433" s="171" t="s">
        <v>157</v>
      </c>
      <c r="F433" s="172" t="s">
        <v>1202</v>
      </c>
      <c r="G433" s="173" t="s">
        <v>150</v>
      </c>
      <c r="H433" s="174">
        <v>2</v>
      </c>
      <c r="I433" s="175"/>
      <c r="J433" s="176">
        <f>ROUND(I433*H433,2)</f>
        <v>0</v>
      </c>
      <c r="K433" s="172" t="s">
        <v>21</v>
      </c>
      <c r="L433" s="37"/>
      <c r="M433" s="177" t="s">
        <v>21</v>
      </c>
      <c r="N433" s="178" t="s">
        <v>46</v>
      </c>
      <c r="O433" s="62"/>
      <c r="P433" s="179">
        <f>O433*H433</f>
        <v>0</v>
      </c>
      <c r="Q433" s="179">
        <v>3.0000000000000001E-3</v>
      </c>
      <c r="R433" s="179">
        <f>Q433*H433</f>
        <v>6.0000000000000001E-3</v>
      </c>
      <c r="S433" s="179">
        <v>0</v>
      </c>
      <c r="T433" s="180">
        <f>S433*H433</f>
        <v>0</v>
      </c>
      <c r="AR433" s="181" t="s">
        <v>165</v>
      </c>
      <c r="AT433" s="181" t="s">
        <v>147</v>
      </c>
      <c r="AU433" s="181" t="s">
        <v>83</v>
      </c>
      <c r="AY433" s="16" t="s">
        <v>146</v>
      </c>
      <c r="BE433" s="182">
        <f>IF(N433="základní",J433,0)</f>
        <v>0</v>
      </c>
      <c r="BF433" s="182">
        <f>IF(N433="snížená",J433,0)</f>
        <v>0</v>
      </c>
      <c r="BG433" s="182">
        <f>IF(N433="zákl. přenesená",J433,0)</f>
        <v>0</v>
      </c>
      <c r="BH433" s="182">
        <f>IF(N433="sníž. přenesená",J433,0)</f>
        <v>0</v>
      </c>
      <c r="BI433" s="182">
        <f>IF(N433="nulová",J433,0)</f>
        <v>0</v>
      </c>
      <c r="BJ433" s="16" t="s">
        <v>83</v>
      </c>
      <c r="BK433" s="182">
        <f>ROUND(I433*H433,2)</f>
        <v>0</v>
      </c>
      <c r="BL433" s="16" t="s">
        <v>165</v>
      </c>
      <c r="BM433" s="181" t="s">
        <v>159</v>
      </c>
    </row>
    <row r="434" spans="2:65" s="1" customFormat="1" ht="165.75">
      <c r="B434" s="33"/>
      <c r="C434" s="34"/>
      <c r="D434" s="183" t="s">
        <v>153</v>
      </c>
      <c r="E434" s="34"/>
      <c r="F434" s="184" t="s">
        <v>1203</v>
      </c>
      <c r="G434" s="34"/>
      <c r="H434" s="34"/>
      <c r="I434" s="106"/>
      <c r="J434" s="34"/>
      <c r="K434" s="34"/>
      <c r="L434" s="37"/>
      <c r="M434" s="185"/>
      <c r="N434" s="62"/>
      <c r="O434" s="62"/>
      <c r="P434" s="62"/>
      <c r="Q434" s="62"/>
      <c r="R434" s="62"/>
      <c r="S434" s="62"/>
      <c r="T434" s="63"/>
      <c r="AT434" s="16" t="s">
        <v>153</v>
      </c>
      <c r="AU434" s="16" t="s">
        <v>83</v>
      </c>
    </row>
    <row r="435" spans="2:65" s="11" customFormat="1">
      <c r="B435" s="186"/>
      <c r="C435" s="187"/>
      <c r="D435" s="183" t="s">
        <v>155</v>
      </c>
      <c r="E435" s="188" t="s">
        <v>21</v>
      </c>
      <c r="F435" s="189" t="s">
        <v>156</v>
      </c>
      <c r="G435" s="187"/>
      <c r="H435" s="190">
        <v>2</v>
      </c>
      <c r="I435" s="191"/>
      <c r="J435" s="187"/>
      <c r="K435" s="187"/>
      <c r="L435" s="192"/>
      <c r="M435" s="193"/>
      <c r="N435" s="194"/>
      <c r="O435" s="194"/>
      <c r="P435" s="194"/>
      <c r="Q435" s="194"/>
      <c r="R435" s="194"/>
      <c r="S435" s="194"/>
      <c r="T435" s="195"/>
      <c r="AT435" s="196" t="s">
        <v>155</v>
      </c>
      <c r="AU435" s="196" t="s">
        <v>83</v>
      </c>
      <c r="AV435" s="11" t="s">
        <v>85</v>
      </c>
      <c r="AW435" s="11" t="s">
        <v>36</v>
      </c>
      <c r="AX435" s="11" t="s">
        <v>83</v>
      </c>
      <c r="AY435" s="196" t="s">
        <v>146</v>
      </c>
    </row>
    <row r="436" spans="2:65" s="1" customFormat="1" ht="16.5" customHeight="1">
      <c r="B436" s="33"/>
      <c r="C436" s="170" t="s">
        <v>631</v>
      </c>
      <c r="D436" s="170" t="s">
        <v>147</v>
      </c>
      <c r="E436" s="171" t="s">
        <v>161</v>
      </c>
      <c r="F436" s="172" t="s">
        <v>1204</v>
      </c>
      <c r="G436" s="173" t="s">
        <v>150</v>
      </c>
      <c r="H436" s="174">
        <v>1</v>
      </c>
      <c r="I436" s="175"/>
      <c r="J436" s="176">
        <f>ROUND(I436*H436,2)</f>
        <v>0</v>
      </c>
      <c r="K436" s="172" t="s">
        <v>21</v>
      </c>
      <c r="L436" s="37"/>
      <c r="M436" s="177" t="s">
        <v>21</v>
      </c>
      <c r="N436" s="178" t="s">
        <v>46</v>
      </c>
      <c r="O436" s="62"/>
      <c r="P436" s="179">
        <f>O436*H436</f>
        <v>0</v>
      </c>
      <c r="Q436" s="179">
        <v>3.0000000000000001E-3</v>
      </c>
      <c r="R436" s="179">
        <f>Q436*H436</f>
        <v>3.0000000000000001E-3</v>
      </c>
      <c r="S436" s="179">
        <v>0</v>
      </c>
      <c r="T436" s="180">
        <f>S436*H436</f>
        <v>0</v>
      </c>
      <c r="AR436" s="181" t="s">
        <v>165</v>
      </c>
      <c r="AT436" s="181" t="s">
        <v>147</v>
      </c>
      <c r="AU436" s="181" t="s">
        <v>83</v>
      </c>
      <c r="AY436" s="16" t="s">
        <v>146</v>
      </c>
      <c r="BE436" s="182">
        <f>IF(N436="základní",J436,0)</f>
        <v>0</v>
      </c>
      <c r="BF436" s="182">
        <f>IF(N436="snížená",J436,0)</f>
        <v>0</v>
      </c>
      <c r="BG436" s="182">
        <f>IF(N436="zákl. přenesená",J436,0)</f>
        <v>0</v>
      </c>
      <c r="BH436" s="182">
        <f>IF(N436="sníž. přenesená",J436,0)</f>
        <v>0</v>
      </c>
      <c r="BI436" s="182">
        <f>IF(N436="nulová",J436,0)</f>
        <v>0</v>
      </c>
      <c r="BJ436" s="16" t="s">
        <v>83</v>
      </c>
      <c r="BK436" s="182">
        <f>ROUND(I436*H436,2)</f>
        <v>0</v>
      </c>
      <c r="BL436" s="16" t="s">
        <v>165</v>
      </c>
      <c r="BM436" s="181" t="s">
        <v>163</v>
      </c>
    </row>
    <row r="437" spans="2:65" s="1" customFormat="1" ht="165.75">
      <c r="B437" s="33"/>
      <c r="C437" s="34"/>
      <c r="D437" s="183" t="s">
        <v>153</v>
      </c>
      <c r="E437" s="34"/>
      <c r="F437" s="184" t="s">
        <v>1205</v>
      </c>
      <c r="G437" s="34"/>
      <c r="H437" s="34"/>
      <c r="I437" s="106"/>
      <c r="J437" s="34"/>
      <c r="K437" s="34"/>
      <c r="L437" s="37"/>
      <c r="M437" s="185"/>
      <c r="N437" s="62"/>
      <c r="O437" s="62"/>
      <c r="P437" s="62"/>
      <c r="Q437" s="62"/>
      <c r="R437" s="62"/>
      <c r="S437" s="62"/>
      <c r="T437" s="63"/>
      <c r="AT437" s="16" t="s">
        <v>153</v>
      </c>
      <c r="AU437" s="16" t="s">
        <v>83</v>
      </c>
    </row>
    <row r="438" spans="2:65" s="11" customFormat="1">
      <c r="B438" s="186"/>
      <c r="C438" s="187"/>
      <c r="D438" s="183" t="s">
        <v>155</v>
      </c>
      <c r="E438" s="188" t="s">
        <v>21</v>
      </c>
      <c r="F438" s="189" t="s">
        <v>164</v>
      </c>
      <c r="G438" s="187"/>
      <c r="H438" s="190">
        <v>1</v>
      </c>
      <c r="I438" s="191"/>
      <c r="J438" s="187"/>
      <c r="K438" s="187"/>
      <c r="L438" s="192"/>
      <c r="M438" s="193"/>
      <c r="N438" s="194"/>
      <c r="O438" s="194"/>
      <c r="P438" s="194"/>
      <c r="Q438" s="194"/>
      <c r="R438" s="194"/>
      <c r="S438" s="194"/>
      <c r="T438" s="195"/>
      <c r="AT438" s="196" t="s">
        <v>155</v>
      </c>
      <c r="AU438" s="196" t="s">
        <v>83</v>
      </c>
      <c r="AV438" s="11" t="s">
        <v>85</v>
      </c>
      <c r="AW438" s="11" t="s">
        <v>36</v>
      </c>
      <c r="AX438" s="11" t="s">
        <v>83</v>
      </c>
      <c r="AY438" s="196" t="s">
        <v>146</v>
      </c>
    </row>
    <row r="439" spans="2:65" s="1" customFormat="1" ht="16.5" customHeight="1">
      <c r="B439" s="33"/>
      <c r="C439" s="170" t="s">
        <v>638</v>
      </c>
      <c r="D439" s="170" t="s">
        <v>147</v>
      </c>
      <c r="E439" s="171" t="s">
        <v>166</v>
      </c>
      <c r="F439" s="172" t="s">
        <v>1206</v>
      </c>
      <c r="G439" s="173" t="s">
        <v>150</v>
      </c>
      <c r="H439" s="174">
        <v>3</v>
      </c>
      <c r="I439" s="175"/>
      <c r="J439" s="176">
        <f>ROUND(I439*H439,2)</f>
        <v>0</v>
      </c>
      <c r="K439" s="172" t="s">
        <v>21</v>
      </c>
      <c r="L439" s="37"/>
      <c r="M439" s="177" t="s">
        <v>21</v>
      </c>
      <c r="N439" s="178" t="s">
        <v>46</v>
      </c>
      <c r="O439" s="62"/>
      <c r="P439" s="179">
        <f>O439*H439</f>
        <v>0</v>
      </c>
      <c r="Q439" s="179">
        <v>4.0000000000000001E-3</v>
      </c>
      <c r="R439" s="179">
        <f>Q439*H439</f>
        <v>1.2E-2</v>
      </c>
      <c r="S439" s="179">
        <v>0</v>
      </c>
      <c r="T439" s="180">
        <f>S439*H439</f>
        <v>0</v>
      </c>
      <c r="AR439" s="181" t="s">
        <v>165</v>
      </c>
      <c r="AT439" s="181" t="s">
        <v>147</v>
      </c>
      <c r="AU439" s="181" t="s">
        <v>83</v>
      </c>
      <c r="AY439" s="16" t="s">
        <v>146</v>
      </c>
      <c r="BE439" s="182">
        <f>IF(N439="základní",J439,0)</f>
        <v>0</v>
      </c>
      <c r="BF439" s="182">
        <f>IF(N439="snížená",J439,0)</f>
        <v>0</v>
      </c>
      <c r="BG439" s="182">
        <f>IF(N439="zákl. přenesená",J439,0)</f>
        <v>0</v>
      </c>
      <c r="BH439" s="182">
        <f>IF(N439="sníž. přenesená",J439,0)</f>
        <v>0</v>
      </c>
      <c r="BI439" s="182">
        <f>IF(N439="nulová",J439,0)</f>
        <v>0</v>
      </c>
      <c r="BJ439" s="16" t="s">
        <v>83</v>
      </c>
      <c r="BK439" s="182">
        <f>ROUND(I439*H439,2)</f>
        <v>0</v>
      </c>
      <c r="BL439" s="16" t="s">
        <v>165</v>
      </c>
      <c r="BM439" s="181" t="s">
        <v>168</v>
      </c>
    </row>
    <row r="440" spans="2:65" s="1" customFormat="1" ht="156">
      <c r="B440" s="33"/>
      <c r="C440" s="34"/>
      <c r="D440" s="183" t="s">
        <v>153</v>
      </c>
      <c r="E440" s="34"/>
      <c r="F440" s="184" t="s">
        <v>1207</v>
      </c>
      <c r="G440" s="34"/>
      <c r="H440" s="34"/>
      <c r="I440" s="106"/>
      <c r="J440" s="34"/>
      <c r="K440" s="34"/>
      <c r="L440" s="37"/>
      <c r="M440" s="185"/>
      <c r="N440" s="62"/>
      <c r="O440" s="62"/>
      <c r="P440" s="62"/>
      <c r="Q440" s="62"/>
      <c r="R440" s="62"/>
      <c r="S440" s="62"/>
      <c r="T440" s="63"/>
      <c r="AT440" s="16" t="s">
        <v>153</v>
      </c>
      <c r="AU440" s="16" t="s">
        <v>83</v>
      </c>
    </row>
    <row r="441" spans="2:65" s="11" customFormat="1">
      <c r="B441" s="186"/>
      <c r="C441" s="187"/>
      <c r="D441" s="183" t="s">
        <v>155</v>
      </c>
      <c r="E441" s="188" t="s">
        <v>21</v>
      </c>
      <c r="F441" s="189" t="s">
        <v>170</v>
      </c>
      <c r="G441" s="187"/>
      <c r="H441" s="190">
        <v>3</v>
      </c>
      <c r="I441" s="191"/>
      <c r="J441" s="187"/>
      <c r="K441" s="187"/>
      <c r="L441" s="192"/>
      <c r="M441" s="193"/>
      <c r="N441" s="194"/>
      <c r="O441" s="194"/>
      <c r="P441" s="194"/>
      <c r="Q441" s="194"/>
      <c r="R441" s="194"/>
      <c r="S441" s="194"/>
      <c r="T441" s="195"/>
      <c r="AT441" s="196" t="s">
        <v>155</v>
      </c>
      <c r="AU441" s="196" t="s">
        <v>83</v>
      </c>
      <c r="AV441" s="11" t="s">
        <v>85</v>
      </c>
      <c r="AW441" s="11" t="s">
        <v>36</v>
      </c>
      <c r="AX441" s="11" t="s">
        <v>83</v>
      </c>
      <c r="AY441" s="196" t="s">
        <v>146</v>
      </c>
    </row>
    <row r="442" spans="2:65" s="1" customFormat="1" ht="16.5" customHeight="1">
      <c r="B442" s="33"/>
      <c r="C442" s="170" t="s">
        <v>144</v>
      </c>
      <c r="D442" s="170" t="s">
        <v>147</v>
      </c>
      <c r="E442" s="171" t="s">
        <v>172</v>
      </c>
      <c r="F442" s="172" t="s">
        <v>1208</v>
      </c>
      <c r="G442" s="173" t="s">
        <v>150</v>
      </c>
      <c r="H442" s="174">
        <v>1</v>
      </c>
      <c r="I442" s="175"/>
      <c r="J442" s="176">
        <f>ROUND(I442*H442,2)</f>
        <v>0</v>
      </c>
      <c r="K442" s="172" t="s">
        <v>21</v>
      </c>
      <c r="L442" s="37"/>
      <c r="M442" s="177" t="s">
        <v>21</v>
      </c>
      <c r="N442" s="178" t="s">
        <v>46</v>
      </c>
      <c r="O442" s="62"/>
      <c r="P442" s="179">
        <f>O442*H442</f>
        <v>0</v>
      </c>
      <c r="Q442" s="179">
        <v>3.0000000000000001E-3</v>
      </c>
      <c r="R442" s="179">
        <f>Q442*H442</f>
        <v>3.0000000000000001E-3</v>
      </c>
      <c r="S442" s="179">
        <v>0</v>
      </c>
      <c r="T442" s="180">
        <f>S442*H442</f>
        <v>0</v>
      </c>
      <c r="AR442" s="181" t="s">
        <v>165</v>
      </c>
      <c r="AT442" s="181" t="s">
        <v>147</v>
      </c>
      <c r="AU442" s="181" t="s">
        <v>83</v>
      </c>
      <c r="AY442" s="16" t="s">
        <v>146</v>
      </c>
      <c r="BE442" s="182">
        <f>IF(N442="základní",J442,0)</f>
        <v>0</v>
      </c>
      <c r="BF442" s="182">
        <f>IF(N442="snížená",J442,0)</f>
        <v>0</v>
      </c>
      <c r="BG442" s="182">
        <f>IF(N442="zákl. přenesená",J442,0)</f>
        <v>0</v>
      </c>
      <c r="BH442" s="182">
        <f>IF(N442="sníž. přenesená",J442,0)</f>
        <v>0</v>
      </c>
      <c r="BI442" s="182">
        <f>IF(N442="nulová",J442,0)</f>
        <v>0</v>
      </c>
      <c r="BJ442" s="16" t="s">
        <v>83</v>
      </c>
      <c r="BK442" s="182">
        <f>ROUND(I442*H442,2)</f>
        <v>0</v>
      </c>
      <c r="BL442" s="16" t="s">
        <v>165</v>
      </c>
      <c r="BM442" s="181" t="s">
        <v>174</v>
      </c>
    </row>
    <row r="443" spans="2:65" s="1" customFormat="1" ht="107.25">
      <c r="B443" s="33"/>
      <c r="C443" s="34"/>
      <c r="D443" s="183" t="s">
        <v>153</v>
      </c>
      <c r="E443" s="34"/>
      <c r="F443" s="184" t="s">
        <v>1209</v>
      </c>
      <c r="G443" s="34"/>
      <c r="H443" s="34"/>
      <c r="I443" s="106"/>
      <c r="J443" s="34"/>
      <c r="K443" s="34"/>
      <c r="L443" s="37"/>
      <c r="M443" s="185"/>
      <c r="N443" s="62"/>
      <c r="O443" s="62"/>
      <c r="P443" s="62"/>
      <c r="Q443" s="62"/>
      <c r="R443" s="62"/>
      <c r="S443" s="62"/>
      <c r="T443" s="63"/>
      <c r="AT443" s="16" t="s">
        <v>153</v>
      </c>
      <c r="AU443" s="16" t="s">
        <v>83</v>
      </c>
    </row>
    <row r="444" spans="2:65" s="11" customFormat="1">
      <c r="B444" s="186"/>
      <c r="C444" s="187"/>
      <c r="D444" s="183" t="s">
        <v>155</v>
      </c>
      <c r="E444" s="188" t="s">
        <v>21</v>
      </c>
      <c r="F444" s="189" t="s">
        <v>164</v>
      </c>
      <c r="G444" s="187"/>
      <c r="H444" s="190">
        <v>1</v>
      </c>
      <c r="I444" s="191"/>
      <c r="J444" s="187"/>
      <c r="K444" s="187"/>
      <c r="L444" s="192"/>
      <c r="M444" s="193"/>
      <c r="N444" s="194"/>
      <c r="O444" s="194"/>
      <c r="P444" s="194"/>
      <c r="Q444" s="194"/>
      <c r="R444" s="194"/>
      <c r="S444" s="194"/>
      <c r="T444" s="195"/>
      <c r="AT444" s="196" t="s">
        <v>155</v>
      </c>
      <c r="AU444" s="196" t="s">
        <v>83</v>
      </c>
      <c r="AV444" s="11" t="s">
        <v>85</v>
      </c>
      <c r="AW444" s="11" t="s">
        <v>36</v>
      </c>
      <c r="AX444" s="11" t="s">
        <v>83</v>
      </c>
      <c r="AY444" s="196" t="s">
        <v>146</v>
      </c>
    </row>
    <row r="445" spans="2:65" s="1" customFormat="1" ht="16.5" customHeight="1">
      <c r="B445" s="33"/>
      <c r="C445" s="170" t="s">
        <v>650</v>
      </c>
      <c r="D445" s="170" t="s">
        <v>147</v>
      </c>
      <c r="E445" s="171" t="s">
        <v>177</v>
      </c>
      <c r="F445" s="172" t="s">
        <v>1210</v>
      </c>
      <c r="G445" s="173" t="s">
        <v>150</v>
      </c>
      <c r="H445" s="174">
        <v>2</v>
      </c>
      <c r="I445" s="175"/>
      <c r="J445" s="176">
        <f>ROUND(I445*H445,2)</f>
        <v>0</v>
      </c>
      <c r="K445" s="172" t="s">
        <v>21</v>
      </c>
      <c r="L445" s="37"/>
      <c r="M445" s="177" t="s">
        <v>21</v>
      </c>
      <c r="N445" s="178" t="s">
        <v>46</v>
      </c>
      <c r="O445" s="62"/>
      <c r="P445" s="179">
        <f>O445*H445</f>
        <v>0</v>
      </c>
      <c r="Q445" s="179">
        <v>3.0000000000000001E-3</v>
      </c>
      <c r="R445" s="179">
        <f>Q445*H445</f>
        <v>6.0000000000000001E-3</v>
      </c>
      <c r="S445" s="179">
        <v>0</v>
      </c>
      <c r="T445" s="180">
        <f>S445*H445</f>
        <v>0</v>
      </c>
      <c r="AR445" s="181" t="s">
        <v>165</v>
      </c>
      <c r="AT445" s="181" t="s">
        <v>147</v>
      </c>
      <c r="AU445" s="181" t="s">
        <v>83</v>
      </c>
      <c r="AY445" s="16" t="s">
        <v>146</v>
      </c>
      <c r="BE445" s="182">
        <f>IF(N445="základní",J445,0)</f>
        <v>0</v>
      </c>
      <c r="BF445" s="182">
        <f>IF(N445="snížená",J445,0)</f>
        <v>0</v>
      </c>
      <c r="BG445" s="182">
        <f>IF(N445="zákl. přenesená",J445,0)</f>
        <v>0</v>
      </c>
      <c r="BH445" s="182">
        <f>IF(N445="sníž. přenesená",J445,0)</f>
        <v>0</v>
      </c>
      <c r="BI445" s="182">
        <f>IF(N445="nulová",J445,0)</f>
        <v>0</v>
      </c>
      <c r="BJ445" s="16" t="s">
        <v>83</v>
      </c>
      <c r="BK445" s="182">
        <f>ROUND(I445*H445,2)</f>
        <v>0</v>
      </c>
      <c r="BL445" s="16" t="s">
        <v>165</v>
      </c>
      <c r="BM445" s="181" t="s">
        <v>179</v>
      </c>
    </row>
    <row r="446" spans="2:65" s="1" customFormat="1" ht="146.25">
      <c r="B446" s="33"/>
      <c r="C446" s="34"/>
      <c r="D446" s="183" t="s">
        <v>153</v>
      </c>
      <c r="E446" s="34"/>
      <c r="F446" s="184" t="s">
        <v>1211</v>
      </c>
      <c r="G446" s="34"/>
      <c r="H446" s="34"/>
      <c r="I446" s="106"/>
      <c r="J446" s="34"/>
      <c r="K446" s="34"/>
      <c r="L446" s="37"/>
      <c r="M446" s="185"/>
      <c r="N446" s="62"/>
      <c r="O446" s="62"/>
      <c r="P446" s="62"/>
      <c r="Q446" s="62"/>
      <c r="R446" s="62"/>
      <c r="S446" s="62"/>
      <c r="T446" s="63"/>
      <c r="AT446" s="16" t="s">
        <v>153</v>
      </c>
      <c r="AU446" s="16" t="s">
        <v>83</v>
      </c>
    </row>
    <row r="447" spans="2:65" s="11" customFormat="1">
      <c r="B447" s="186"/>
      <c r="C447" s="187"/>
      <c r="D447" s="183" t="s">
        <v>155</v>
      </c>
      <c r="E447" s="188" t="s">
        <v>21</v>
      </c>
      <c r="F447" s="189" t="s">
        <v>156</v>
      </c>
      <c r="G447" s="187"/>
      <c r="H447" s="190">
        <v>2</v>
      </c>
      <c r="I447" s="191"/>
      <c r="J447" s="187"/>
      <c r="K447" s="187"/>
      <c r="L447" s="192"/>
      <c r="M447" s="193"/>
      <c r="N447" s="194"/>
      <c r="O447" s="194"/>
      <c r="P447" s="194"/>
      <c r="Q447" s="194"/>
      <c r="R447" s="194"/>
      <c r="S447" s="194"/>
      <c r="T447" s="195"/>
      <c r="AT447" s="196" t="s">
        <v>155</v>
      </c>
      <c r="AU447" s="196" t="s">
        <v>83</v>
      </c>
      <c r="AV447" s="11" t="s">
        <v>85</v>
      </c>
      <c r="AW447" s="11" t="s">
        <v>36</v>
      </c>
      <c r="AX447" s="11" t="s">
        <v>83</v>
      </c>
      <c r="AY447" s="196" t="s">
        <v>146</v>
      </c>
    </row>
    <row r="448" spans="2:65" s="1" customFormat="1" ht="16.5" customHeight="1">
      <c r="B448" s="33"/>
      <c r="C448" s="170" t="s">
        <v>657</v>
      </c>
      <c r="D448" s="170" t="s">
        <v>147</v>
      </c>
      <c r="E448" s="171" t="s">
        <v>182</v>
      </c>
      <c r="F448" s="172" t="s">
        <v>1212</v>
      </c>
      <c r="G448" s="173" t="s">
        <v>150</v>
      </c>
      <c r="H448" s="174">
        <v>1</v>
      </c>
      <c r="I448" s="175"/>
      <c r="J448" s="176">
        <f>ROUND(I448*H448,2)</f>
        <v>0</v>
      </c>
      <c r="K448" s="172" t="s">
        <v>21</v>
      </c>
      <c r="L448" s="37"/>
      <c r="M448" s="177" t="s">
        <v>21</v>
      </c>
      <c r="N448" s="178" t="s">
        <v>46</v>
      </c>
      <c r="O448" s="62"/>
      <c r="P448" s="179">
        <f>O448*H448</f>
        <v>0</v>
      </c>
      <c r="Q448" s="179">
        <v>0.02</v>
      </c>
      <c r="R448" s="179">
        <f>Q448*H448</f>
        <v>0.02</v>
      </c>
      <c r="S448" s="179">
        <v>0</v>
      </c>
      <c r="T448" s="180">
        <f>S448*H448</f>
        <v>0</v>
      </c>
      <c r="AR448" s="181" t="s">
        <v>165</v>
      </c>
      <c r="AT448" s="181" t="s">
        <v>147</v>
      </c>
      <c r="AU448" s="181" t="s">
        <v>83</v>
      </c>
      <c r="AY448" s="16" t="s">
        <v>146</v>
      </c>
      <c r="BE448" s="182">
        <f>IF(N448="základní",J448,0)</f>
        <v>0</v>
      </c>
      <c r="BF448" s="182">
        <f>IF(N448="snížená",J448,0)</f>
        <v>0</v>
      </c>
      <c r="BG448" s="182">
        <f>IF(N448="zákl. přenesená",J448,0)</f>
        <v>0</v>
      </c>
      <c r="BH448" s="182">
        <f>IF(N448="sníž. přenesená",J448,0)</f>
        <v>0</v>
      </c>
      <c r="BI448" s="182">
        <f>IF(N448="nulová",J448,0)</f>
        <v>0</v>
      </c>
      <c r="BJ448" s="16" t="s">
        <v>83</v>
      </c>
      <c r="BK448" s="182">
        <f>ROUND(I448*H448,2)</f>
        <v>0</v>
      </c>
      <c r="BL448" s="16" t="s">
        <v>165</v>
      </c>
      <c r="BM448" s="181" t="s">
        <v>184</v>
      </c>
    </row>
    <row r="449" spans="2:65" s="1" customFormat="1" ht="107.25">
      <c r="B449" s="33"/>
      <c r="C449" s="34"/>
      <c r="D449" s="183" t="s">
        <v>153</v>
      </c>
      <c r="E449" s="34"/>
      <c r="F449" s="184" t="s">
        <v>1213</v>
      </c>
      <c r="G449" s="34"/>
      <c r="H449" s="34"/>
      <c r="I449" s="106"/>
      <c r="J449" s="34"/>
      <c r="K449" s="34"/>
      <c r="L449" s="37"/>
      <c r="M449" s="185"/>
      <c r="N449" s="62"/>
      <c r="O449" s="62"/>
      <c r="P449" s="62"/>
      <c r="Q449" s="62"/>
      <c r="R449" s="62"/>
      <c r="S449" s="62"/>
      <c r="T449" s="63"/>
      <c r="AT449" s="16" t="s">
        <v>153</v>
      </c>
      <c r="AU449" s="16" t="s">
        <v>83</v>
      </c>
    </row>
    <row r="450" spans="2:65" s="11" customFormat="1">
      <c r="B450" s="186"/>
      <c r="C450" s="187"/>
      <c r="D450" s="183" t="s">
        <v>155</v>
      </c>
      <c r="E450" s="188" t="s">
        <v>21</v>
      </c>
      <c r="F450" s="189" t="s">
        <v>164</v>
      </c>
      <c r="G450" s="187"/>
      <c r="H450" s="190">
        <v>1</v>
      </c>
      <c r="I450" s="191"/>
      <c r="J450" s="187"/>
      <c r="K450" s="187"/>
      <c r="L450" s="192"/>
      <c r="M450" s="193"/>
      <c r="N450" s="194"/>
      <c r="O450" s="194"/>
      <c r="P450" s="194"/>
      <c r="Q450" s="194"/>
      <c r="R450" s="194"/>
      <c r="S450" s="194"/>
      <c r="T450" s="195"/>
      <c r="AT450" s="196" t="s">
        <v>155</v>
      </c>
      <c r="AU450" s="196" t="s">
        <v>83</v>
      </c>
      <c r="AV450" s="11" t="s">
        <v>85</v>
      </c>
      <c r="AW450" s="11" t="s">
        <v>36</v>
      </c>
      <c r="AX450" s="11" t="s">
        <v>83</v>
      </c>
      <c r="AY450" s="196" t="s">
        <v>146</v>
      </c>
    </row>
    <row r="451" spans="2:65" s="1" customFormat="1" ht="16.5" customHeight="1">
      <c r="B451" s="33"/>
      <c r="C451" s="170" t="s">
        <v>664</v>
      </c>
      <c r="D451" s="170" t="s">
        <v>147</v>
      </c>
      <c r="E451" s="171" t="s">
        <v>187</v>
      </c>
      <c r="F451" s="172" t="s">
        <v>1214</v>
      </c>
      <c r="G451" s="173" t="s">
        <v>150</v>
      </c>
      <c r="H451" s="174">
        <v>1</v>
      </c>
      <c r="I451" s="175"/>
      <c r="J451" s="176">
        <f>ROUND(I451*H451,2)</f>
        <v>0</v>
      </c>
      <c r="K451" s="172" t="s">
        <v>21</v>
      </c>
      <c r="L451" s="37"/>
      <c r="M451" s="177" t="s">
        <v>21</v>
      </c>
      <c r="N451" s="178" t="s">
        <v>46</v>
      </c>
      <c r="O451" s="62"/>
      <c r="P451" s="179">
        <f>O451*H451</f>
        <v>0</v>
      </c>
      <c r="Q451" s="179">
        <v>0.02</v>
      </c>
      <c r="R451" s="179">
        <f>Q451*H451</f>
        <v>0.02</v>
      </c>
      <c r="S451" s="179">
        <v>0</v>
      </c>
      <c r="T451" s="180">
        <f>S451*H451</f>
        <v>0</v>
      </c>
      <c r="AR451" s="181" t="s">
        <v>165</v>
      </c>
      <c r="AT451" s="181" t="s">
        <v>147</v>
      </c>
      <c r="AU451" s="181" t="s">
        <v>83</v>
      </c>
      <c r="AY451" s="16" t="s">
        <v>146</v>
      </c>
      <c r="BE451" s="182">
        <f>IF(N451="základní",J451,0)</f>
        <v>0</v>
      </c>
      <c r="BF451" s="182">
        <f>IF(N451="snížená",J451,0)</f>
        <v>0</v>
      </c>
      <c r="BG451" s="182">
        <f>IF(N451="zákl. přenesená",J451,0)</f>
        <v>0</v>
      </c>
      <c r="BH451" s="182">
        <f>IF(N451="sníž. přenesená",J451,0)</f>
        <v>0</v>
      </c>
      <c r="BI451" s="182">
        <f>IF(N451="nulová",J451,0)</f>
        <v>0</v>
      </c>
      <c r="BJ451" s="16" t="s">
        <v>83</v>
      </c>
      <c r="BK451" s="182">
        <f>ROUND(I451*H451,2)</f>
        <v>0</v>
      </c>
      <c r="BL451" s="16" t="s">
        <v>165</v>
      </c>
      <c r="BM451" s="181" t="s">
        <v>189</v>
      </c>
    </row>
    <row r="452" spans="2:65" s="1" customFormat="1" ht="107.25">
      <c r="B452" s="33"/>
      <c r="C452" s="34"/>
      <c r="D452" s="183" t="s">
        <v>153</v>
      </c>
      <c r="E452" s="34"/>
      <c r="F452" s="184" t="s">
        <v>1215</v>
      </c>
      <c r="G452" s="34"/>
      <c r="H452" s="34"/>
      <c r="I452" s="106"/>
      <c r="J452" s="34"/>
      <c r="K452" s="34"/>
      <c r="L452" s="37"/>
      <c r="M452" s="185"/>
      <c r="N452" s="62"/>
      <c r="O452" s="62"/>
      <c r="P452" s="62"/>
      <c r="Q452" s="62"/>
      <c r="R452" s="62"/>
      <c r="S452" s="62"/>
      <c r="T452" s="63"/>
      <c r="AT452" s="16" t="s">
        <v>153</v>
      </c>
      <c r="AU452" s="16" t="s">
        <v>83</v>
      </c>
    </row>
    <row r="453" spans="2:65" s="11" customFormat="1">
      <c r="B453" s="186"/>
      <c r="C453" s="187"/>
      <c r="D453" s="183" t="s">
        <v>155</v>
      </c>
      <c r="E453" s="188" t="s">
        <v>21</v>
      </c>
      <c r="F453" s="189" t="s">
        <v>164</v>
      </c>
      <c r="G453" s="187"/>
      <c r="H453" s="190">
        <v>1</v>
      </c>
      <c r="I453" s="191"/>
      <c r="J453" s="187"/>
      <c r="K453" s="187"/>
      <c r="L453" s="192"/>
      <c r="M453" s="193"/>
      <c r="N453" s="194"/>
      <c r="O453" s="194"/>
      <c r="P453" s="194"/>
      <c r="Q453" s="194"/>
      <c r="R453" s="194"/>
      <c r="S453" s="194"/>
      <c r="T453" s="195"/>
      <c r="AT453" s="196" t="s">
        <v>155</v>
      </c>
      <c r="AU453" s="196" t="s">
        <v>83</v>
      </c>
      <c r="AV453" s="11" t="s">
        <v>85</v>
      </c>
      <c r="AW453" s="11" t="s">
        <v>36</v>
      </c>
      <c r="AX453" s="11" t="s">
        <v>83</v>
      </c>
      <c r="AY453" s="196" t="s">
        <v>146</v>
      </c>
    </row>
    <row r="454" spans="2:65" s="1" customFormat="1" ht="16.5" customHeight="1">
      <c r="B454" s="33"/>
      <c r="C454" s="170" t="s">
        <v>670</v>
      </c>
      <c r="D454" s="170" t="s">
        <v>147</v>
      </c>
      <c r="E454" s="171" t="s">
        <v>192</v>
      </c>
      <c r="F454" s="172" t="s">
        <v>1216</v>
      </c>
      <c r="G454" s="173" t="s">
        <v>150</v>
      </c>
      <c r="H454" s="174">
        <v>1</v>
      </c>
      <c r="I454" s="175"/>
      <c r="J454" s="176">
        <f>ROUND(I454*H454,2)</f>
        <v>0</v>
      </c>
      <c r="K454" s="172" t="s">
        <v>21</v>
      </c>
      <c r="L454" s="37"/>
      <c r="M454" s="177" t="s">
        <v>21</v>
      </c>
      <c r="N454" s="178" t="s">
        <v>46</v>
      </c>
      <c r="O454" s="62"/>
      <c r="P454" s="179">
        <f>O454*H454</f>
        <v>0</v>
      </c>
      <c r="Q454" s="179">
        <v>0.02</v>
      </c>
      <c r="R454" s="179">
        <f>Q454*H454</f>
        <v>0.02</v>
      </c>
      <c r="S454" s="179">
        <v>0</v>
      </c>
      <c r="T454" s="180">
        <f>S454*H454</f>
        <v>0</v>
      </c>
      <c r="AR454" s="181" t="s">
        <v>165</v>
      </c>
      <c r="AT454" s="181" t="s">
        <v>147</v>
      </c>
      <c r="AU454" s="181" t="s">
        <v>83</v>
      </c>
      <c r="AY454" s="16" t="s">
        <v>146</v>
      </c>
      <c r="BE454" s="182">
        <f>IF(N454="základní",J454,0)</f>
        <v>0</v>
      </c>
      <c r="BF454" s="182">
        <f>IF(N454="snížená",J454,0)</f>
        <v>0</v>
      </c>
      <c r="BG454" s="182">
        <f>IF(N454="zákl. přenesená",J454,0)</f>
        <v>0</v>
      </c>
      <c r="BH454" s="182">
        <f>IF(N454="sníž. přenesená",J454,0)</f>
        <v>0</v>
      </c>
      <c r="BI454" s="182">
        <f>IF(N454="nulová",J454,0)</f>
        <v>0</v>
      </c>
      <c r="BJ454" s="16" t="s">
        <v>83</v>
      </c>
      <c r="BK454" s="182">
        <f>ROUND(I454*H454,2)</f>
        <v>0</v>
      </c>
      <c r="BL454" s="16" t="s">
        <v>165</v>
      </c>
      <c r="BM454" s="181" t="s">
        <v>194</v>
      </c>
    </row>
    <row r="455" spans="2:65" s="1" customFormat="1" ht="107.25">
      <c r="B455" s="33"/>
      <c r="C455" s="34"/>
      <c r="D455" s="183" t="s">
        <v>153</v>
      </c>
      <c r="E455" s="34"/>
      <c r="F455" s="184" t="s">
        <v>1215</v>
      </c>
      <c r="G455" s="34"/>
      <c r="H455" s="34"/>
      <c r="I455" s="106"/>
      <c r="J455" s="34"/>
      <c r="K455" s="34"/>
      <c r="L455" s="37"/>
      <c r="M455" s="185"/>
      <c r="N455" s="62"/>
      <c r="O455" s="62"/>
      <c r="P455" s="62"/>
      <c r="Q455" s="62"/>
      <c r="R455" s="62"/>
      <c r="S455" s="62"/>
      <c r="T455" s="63"/>
      <c r="AT455" s="16" t="s">
        <v>153</v>
      </c>
      <c r="AU455" s="16" t="s">
        <v>83</v>
      </c>
    </row>
    <row r="456" spans="2:65" s="11" customFormat="1">
      <c r="B456" s="186"/>
      <c r="C456" s="187"/>
      <c r="D456" s="183" t="s">
        <v>155</v>
      </c>
      <c r="E456" s="188" t="s">
        <v>21</v>
      </c>
      <c r="F456" s="189" t="s">
        <v>164</v>
      </c>
      <c r="G456" s="187"/>
      <c r="H456" s="190">
        <v>1</v>
      </c>
      <c r="I456" s="191"/>
      <c r="J456" s="187"/>
      <c r="K456" s="187"/>
      <c r="L456" s="192"/>
      <c r="M456" s="193"/>
      <c r="N456" s="194"/>
      <c r="O456" s="194"/>
      <c r="P456" s="194"/>
      <c r="Q456" s="194"/>
      <c r="R456" s="194"/>
      <c r="S456" s="194"/>
      <c r="T456" s="195"/>
      <c r="AT456" s="196" t="s">
        <v>155</v>
      </c>
      <c r="AU456" s="196" t="s">
        <v>83</v>
      </c>
      <c r="AV456" s="11" t="s">
        <v>85</v>
      </c>
      <c r="AW456" s="11" t="s">
        <v>36</v>
      </c>
      <c r="AX456" s="11" t="s">
        <v>83</v>
      </c>
      <c r="AY456" s="196" t="s">
        <v>146</v>
      </c>
    </row>
    <row r="457" spans="2:65" s="1" customFormat="1" ht="16.5" customHeight="1">
      <c r="B457" s="33"/>
      <c r="C457" s="170" t="s">
        <v>677</v>
      </c>
      <c r="D457" s="170" t="s">
        <v>147</v>
      </c>
      <c r="E457" s="171" t="s">
        <v>196</v>
      </c>
      <c r="F457" s="172" t="s">
        <v>1217</v>
      </c>
      <c r="G457" s="173" t="s">
        <v>150</v>
      </c>
      <c r="H457" s="174">
        <v>1</v>
      </c>
      <c r="I457" s="175"/>
      <c r="J457" s="176">
        <f>ROUND(I457*H457,2)</f>
        <v>0</v>
      </c>
      <c r="K457" s="172" t="s">
        <v>21</v>
      </c>
      <c r="L457" s="37"/>
      <c r="M457" s="177" t="s">
        <v>21</v>
      </c>
      <c r="N457" s="178" t="s">
        <v>46</v>
      </c>
      <c r="O457" s="62"/>
      <c r="P457" s="179">
        <f>O457*H457</f>
        <v>0</v>
      </c>
      <c r="Q457" s="179">
        <v>0.02</v>
      </c>
      <c r="R457" s="179">
        <f>Q457*H457</f>
        <v>0.02</v>
      </c>
      <c r="S457" s="179">
        <v>0</v>
      </c>
      <c r="T457" s="180">
        <f>S457*H457</f>
        <v>0</v>
      </c>
      <c r="AR457" s="181" t="s">
        <v>165</v>
      </c>
      <c r="AT457" s="181" t="s">
        <v>147</v>
      </c>
      <c r="AU457" s="181" t="s">
        <v>83</v>
      </c>
      <c r="AY457" s="16" t="s">
        <v>146</v>
      </c>
      <c r="BE457" s="182">
        <f>IF(N457="základní",J457,0)</f>
        <v>0</v>
      </c>
      <c r="BF457" s="182">
        <f>IF(N457="snížená",J457,0)</f>
        <v>0</v>
      </c>
      <c r="BG457" s="182">
        <f>IF(N457="zákl. přenesená",J457,0)</f>
        <v>0</v>
      </c>
      <c r="BH457" s="182">
        <f>IF(N457="sníž. přenesená",J457,0)</f>
        <v>0</v>
      </c>
      <c r="BI457" s="182">
        <f>IF(N457="nulová",J457,0)</f>
        <v>0</v>
      </c>
      <c r="BJ457" s="16" t="s">
        <v>83</v>
      </c>
      <c r="BK457" s="182">
        <f>ROUND(I457*H457,2)</f>
        <v>0</v>
      </c>
      <c r="BL457" s="16" t="s">
        <v>165</v>
      </c>
      <c r="BM457" s="181" t="s">
        <v>1218</v>
      </c>
    </row>
    <row r="458" spans="2:65" s="1" customFormat="1" ht="107.25">
      <c r="B458" s="33"/>
      <c r="C458" s="34"/>
      <c r="D458" s="183" t="s">
        <v>153</v>
      </c>
      <c r="E458" s="34"/>
      <c r="F458" s="184" t="s">
        <v>1215</v>
      </c>
      <c r="G458" s="34"/>
      <c r="H458" s="34"/>
      <c r="I458" s="106"/>
      <c r="J458" s="34"/>
      <c r="K458" s="34"/>
      <c r="L458" s="37"/>
      <c r="M458" s="185"/>
      <c r="N458" s="62"/>
      <c r="O458" s="62"/>
      <c r="P458" s="62"/>
      <c r="Q458" s="62"/>
      <c r="R458" s="62"/>
      <c r="S458" s="62"/>
      <c r="T458" s="63"/>
      <c r="AT458" s="16" t="s">
        <v>153</v>
      </c>
      <c r="AU458" s="16" t="s">
        <v>83</v>
      </c>
    </row>
    <row r="459" spans="2:65" s="11" customFormat="1">
      <c r="B459" s="186"/>
      <c r="C459" s="187"/>
      <c r="D459" s="183" t="s">
        <v>155</v>
      </c>
      <c r="E459" s="188" t="s">
        <v>21</v>
      </c>
      <c r="F459" s="189" t="s">
        <v>164</v>
      </c>
      <c r="G459" s="187"/>
      <c r="H459" s="190">
        <v>1</v>
      </c>
      <c r="I459" s="191"/>
      <c r="J459" s="187"/>
      <c r="K459" s="187"/>
      <c r="L459" s="192"/>
      <c r="M459" s="193"/>
      <c r="N459" s="194"/>
      <c r="O459" s="194"/>
      <c r="P459" s="194"/>
      <c r="Q459" s="194"/>
      <c r="R459" s="194"/>
      <c r="S459" s="194"/>
      <c r="T459" s="195"/>
      <c r="AT459" s="196" t="s">
        <v>155</v>
      </c>
      <c r="AU459" s="196" t="s">
        <v>83</v>
      </c>
      <c r="AV459" s="11" t="s">
        <v>85</v>
      </c>
      <c r="AW459" s="11" t="s">
        <v>36</v>
      </c>
      <c r="AX459" s="11" t="s">
        <v>83</v>
      </c>
      <c r="AY459" s="196" t="s">
        <v>146</v>
      </c>
    </row>
    <row r="460" spans="2:65" s="1" customFormat="1" ht="24" customHeight="1">
      <c r="B460" s="33"/>
      <c r="C460" s="170" t="s">
        <v>685</v>
      </c>
      <c r="D460" s="170" t="s">
        <v>147</v>
      </c>
      <c r="E460" s="171" t="s">
        <v>200</v>
      </c>
      <c r="F460" s="172" t="s">
        <v>1219</v>
      </c>
      <c r="G460" s="173" t="s">
        <v>150</v>
      </c>
      <c r="H460" s="174">
        <v>1</v>
      </c>
      <c r="I460" s="175"/>
      <c r="J460" s="176">
        <f>ROUND(I460*H460,2)</f>
        <v>0</v>
      </c>
      <c r="K460" s="172" t="s">
        <v>21</v>
      </c>
      <c r="L460" s="37"/>
      <c r="M460" s="177" t="s">
        <v>21</v>
      </c>
      <c r="N460" s="178" t="s">
        <v>46</v>
      </c>
      <c r="O460" s="62"/>
      <c r="P460" s="179">
        <f>O460*H460</f>
        <v>0</v>
      </c>
      <c r="Q460" s="179">
        <v>0.06</v>
      </c>
      <c r="R460" s="179">
        <f>Q460*H460</f>
        <v>0.06</v>
      </c>
      <c r="S460" s="179">
        <v>0</v>
      </c>
      <c r="T460" s="180">
        <f>S460*H460</f>
        <v>0</v>
      </c>
      <c r="AR460" s="181" t="s">
        <v>165</v>
      </c>
      <c r="AT460" s="181" t="s">
        <v>147</v>
      </c>
      <c r="AU460" s="181" t="s">
        <v>83</v>
      </c>
      <c r="AY460" s="16" t="s">
        <v>146</v>
      </c>
      <c r="BE460" s="182">
        <f>IF(N460="základní",J460,0)</f>
        <v>0</v>
      </c>
      <c r="BF460" s="182">
        <f>IF(N460="snížená",J460,0)</f>
        <v>0</v>
      </c>
      <c r="BG460" s="182">
        <f>IF(N460="zákl. přenesená",J460,0)</f>
        <v>0</v>
      </c>
      <c r="BH460" s="182">
        <f>IF(N460="sníž. přenesená",J460,0)</f>
        <v>0</v>
      </c>
      <c r="BI460" s="182">
        <f>IF(N460="nulová",J460,0)</f>
        <v>0</v>
      </c>
      <c r="BJ460" s="16" t="s">
        <v>83</v>
      </c>
      <c r="BK460" s="182">
        <f>ROUND(I460*H460,2)</f>
        <v>0</v>
      </c>
      <c r="BL460" s="16" t="s">
        <v>165</v>
      </c>
      <c r="BM460" s="181" t="s">
        <v>202</v>
      </c>
    </row>
    <row r="461" spans="2:65" s="1" customFormat="1" ht="126.75">
      <c r="B461" s="33"/>
      <c r="C461" s="34"/>
      <c r="D461" s="183" t="s">
        <v>153</v>
      </c>
      <c r="E461" s="34"/>
      <c r="F461" s="184" t="s">
        <v>1220</v>
      </c>
      <c r="G461" s="34"/>
      <c r="H461" s="34"/>
      <c r="I461" s="106"/>
      <c r="J461" s="34"/>
      <c r="K461" s="34"/>
      <c r="L461" s="37"/>
      <c r="M461" s="185"/>
      <c r="N461" s="62"/>
      <c r="O461" s="62"/>
      <c r="P461" s="62"/>
      <c r="Q461" s="62"/>
      <c r="R461" s="62"/>
      <c r="S461" s="62"/>
      <c r="T461" s="63"/>
      <c r="AT461" s="16" t="s">
        <v>153</v>
      </c>
      <c r="AU461" s="16" t="s">
        <v>83</v>
      </c>
    </row>
    <row r="462" spans="2:65" s="11" customFormat="1">
      <c r="B462" s="186"/>
      <c r="C462" s="187"/>
      <c r="D462" s="183" t="s">
        <v>155</v>
      </c>
      <c r="E462" s="188" t="s">
        <v>21</v>
      </c>
      <c r="F462" s="189" t="s">
        <v>164</v>
      </c>
      <c r="G462" s="187"/>
      <c r="H462" s="190">
        <v>1</v>
      </c>
      <c r="I462" s="191"/>
      <c r="J462" s="187"/>
      <c r="K462" s="187"/>
      <c r="L462" s="192"/>
      <c r="M462" s="193"/>
      <c r="N462" s="194"/>
      <c r="O462" s="194"/>
      <c r="P462" s="194"/>
      <c r="Q462" s="194"/>
      <c r="R462" s="194"/>
      <c r="S462" s="194"/>
      <c r="T462" s="195"/>
      <c r="AT462" s="196" t="s">
        <v>155</v>
      </c>
      <c r="AU462" s="196" t="s">
        <v>83</v>
      </c>
      <c r="AV462" s="11" t="s">
        <v>85</v>
      </c>
      <c r="AW462" s="11" t="s">
        <v>36</v>
      </c>
      <c r="AX462" s="11" t="s">
        <v>83</v>
      </c>
      <c r="AY462" s="196" t="s">
        <v>146</v>
      </c>
    </row>
    <row r="463" spans="2:65" s="1" customFormat="1" ht="24" customHeight="1">
      <c r="B463" s="33"/>
      <c r="C463" s="170" t="s">
        <v>690</v>
      </c>
      <c r="D463" s="170" t="s">
        <v>147</v>
      </c>
      <c r="E463" s="171" t="s">
        <v>205</v>
      </c>
      <c r="F463" s="172" t="s">
        <v>1221</v>
      </c>
      <c r="G463" s="173" t="s">
        <v>150</v>
      </c>
      <c r="H463" s="174">
        <v>1</v>
      </c>
      <c r="I463" s="175"/>
      <c r="J463" s="176">
        <f>ROUND(I463*H463,2)</f>
        <v>0</v>
      </c>
      <c r="K463" s="172" t="s">
        <v>21</v>
      </c>
      <c r="L463" s="37"/>
      <c r="M463" s="177" t="s">
        <v>21</v>
      </c>
      <c r="N463" s="178" t="s">
        <v>46</v>
      </c>
      <c r="O463" s="62"/>
      <c r="P463" s="179">
        <f>O463*H463</f>
        <v>0</v>
      </c>
      <c r="Q463" s="179">
        <v>0.06</v>
      </c>
      <c r="R463" s="179">
        <f>Q463*H463</f>
        <v>0.06</v>
      </c>
      <c r="S463" s="179">
        <v>0</v>
      </c>
      <c r="T463" s="180">
        <f>S463*H463</f>
        <v>0</v>
      </c>
      <c r="AR463" s="181" t="s">
        <v>165</v>
      </c>
      <c r="AT463" s="181" t="s">
        <v>147</v>
      </c>
      <c r="AU463" s="181" t="s">
        <v>83</v>
      </c>
      <c r="AY463" s="16" t="s">
        <v>146</v>
      </c>
      <c r="BE463" s="182">
        <f>IF(N463="základní",J463,0)</f>
        <v>0</v>
      </c>
      <c r="BF463" s="182">
        <f>IF(N463="snížená",J463,0)</f>
        <v>0</v>
      </c>
      <c r="BG463" s="182">
        <f>IF(N463="zákl. přenesená",J463,0)</f>
        <v>0</v>
      </c>
      <c r="BH463" s="182">
        <f>IF(N463="sníž. přenesená",J463,0)</f>
        <v>0</v>
      </c>
      <c r="BI463" s="182">
        <f>IF(N463="nulová",J463,0)</f>
        <v>0</v>
      </c>
      <c r="BJ463" s="16" t="s">
        <v>83</v>
      </c>
      <c r="BK463" s="182">
        <f>ROUND(I463*H463,2)</f>
        <v>0</v>
      </c>
      <c r="BL463" s="16" t="s">
        <v>165</v>
      </c>
      <c r="BM463" s="181" t="s">
        <v>207</v>
      </c>
    </row>
    <row r="464" spans="2:65" s="1" customFormat="1" ht="126.75">
      <c r="B464" s="33"/>
      <c r="C464" s="34"/>
      <c r="D464" s="183" t="s">
        <v>153</v>
      </c>
      <c r="E464" s="34"/>
      <c r="F464" s="184" t="s">
        <v>1220</v>
      </c>
      <c r="G464" s="34"/>
      <c r="H464" s="34"/>
      <c r="I464" s="106"/>
      <c r="J464" s="34"/>
      <c r="K464" s="34"/>
      <c r="L464" s="37"/>
      <c r="M464" s="185"/>
      <c r="N464" s="62"/>
      <c r="O464" s="62"/>
      <c r="P464" s="62"/>
      <c r="Q464" s="62"/>
      <c r="R464" s="62"/>
      <c r="S464" s="62"/>
      <c r="T464" s="63"/>
      <c r="AT464" s="16" t="s">
        <v>153</v>
      </c>
      <c r="AU464" s="16" t="s">
        <v>83</v>
      </c>
    </row>
    <row r="465" spans="2:65" s="11" customFormat="1">
      <c r="B465" s="186"/>
      <c r="C465" s="187"/>
      <c r="D465" s="183" t="s">
        <v>155</v>
      </c>
      <c r="E465" s="188" t="s">
        <v>21</v>
      </c>
      <c r="F465" s="189" t="s">
        <v>164</v>
      </c>
      <c r="G465" s="187"/>
      <c r="H465" s="190">
        <v>1</v>
      </c>
      <c r="I465" s="191"/>
      <c r="J465" s="187"/>
      <c r="K465" s="187"/>
      <c r="L465" s="192"/>
      <c r="M465" s="193"/>
      <c r="N465" s="194"/>
      <c r="O465" s="194"/>
      <c r="P465" s="194"/>
      <c r="Q465" s="194"/>
      <c r="R465" s="194"/>
      <c r="S465" s="194"/>
      <c r="T465" s="195"/>
      <c r="AT465" s="196" t="s">
        <v>155</v>
      </c>
      <c r="AU465" s="196" t="s">
        <v>83</v>
      </c>
      <c r="AV465" s="11" t="s">
        <v>85</v>
      </c>
      <c r="AW465" s="11" t="s">
        <v>36</v>
      </c>
      <c r="AX465" s="11" t="s">
        <v>83</v>
      </c>
      <c r="AY465" s="196" t="s">
        <v>146</v>
      </c>
    </row>
    <row r="466" spans="2:65" s="1" customFormat="1" ht="24" customHeight="1">
      <c r="B466" s="33"/>
      <c r="C466" s="170" t="s">
        <v>694</v>
      </c>
      <c r="D466" s="170" t="s">
        <v>147</v>
      </c>
      <c r="E466" s="171" t="s">
        <v>209</v>
      </c>
      <c r="F466" s="172" t="s">
        <v>1222</v>
      </c>
      <c r="G466" s="173" t="s">
        <v>150</v>
      </c>
      <c r="H466" s="174">
        <v>1</v>
      </c>
      <c r="I466" s="175"/>
      <c r="J466" s="176">
        <f>ROUND(I466*H466,2)</f>
        <v>0</v>
      </c>
      <c r="K466" s="172" t="s">
        <v>21</v>
      </c>
      <c r="L466" s="37"/>
      <c r="M466" s="177" t="s">
        <v>21</v>
      </c>
      <c r="N466" s="178" t="s">
        <v>46</v>
      </c>
      <c r="O466" s="62"/>
      <c r="P466" s="179">
        <f>O466*H466</f>
        <v>0</v>
      </c>
      <c r="Q466" s="179">
        <v>0.06</v>
      </c>
      <c r="R466" s="179">
        <f>Q466*H466</f>
        <v>0.06</v>
      </c>
      <c r="S466" s="179">
        <v>0</v>
      </c>
      <c r="T466" s="180">
        <f>S466*H466</f>
        <v>0</v>
      </c>
      <c r="AR466" s="181" t="s">
        <v>165</v>
      </c>
      <c r="AT466" s="181" t="s">
        <v>147</v>
      </c>
      <c r="AU466" s="181" t="s">
        <v>83</v>
      </c>
      <c r="AY466" s="16" t="s">
        <v>146</v>
      </c>
      <c r="BE466" s="182">
        <f>IF(N466="základní",J466,0)</f>
        <v>0</v>
      </c>
      <c r="BF466" s="182">
        <f>IF(N466="snížená",J466,0)</f>
        <v>0</v>
      </c>
      <c r="BG466" s="182">
        <f>IF(N466="zákl. přenesená",J466,0)</f>
        <v>0</v>
      </c>
      <c r="BH466" s="182">
        <f>IF(N466="sníž. přenesená",J466,0)</f>
        <v>0</v>
      </c>
      <c r="BI466" s="182">
        <f>IF(N466="nulová",J466,0)</f>
        <v>0</v>
      </c>
      <c r="BJ466" s="16" t="s">
        <v>83</v>
      </c>
      <c r="BK466" s="182">
        <f>ROUND(I466*H466,2)</f>
        <v>0</v>
      </c>
      <c r="BL466" s="16" t="s">
        <v>165</v>
      </c>
      <c r="BM466" s="181" t="s">
        <v>211</v>
      </c>
    </row>
    <row r="467" spans="2:65" s="1" customFormat="1" ht="126.75">
      <c r="B467" s="33"/>
      <c r="C467" s="34"/>
      <c r="D467" s="183" t="s">
        <v>153</v>
      </c>
      <c r="E467" s="34"/>
      <c r="F467" s="184" t="s">
        <v>1223</v>
      </c>
      <c r="G467" s="34"/>
      <c r="H467" s="34"/>
      <c r="I467" s="106"/>
      <c r="J467" s="34"/>
      <c r="K467" s="34"/>
      <c r="L467" s="37"/>
      <c r="M467" s="185"/>
      <c r="N467" s="62"/>
      <c r="O467" s="62"/>
      <c r="P467" s="62"/>
      <c r="Q467" s="62"/>
      <c r="R467" s="62"/>
      <c r="S467" s="62"/>
      <c r="T467" s="63"/>
      <c r="AT467" s="16" t="s">
        <v>153</v>
      </c>
      <c r="AU467" s="16" t="s">
        <v>83</v>
      </c>
    </row>
    <row r="468" spans="2:65" s="11" customFormat="1">
      <c r="B468" s="186"/>
      <c r="C468" s="187"/>
      <c r="D468" s="183" t="s">
        <v>155</v>
      </c>
      <c r="E468" s="188" t="s">
        <v>21</v>
      </c>
      <c r="F468" s="189" t="s">
        <v>164</v>
      </c>
      <c r="G468" s="187"/>
      <c r="H468" s="190">
        <v>1</v>
      </c>
      <c r="I468" s="191"/>
      <c r="J468" s="187"/>
      <c r="K468" s="187"/>
      <c r="L468" s="192"/>
      <c r="M468" s="193"/>
      <c r="N468" s="194"/>
      <c r="O468" s="194"/>
      <c r="P468" s="194"/>
      <c r="Q468" s="194"/>
      <c r="R468" s="194"/>
      <c r="S468" s="194"/>
      <c r="T468" s="195"/>
      <c r="AT468" s="196" t="s">
        <v>155</v>
      </c>
      <c r="AU468" s="196" t="s">
        <v>83</v>
      </c>
      <c r="AV468" s="11" t="s">
        <v>85</v>
      </c>
      <c r="AW468" s="11" t="s">
        <v>36</v>
      </c>
      <c r="AX468" s="11" t="s">
        <v>83</v>
      </c>
      <c r="AY468" s="196" t="s">
        <v>146</v>
      </c>
    </row>
    <row r="469" spans="2:65" s="1" customFormat="1" ht="16.5" customHeight="1">
      <c r="B469" s="33"/>
      <c r="C469" s="170" t="s">
        <v>700</v>
      </c>
      <c r="D469" s="170" t="s">
        <v>147</v>
      </c>
      <c r="E469" s="171" t="s">
        <v>214</v>
      </c>
      <c r="F469" s="172" t="s">
        <v>1224</v>
      </c>
      <c r="G469" s="173" t="s">
        <v>150</v>
      </c>
      <c r="H469" s="174">
        <v>1</v>
      </c>
      <c r="I469" s="175"/>
      <c r="J469" s="176">
        <f>ROUND(I469*H469,2)</f>
        <v>0</v>
      </c>
      <c r="K469" s="172" t="s">
        <v>21</v>
      </c>
      <c r="L469" s="37"/>
      <c r="M469" s="177" t="s">
        <v>21</v>
      </c>
      <c r="N469" s="178" t="s">
        <v>46</v>
      </c>
      <c r="O469" s="62"/>
      <c r="P469" s="179">
        <f>O469*H469</f>
        <v>0</v>
      </c>
      <c r="Q469" s="179">
        <v>0.04</v>
      </c>
      <c r="R469" s="179">
        <f>Q469*H469</f>
        <v>0.04</v>
      </c>
      <c r="S469" s="179">
        <v>0</v>
      </c>
      <c r="T469" s="180">
        <f>S469*H469</f>
        <v>0</v>
      </c>
      <c r="AR469" s="181" t="s">
        <v>165</v>
      </c>
      <c r="AT469" s="181" t="s">
        <v>147</v>
      </c>
      <c r="AU469" s="181" t="s">
        <v>83</v>
      </c>
      <c r="AY469" s="16" t="s">
        <v>146</v>
      </c>
      <c r="BE469" s="182">
        <f>IF(N469="základní",J469,0)</f>
        <v>0</v>
      </c>
      <c r="BF469" s="182">
        <f>IF(N469="snížená",J469,0)</f>
        <v>0</v>
      </c>
      <c r="BG469" s="182">
        <f>IF(N469="zákl. přenesená",J469,0)</f>
        <v>0</v>
      </c>
      <c r="BH469" s="182">
        <f>IF(N469="sníž. přenesená",J469,0)</f>
        <v>0</v>
      </c>
      <c r="BI469" s="182">
        <f>IF(N469="nulová",J469,0)</f>
        <v>0</v>
      </c>
      <c r="BJ469" s="16" t="s">
        <v>83</v>
      </c>
      <c r="BK469" s="182">
        <f>ROUND(I469*H469,2)</f>
        <v>0</v>
      </c>
      <c r="BL469" s="16" t="s">
        <v>165</v>
      </c>
      <c r="BM469" s="181" t="s">
        <v>216</v>
      </c>
    </row>
    <row r="470" spans="2:65" s="1" customFormat="1" ht="48.75">
      <c r="B470" s="33"/>
      <c r="C470" s="34"/>
      <c r="D470" s="183" t="s">
        <v>153</v>
      </c>
      <c r="E470" s="34"/>
      <c r="F470" s="184" t="s">
        <v>1225</v>
      </c>
      <c r="G470" s="34"/>
      <c r="H470" s="34"/>
      <c r="I470" s="106"/>
      <c r="J470" s="34"/>
      <c r="K470" s="34"/>
      <c r="L470" s="37"/>
      <c r="M470" s="185"/>
      <c r="N470" s="62"/>
      <c r="O470" s="62"/>
      <c r="P470" s="62"/>
      <c r="Q470" s="62"/>
      <c r="R470" s="62"/>
      <c r="S470" s="62"/>
      <c r="T470" s="63"/>
      <c r="AT470" s="16" t="s">
        <v>153</v>
      </c>
      <c r="AU470" s="16" t="s">
        <v>83</v>
      </c>
    </row>
    <row r="471" spans="2:65" s="11" customFormat="1">
      <c r="B471" s="186"/>
      <c r="C471" s="187"/>
      <c r="D471" s="183" t="s">
        <v>155</v>
      </c>
      <c r="E471" s="188" t="s">
        <v>21</v>
      </c>
      <c r="F471" s="189" t="s">
        <v>164</v>
      </c>
      <c r="G471" s="187"/>
      <c r="H471" s="190">
        <v>1</v>
      </c>
      <c r="I471" s="191"/>
      <c r="J471" s="187"/>
      <c r="K471" s="187"/>
      <c r="L471" s="192"/>
      <c r="M471" s="193"/>
      <c r="N471" s="194"/>
      <c r="O471" s="194"/>
      <c r="P471" s="194"/>
      <c r="Q471" s="194"/>
      <c r="R471" s="194"/>
      <c r="S471" s="194"/>
      <c r="T471" s="195"/>
      <c r="AT471" s="196" t="s">
        <v>155</v>
      </c>
      <c r="AU471" s="196" t="s">
        <v>83</v>
      </c>
      <c r="AV471" s="11" t="s">
        <v>85</v>
      </c>
      <c r="AW471" s="11" t="s">
        <v>36</v>
      </c>
      <c r="AX471" s="11" t="s">
        <v>83</v>
      </c>
      <c r="AY471" s="196" t="s">
        <v>146</v>
      </c>
    </row>
    <row r="472" spans="2:65" s="10" customFormat="1" ht="25.9" customHeight="1">
      <c r="B472" s="156"/>
      <c r="C472" s="157"/>
      <c r="D472" s="158" t="s">
        <v>74</v>
      </c>
      <c r="E472" s="159" t="s">
        <v>1226</v>
      </c>
      <c r="F472" s="159" t="s">
        <v>1227</v>
      </c>
      <c r="G472" s="157"/>
      <c r="H472" s="157"/>
      <c r="I472" s="160"/>
      <c r="J472" s="161">
        <f>BK472</f>
        <v>0</v>
      </c>
      <c r="K472" s="157"/>
      <c r="L472" s="162"/>
      <c r="M472" s="163"/>
      <c r="N472" s="164"/>
      <c r="O472" s="164"/>
      <c r="P472" s="165">
        <f>SUM(P473:P478)</f>
        <v>0</v>
      </c>
      <c r="Q472" s="164"/>
      <c r="R472" s="165">
        <f>SUM(R473:R478)</f>
        <v>4.2000000000000003E-2</v>
      </c>
      <c r="S472" s="164"/>
      <c r="T472" s="166">
        <f>SUM(T473:T478)</f>
        <v>0</v>
      </c>
      <c r="AR472" s="167" t="s">
        <v>85</v>
      </c>
      <c r="AT472" s="168" t="s">
        <v>74</v>
      </c>
      <c r="AU472" s="168" t="s">
        <v>75</v>
      </c>
      <c r="AY472" s="167" t="s">
        <v>146</v>
      </c>
      <c r="BK472" s="169">
        <f>SUM(BK473:BK478)</f>
        <v>0</v>
      </c>
    </row>
    <row r="473" spans="2:65" s="1" customFormat="1" ht="16.5" customHeight="1">
      <c r="B473" s="33"/>
      <c r="C473" s="170" t="s">
        <v>705</v>
      </c>
      <c r="D473" s="170" t="s">
        <v>147</v>
      </c>
      <c r="E473" s="171" t="s">
        <v>1228</v>
      </c>
      <c r="F473" s="172" t="s">
        <v>1229</v>
      </c>
      <c r="G473" s="173" t="s">
        <v>227</v>
      </c>
      <c r="H473" s="174">
        <v>70</v>
      </c>
      <c r="I473" s="175"/>
      <c r="J473" s="176">
        <f>ROUND(I473*H473,2)</f>
        <v>0</v>
      </c>
      <c r="K473" s="172" t="s">
        <v>394</v>
      </c>
      <c r="L473" s="37"/>
      <c r="M473" s="177" t="s">
        <v>21</v>
      </c>
      <c r="N473" s="178" t="s">
        <v>46</v>
      </c>
      <c r="O473" s="62"/>
      <c r="P473" s="179">
        <f>O473*H473</f>
        <v>0</v>
      </c>
      <c r="Q473" s="179">
        <v>0</v>
      </c>
      <c r="R473" s="179">
        <f>Q473*H473</f>
        <v>0</v>
      </c>
      <c r="S473" s="179">
        <v>0</v>
      </c>
      <c r="T473" s="180">
        <f>S473*H473</f>
        <v>0</v>
      </c>
      <c r="AR473" s="181" t="s">
        <v>151</v>
      </c>
      <c r="AT473" s="181" t="s">
        <v>147</v>
      </c>
      <c r="AU473" s="181" t="s">
        <v>83</v>
      </c>
      <c r="AY473" s="16" t="s">
        <v>146</v>
      </c>
      <c r="BE473" s="182">
        <f>IF(N473="základní",J473,0)</f>
        <v>0</v>
      </c>
      <c r="BF473" s="182">
        <f>IF(N473="snížená",J473,0)</f>
        <v>0</v>
      </c>
      <c r="BG473" s="182">
        <f>IF(N473="zákl. přenesená",J473,0)</f>
        <v>0</v>
      </c>
      <c r="BH473" s="182">
        <f>IF(N473="sníž. přenesená",J473,0)</f>
        <v>0</v>
      </c>
      <c r="BI473" s="182">
        <f>IF(N473="nulová",J473,0)</f>
        <v>0</v>
      </c>
      <c r="BJ473" s="16" t="s">
        <v>83</v>
      </c>
      <c r="BK473" s="182">
        <f>ROUND(I473*H473,2)</f>
        <v>0</v>
      </c>
      <c r="BL473" s="16" t="s">
        <v>151</v>
      </c>
      <c r="BM473" s="181" t="s">
        <v>1230</v>
      </c>
    </row>
    <row r="474" spans="2:65" s="12" customFormat="1">
      <c r="B474" s="197"/>
      <c r="C474" s="198"/>
      <c r="D474" s="183" t="s">
        <v>155</v>
      </c>
      <c r="E474" s="199" t="s">
        <v>21</v>
      </c>
      <c r="F474" s="200" t="s">
        <v>1231</v>
      </c>
      <c r="G474" s="198"/>
      <c r="H474" s="199" t="s">
        <v>21</v>
      </c>
      <c r="I474" s="201"/>
      <c r="J474" s="198"/>
      <c r="K474" s="198"/>
      <c r="L474" s="202"/>
      <c r="M474" s="203"/>
      <c r="N474" s="204"/>
      <c r="O474" s="204"/>
      <c r="P474" s="204"/>
      <c r="Q474" s="204"/>
      <c r="R474" s="204"/>
      <c r="S474" s="204"/>
      <c r="T474" s="205"/>
      <c r="AT474" s="206" t="s">
        <v>155</v>
      </c>
      <c r="AU474" s="206" t="s">
        <v>83</v>
      </c>
      <c r="AV474" s="12" t="s">
        <v>83</v>
      </c>
      <c r="AW474" s="12" t="s">
        <v>36</v>
      </c>
      <c r="AX474" s="12" t="s">
        <v>75</v>
      </c>
      <c r="AY474" s="206" t="s">
        <v>146</v>
      </c>
    </row>
    <row r="475" spans="2:65" s="11" customFormat="1">
      <c r="B475" s="186"/>
      <c r="C475" s="187"/>
      <c r="D475" s="183" t="s">
        <v>155</v>
      </c>
      <c r="E475" s="188" t="s">
        <v>21</v>
      </c>
      <c r="F475" s="189" t="s">
        <v>1232</v>
      </c>
      <c r="G475" s="187"/>
      <c r="H475" s="190">
        <v>70</v>
      </c>
      <c r="I475" s="191"/>
      <c r="J475" s="187"/>
      <c r="K475" s="187"/>
      <c r="L475" s="192"/>
      <c r="M475" s="193"/>
      <c r="N475" s="194"/>
      <c r="O475" s="194"/>
      <c r="P475" s="194"/>
      <c r="Q475" s="194"/>
      <c r="R475" s="194"/>
      <c r="S475" s="194"/>
      <c r="T475" s="195"/>
      <c r="AT475" s="196" t="s">
        <v>155</v>
      </c>
      <c r="AU475" s="196" t="s">
        <v>83</v>
      </c>
      <c r="AV475" s="11" t="s">
        <v>85</v>
      </c>
      <c r="AW475" s="11" t="s">
        <v>36</v>
      </c>
      <c r="AX475" s="11" t="s">
        <v>83</v>
      </c>
      <c r="AY475" s="196" t="s">
        <v>146</v>
      </c>
    </row>
    <row r="476" spans="2:65" s="1" customFormat="1" ht="16.5" customHeight="1">
      <c r="B476" s="33"/>
      <c r="C476" s="221" t="s">
        <v>712</v>
      </c>
      <c r="D476" s="221" t="s">
        <v>820</v>
      </c>
      <c r="E476" s="222" t="s">
        <v>972</v>
      </c>
      <c r="F476" s="223" t="s">
        <v>973</v>
      </c>
      <c r="G476" s="224" t="s">
        <v>227</v>
      </c>
      <c r="H476" s="225">
        <v>84</v>
      </c>
      <c r="I476" s="226"/>
      <c r="J476" s="227">
        <f>ROUND(I476*H476,2)</f>
        <v>0</v>
      </c>
      <c r="K476" s="223" t="s">
        <v>21</v>
      </c>
      <c r="L476" s="228"/>
      <c r="M476" s="229" t="s">
        <v>21</v>
      </c>
      <c r="N476" s="230" t="s">
        <v>46</v>
      </c>
      <c r="O476" s="62"/>
      <c r="P476" s="179">
        <f>O476*H476</f>
        <v>0</v>
      </c>
      <c r="Q476" s="179">
        <v>5.0000000000000001E-4</v>
      </c>
      <c r="R476" s="179">
        <f>Q476*H476</f>
        <v>4.2000000000000003E-2</v>
      </c>
      <c r="S476" s="179">
        <v>0</v>
      </c>
      <c r="T476" s="180">
        <f>S476*H476</f>
        <v>0</v>
      </c>
      <c r="AR476" s="181" t="s">
        <v>409</v>
      </c>
      <c r="AT476" s="181" t="s">
        <v>820</v>
      </c>
      <c r="AU476" s="181" t="s">
        <v>83</v>
      </c>
      <c r="AY476" s="16" t="s">
        <v>146</v>
      </c>
      <c r="BE476" s="182">
        <f>IF(N476="základní",J476,0)</f>
        <v>0</v>
      </c>
      <c r="BF476" s="182">
        <f>IF(N476="snížená",J476,0)</f>
        <v>0</v>
      </c>
      <c r="BG476" s="182">
        <f>IF(N476="zákl. přenesená",J476,0)</f>
        <v>0</v>
      </c>
      <c r="BH476" s="182">
        <f>IF(N476="sníž. přenesená",J476,0)</f>
        <v>0</v>
      </c>
      <c r="BI476" s="182">
        <f>IF(N476="nulová",J476,0)</f>
        <v>0</v>
      </c>
      <c r="BJ476" s="16" t="s">
        <v>83</v>
      </c>
      <c r="BK476" s="182">
        <f>ROUND(I476*H476,2)</f>
        <v>0</v>
      </c>
      <c r="BL476" s="16" t="s">
        <v>151</v>
      </c>
      <c r="BM476" s="181" t="s">
        <v>1233</v>
      </c>
    </row>
    <row r="477" spans="2:65" s="11" customFormat="1">
      <c r="B477" s="186"/>
      <c r="C477" s="187"/>
      <c r="D477" s="183" t="s">
        <v>155</v>
      </c>
      <c r="E477" s="188" t="s">
        <v>21</v>
      </c>
      <c r="F477" s="189" t="s">
        <v>1234</v>
      </c>
      <c r="G477" s="187"/>
      <c r="H477" s="190">
        <v>84</v>
      </c>
      <c r="I477" s="191"/>
      <c r="J477" s="187"/>
      <c r="K477" s="187"/>
      <c r="L477" s="192"/>
      <c r="M477" s="193"/>
      <c r="N477" s="194"/>
      <c r="O477" s="194"/>
      <c r="P477" s="194"/>
      <c r="Q477" s="194"/>
      <c r="R477" s="194"/>
      <c r="S477" s="194"/>
      <c r="T477" s="195"/>
      <c r="AT477" s="196" t="s">
        <v>155</v>
      </c>
      <c r="AU477" s="196" t="s">
        <v>83</v>
      </c>
      <c r="AV477" s="11" t="s">
        <v>85</v>
      </c>
      <c r="AW477" s="11" t="s">
        <v>36</v>
      </c>
      <c r="AX477" s="11" t="s">
        <v>83</v>
      </c>
      <c r="AY477" s="196" t="s">
        <v>146</v>
      </c>
    </row>
    <row r="478" spans="2:65" s="1" customFormat="1" ht="16.5" customHeight="1">
      <c r="B478" s="33"/>
      <c r="C478" s="170" t="s">
        <v>717</v>
      </c>
      <c r="D478" s="170" t="s">
        <v>147</v>
      </c>
      <c r="E478" s="171" t="s">
        <v>1235</v>
      </c>
      <c r="F478" s="172" t="s">
        <v>1236</v>
      </c>
      <c r="G478" s="173" t="s">
        <v>688</v>
      </c>
      <c r="H478" s="174">
        <v>4.2000000000000003E-2</v>
      </c>
      <c r="I478" s="175"/>
      <c r="J478" s="176">
        <f>ROUND(I478*H478,2)</f>
        <v>0</v>
      </c>
      <c r="K478" s="172" t="s">
        <v>394</v>
      </c>
      <c r="L478" s="37"/>
      <c r="M478" s="177" t="s">
        <v>21</v>
      </c>
      <c r="N478" s="178" t="s">
        <v>46</v>
      </c>
      <c r="O478" s="62"/>
      <c r="P478" s="179">
        <f>O478*H478</f>
        <v>0</v>
      </c>
      <c r="Q478" s="179">
        <v>0</v>
      </c>
      <c r="R478" s="179">
        <f>Q478*H478</f>
        <v>0</v>
      </c>
      <c r="S478" s="179">
        <v>0</v>
      </c>
      <c r="T478" s="180">
        <f>S478*H478</f>
        <v>0</v>
      </c>
      <c r="AR478" s="181" t="s">
        <v>151</v>
      </c>
      <c r="AT478" s="181" t="s">
        <v>147</v>
      </c>
      <c r="AU478" s="181" t="s">
        <v>83</v>
      </c>
      <c r="AY478" s="16" t="s">
        <v>146</v>
      </c>
      <c r="BE478" s="182">
        <f>IF(N478="základní",J478,0)</f>
        <v>0</v>
      </c>
      <c r="BF478" s="182">
        <f>IF(N478="snížená",J478,0)</f>
        <v>0</v>
      </c>
      <c r="BG478" s="182">
        <f>IF(N478="zákl. přenesená",J478,0)</f>
        <v>0</v>
      </c>
      <c r="BH478" s="182">
        <f>IF(N478="sníž. přenesená",J478,0)</f>
        <v>0</v>
      </c>
      <c r="BI478" s="182">
        <f>IF(N478="nulová",J478,0)</f>
        <v>0</v>
      </c>
      <c r="BJ478" s="16" t="s">
        <v>83</v>
      </c>
      <c r="BK478" s="182">
        <f>ROUND(I478*H478,2)</f>
        <v>0</v>
      </c>
      <c r="BL478" s="16" t="s">
        <v>151</v>
      </c>
      <c r="BM478" s="181" t="s">
        <v>1237</v>
      </c>
    </row>
    <row r="479" spans="2:65" s="10" customFormat="1" ht="25.9" customHeight="1">
      <c r="B479" s="156"/>
      <c r="C479" s="157"/>
      <c r="D479" s="158" t="s">
        <v>74</v>
      </c>
      <c r="E479" s="159" t="s">
        <v>218</v>
      </c>
      <c r="F479" s="159" t="s">
        <v>219</v>
      </c>
      <c r="G479" s="157"/>
      <c r="H479" s="157"/>
      <c r="I479" s="160"/>
      <c r="J479" s="161">
        <f>BK479</f>
        <v>0</v>
      </c>
      <c r="K479" s="157"/>
      <c r="L479" s="162"/>
      <c r="M479" s="163"/>
      <c r="N479" s="164"/>
      <c r="O479" s="164"/>
      <c r="P479" s="165">
        <f>SUM(P480:P674)</f>
        <v>0</v>
      </c>
      <c r="Q479" s="164"/>
      <c r="R479" s="165">
        <f>SUM(R480:R674)</f>
        <v>45.779151999999996</v>
      </c>
      <c r="S479" s="164"/>
      <c r="T479" s="166">
        <f>SUM(T480:T674)</f>
        <v>0</v>
      </c>
      <c r="AR479" s="167" t="s">
        <v>85</v>
      </c>
      <c r="AT479" s="168" t="s">
        <v>74</v>
      </c>
      <c r="AU479" s="168" t="s">
        <v>75</v>
      </c>
      <c r="AY479" s="167" t="s">
        <v>146</v>
      </c>
      <c r="BK479" s="169">
        <f>SUM(BK480:BK674)</f>
        <v>0</v>
      </c>
    </row>
    <row r="480" spans="2:65" s="1" customFormat="1" ht="24" customHeight="1">
      <c r="B480" s="33"/>
      <c r="C480" s="170" t="s">
        <v>721</v>
      </c>
      <c r="D480" s="170" t="s">
        <v>147</v>
      </c>
      <c r="E480" s="171" t="s">
        <v>220</v>
      </c>
      <c r="F480" s="172" t="s">
        <v>1238</v>
      </c>
      <c r="G480" s="173" t="s">
        <v>222</v>
      </c>
      <c r="H480" s="174">
        <v>59.2</v>
      </c>
      <c r="I480" s="175"/>
      <c r="J480" s="176">
        <f>ROUND(I480*H480,2)</f>
        <v>0</v>
      </c>
      <c r="K480" s="172" t="s">
        <v>21</v>
      </c>
      <c r="L480" s="37"/>
      <c r="M480" s="177" t="s">
        <v>21</v>
      </c>
      <c r="N480" s="178" t="s">
        <v>46</v>
      </c>
      <c r="O480" s="62"/>
      <c r="P480" s="179">
        <f>O480*H480</f>
        <v>0</v>
      </c>
      <c r="Q480" s="179">
        <v>0.01</v>
      </c>
      <c r="R480" s="179">
        <f>Q480*H480</f>
        <v>0.59200000000000008</v>
      </c>
      <c r="S480" s="179">
        <v>0</v>
      </c>
      <c r="T480" s="180">
        <f>S480*H480</f>
        <v>0</v>
      </c>
      <c r="AR480" s="181" t="s">
        <v>151</v>
      </c>
      <c r="AT480" s="181" t="s">
        <v>147</v>
      </c>
      <c r="AU480" s="181" t="s">
        <v>83</v>
      </c>
      <c r="AY480" s="16" t="s">
        <v>146</v>
      </c>
      <c r="BE480" s="182">
        <f>IF(N480="základní",J480,0)</f>
        <v>0</v>
      </c>
      <c r="BF480" s="182">
        <f>IF(N480="snížená",J480,0)</f>
        <v>0</v>
      </c>
      <c r="BG480" s="182">
        <f>IF(N480="zákl. přenesená",J480,0)</f>
        <v>0</v>
      </c>
      <c r="BH480" s="182">
        <f>IF(N480="sníž. přenesená",J480,0)</f>
        <v>0</v>
      </c>
      <c r="BI480" s="182">
        <f>IF(N480="nulová",J480,0)</f>
        <v>0</v>
      </c>
      <c r="BJ480" s="16" t="s">
        <v>83</v>
      </c>
      <c r="BK480" s="182">
        <f>ROUND(I480*H480,2)</f>
        <v>0</v>
      </c>
      <c r="BL480" s="16" t="s">
        <v>151</v>
      </c>
      <c r="BM480" s="181" t="s">
        <v>1239</v>
      </c>
    </row>
    <row r="481" spans="2:65" s="1" customFormat="1" ht="19.5">
      <c r="B481" s="33"/>
      <c r="C481" s="34"/>
      <c r="D481" s="183" t="s">
        <v>153</v>
      </c>
      <c r="E481" s="34"/>
      <c r="F481" s="184" t="s">
        <v>1240</v>
      </c>
      <c r="G481" s="34"/>
      <c r="H481" s="34"/>
      <c r="I481" s="106"/>
      <c r="J481" s="34"/>
      <c r="K481" s="34"/>
      <c r="L481" s="37"/>
      <c r="M481" s="185"/>
      <c r="N481" s="62"/>
      <c r="O481" s="62"/>
      <c r="P481" s="62"/>
      <c r="Q481" s="62"/>
      <c r="R481" s="62"/>
      <c r="S481" s="62"/>
      <c r="T481" s="63"/>
      <c r="AT481" s="16" t="s">
        <v>153</v>
      </c>
      <c r="AU481" s="16" t="s">
        <v>83</v>
      </c>
    </row>
    <row r="482" spans="2:65" s="12" customFormat="1">
      <c r="B482" s="197"/>
      <c r="C482" s="198"/>
      <c r="D482" s="183" t="s">
        <v>155</v>
      </c>
      <c r="E482" s="199" t="s">
        <v>21</v>
      </c>
      <c r="F482" s="200" t="s">
        <v>306</v>
      </c>
      <c r="G482" s="198"/>
      <c r="H482" s="199" t="s">
        <v>21</v>
      </c>
      <c r="I482" s="201"/>
      <c r="J482" s="198"/>
      <c r="K482" s="198"/>
      <c r="L482" s="202"/>
      <c r="M482" s="203"/>
      <c r="N482" s="204"/>
      <c r="O482" s="204"/>
      <c r="P482" s="204"/>
      <c r="Q482" s="204"/>
      <c r="R482" s="204"/>
      <c r="S482" s="204"/>
      <c r="T482" s="205"/>
      <c r="AT482" s="206" t="s">
        <v>155</v>
      </c>
      <c r="AU482" s="206" t="s">
        <v>83</v>
      </c>
      <c r="AV482" s="12" t="s">
        <v>83</v>
      </c>
      <c r="AW482" s="12" t="s">
        <v>36</v>
      </c>
      <c r="AX482" s="12" t="s">
        <v>75</v>
      </c>
      <c r="AY482" s="206" t="s">
        <v>146</v>
      </c>
    </row>
    <row r="483" spans="2:65" s="12" customFormat="1">
      <c r="B483" s="197"/>
      <c r="C483" s="198"/>
      <c r="D483" s="183" t="s">
        <v>155</v>
      </c>
      <c r="E483" s="199" t="s">
        <v>21</v>
      </c>
      <c r="F483" s="200" t="s">
        <v>307</v>
      </c>
      <c r="G483" s="198"/>
      <c r="H483" s="199" t="s">
        <v>21</v>
      </c>
      <c r="I483" s="201"/>
      <c r="J483" s="198"/>
      <c r="K483" s="198"/>
      <c r="L483" s="202"/>
      <c r="M483" s="203"/>
      <c r="N483" s="204"/>
      <c r="O483" s="204"/>
      <c r="P483" s="204"/>
      <c r="Q483" s="204"/>
      <c r="R483" s="204"/>
      <c r="S483" s="204"/>
      <c r="T483" s="205"/>
      <c r="AT483" s="206" t="s">
        <v>155</v>
      </c>
      <c r="AU483" s="206" t="s">
        <v>83</v>
      </c>
      <c r="AV483" s="12" t="s">
        <v>83</v>
      </c>
      <c r="AW483" s="12" t="s">
        <v>36</v>
      </c>
      <c r="AX483" s="12" t="s">
        <v>75</v>
      </c>
      <c r="AY483" s="206" t="s">
        <v>146</v>
      </c>
    </row>
    <row r="484" spans="2:65" s="11" customFormat="1">
      <c r="B484" s="186"/>
      <c r="C484" s="187"/>
      <c r="D484" s="183" t="s">
        <v>155</v>
      </c>
      <c r="E484" s="188" t="s">
        <v>21</v>
      </c>
      <c r="F484" s="189" t="s">
        <v>308</v>
      </c>
      <c r="G484" s="187"/>
      <c r="H484" s="190">
        <v>16.399999999999999</v>
      </c>
      <c r="I484" s="191"/>
      <c r="J484" s="187"/>
      <c r="K484" s="187"/>
      <c r="L484" s="192"/>
      <c r="M484" s="193"/>
      <c r="N484" s="194"/>
      <c r="O484" s="194"/>
      <c r="P484" s="194"/>
      <c r="Q484" s="194"/>
      <c r="R484" s="194"/>
      <c r="S484" s="194"/>
      <c r="T484" s="195"/>
      <c r="AT484" s="196" t="s">
        <v>155</v>
      </c>
      <c r="AU484" s="196" t="s">
        <v>83</v>
      </c>
      <c r="AV484" s="11" t="s">
        <v>85</v>
      </c>
      <c r="AW484" s="11" t="s">
        <v>36</v>
      </c>
      <c r="AX484" s="11" t="s">
        <v>75</v>
      </c>
      <c r="AY484" s="196" t="s">
        <v>146</v>
      </c>
    </row>
    <row r="485" spans="2:65" s="12" customFormat="1">
      <c r="B485" s="197"/>
      <c r="C485" s="198"/>
      <c r="D485" s="183" t="s">
        <v>155</v>
      </c>
      <c r="E485" s="199" t="s">
        <v>21</v>
      </c>
      <c r="F485" s="200" t="s">
        <v>309</v>
      </c>
      <c r="G485" s="198"/>
      <c r="H485" s="199" t="s">
        <v>21</v>
      </c>
      <c r="I485" s="201"/>
      <c r="J485" s="198"/>
      <c r="K485" s="198"/>
      <c r="L485" s="202"/>
      <c r="M485" s="203"/>
      <c r="N485" s="204"/>
      <c r="O485" s="204"/>
      <c r="P485" s="204"/>
      <c r="Q485" s="204"/>
      <c r="R485" s="204"/>
      <c r="S485" s="204"/>
      <c r="T485" s="205"/>
      <c r="AT485" s="206" t="s">
        <v>155</v>
      </c>
      <c r="AU485" s="206" t="s">
        <v>83</v>
      </c>
      <c r="AV485" s="12" t="s">
        <v>83</v>
      </c>
      <c r="AW485" s="12" t="s">
        <v>36</v>
      </c>
      <c r="AX485" s="12" t="s">
        <v>75</v>
      </c>
      <c r="AY485" s="206" t="s">
        <v>146</v>
      </c>
    </row>
    <row r="486" spans="2:65" s="11" customFormat="1">
      <c r="B486" s="186"/>
      <c r="C486" s="187"/>
      <c r="D486" s="183" t="s">
        <v>155</v>
      </c>
      <c r="E486" s="188" t="s">
        <v>21</v>
      </c>
      <c r="F486" s="189" t="s">
        <v>308</v>
      </c>
      <c r="G486" s="187"/>
      <c r="H486" s="190">
        <v>16.399999999999999</v>
      </c>
      <c r="I486" s="191"/>
      <c r="J486" s="187"/>
      <c r="K486" s="187"/>
      <c r="L486" s="192"/>
      <c r="M486" s="193"/>
      <c r="N486" s="194"/>
      <c r="O486" s="194"/>
      <c r="P486" s="194"/>
      <c r="Q486" s="194"/>
      <c r="R486" s="194"/>
      <c r="S486" s="194"/>
      <c r="T486" s="195"/>
      <c r="AT486" s="196" t="s">
        <v>155</v>
      </c>
      <c r="AU486" s="196" t="s">
        <v>83</v>
      </c>
      <c r="AV486" s="11" t="s">
        <v>85</v>
      </c>
      <c r="AW486" s="11" t="s">
        <v>36</v>
      </c>
      <c r="AX486" s="11" t="s">
        <v>75</v>
      </c>
      <c r="AY486" s="196" t="s">
        <v>146</v>
      </c>
    </row>
    <row r="487" spans="2:65" s="12" customFormat="1">
      <c r="B487" s="197"/>
      <c r="C487" s="198"/>
      <c r="D487" s="183" t="s">
        <v>155</v>
      </c>
      <c r="E487" s="199" t="s">
        <v>21</v>
      </c>
      <c r="F487" s="200" t="s">
        <v>310</v>
      </c>
      <c r="G487" s="198"/>
      <c r="H487" s="199" t="s">
        <v>21</v>
      </c>
      <c r="I487" s="201"/>
      <c r="J487" s="198"/>
      <c r="K487" s="198"/>
      <c r="L487" s="202"/>
      <c r="M487" s="203"/>
      <c r="N487" s="204"/>
      <c r="O487" s="204"/>
      <c r="P487" s="204"/>
      <c r="Q487" s="204"/>
      <c r="R487" s="204"/>
      <c r="S487" s="204"/>
      <c r="T487" s="205"/>
      <c r="AT487" s="206" t="s">
        <v>155</v>
      </c>
      <c r="AU487" s="206" t="s">
        <v>83</v>
      </c>
      <c r="AV487" s="12" t="s">
        <v>83</v>
      </c>
      <c r="AW487" s="12" t="s">
        <v>36</v>
      </c>
      <c r="AX487" s="12" t="s">
        <v>75</v>
      </c>
      <c r="AY487" s="206" t="s">
        <v>146</v>
      </c>
    </row>
    <row r="488" spans="2:65" s="11" customFormat="1">
      <c r="B488" s="186"/>
      <c r="C488" s="187"/>
      <c r="D488" s="183" t="s">
        <v>155</v>
      </c>
      <c r="E488" s="188" t="s">
        <v>21</v>
      </c>
      <c r="F488" s="189" t="s">
        <v>308</v>
      </c>
      <c r="G488" s="187"/>
      <c r="H488" s="190">
        <v>16.399999999999999</v>
      </c>
      <c r="I488" s="191"/>
      <c r="J488" s="187"/>
      <c r="K488" s="187"/>
      <c r="L488" s="192"/>
      <c r="M488" s="193"/>
      <c r="N488" s="194"/>
      <c r="O488" s="194"/>
      <c r="P488" s="194"/>
      <c r="Q488" s="194"/>
      <c r="R488" s="194"/>
      <c r="S488" s="194"/>
      <c r="T488" s="195"/>
      <c r="AT488" s="196" t="s">
        <v>155</v>
      </c>
      <c r="AU488" s="196" t="s">
        <v>83</v>
      </c>
      <c r="AV488" s="11" t="s">
        <v>85</v>
      </c>
      <c r="AW488" s="11" t="s">
        <v>36</v>
      </c>
      <c r="AX488" s="11" t="s">
        <v>75</v>
      </c>
      <c r="AY488" s="196" t="s">
        <v>146</v>
      </c>
    </row>
    <row r="489" spans="2:65" s="12" customFormat="1">
      <c r="B489" s="197"/>
      <c r="C489" s="198"/>
      <c r="D489" s="183" t="s">
        <v>155</v>
      </c>
      <c r="E489" s="199" t="s">
        <v>21</v>
      </c>
      <c r="F489" s="200" t="s">
        <v>311</v>
      </c>
      <c r="G489" s="198"/>
      <c r="H489" s="199" t="s">
        <v>21</v>
      </c>
      <c r="I489" s="201"/>
      <c r="J489" s="198"/>
      <c r="K489" s="198"/>
      <c r="L489" s="202"/>
      <c r="M489" s="203"/>
      <c r="N489" s="204"/>
      <c r="O489" s="204"/>
      <c r="P489" s="204"/>
      <c r="Q489" s="204"/>
      <c r="R489" s="204"/>
      <c r="S489" s="204"/>
      <c r="T489" s="205"/>
      <c r="AT489" s="206" t="s">
        <v>155</v>
      </c>
      <c r="AU489" s="206" t="s">
        <v>83</v>
      </c>
      <c r="AV489" s="12" t="s">
        <v>83</v>
      </c>
      <c r="AW489" s="12" t="s">
        <v>36</v>
      </c>
      <c r="AX489" s="12" t="s">
        <v>75</v>
      </c>
      <c r="AY489" s="206" t="s">
        <v>146</v>
      </c>
    </row>
    <row r="490" spans="2:65" s="11" customFormat="1">
      <c r="B490" s="186"/>
      <c r="C490" s="187"/>
      <c r="D490" s="183" t="s">
        <v>155</v>
      </c>
      <c r="E490" s="188" t="s">
        <v>21</v>
      </c>
      <c r="F490" s="189" t="s">
        <v>272</v>
      </c>
      <c r="G490" s="187"/>
      <c r="H490" s="190">
        <v>10</v>
      </c>
      <c r="I490" s="191"/>
      <c r="J490" s="187"/>
      <c r="K490" s="187"/>
      <c r="L490" s="192"/>
      <c r="M490" s="193"/>
      <c r="N490" s="194"/>
      <c r="O490" s="194"/>
      <c r="P490" s="194"/>
      <c r="Q490" s="194"/>
      <c r="R490" s="194"/>
      <c r="S490" s="194"/>
      <c r="T490" s="195"/>
      <c r="AT490" s="196" t="s">
        <v>155</v>
      </c>
      <c r="AU490" s="196" t="s">
        <v>83</v>
      </c>
      <c r="AV490" s="11" t="s">
        <v>85</v>
      </c>
      <c r="AW490" s="11" t="s">
        <v>36</v>
      </c>
      <c r="AX490" s="11" t="s">
        <v>75</v>
      </c>
      <c r="AY490" s="196" t="s">
        <v>146</v>
      </c>
    </row>
    <row r="491" spans="2:65" s="13" customFormat="1">
      <c r="B491" s="207"/>
      <c r="C491" s="208"/>
      <c r="D491" s="183" t="s">
        <v>155</v>
      </c>
      <c r="E491" s="209" t="s">
        <v>21</v>
      </c>
      <c r="F491" s="210" t="s">
        <v>252</v>
      </c>
      <c r="G491" s="208"/>
      <c r="H491" s="211">
        <v>59.2</v>
      </c>
      <c r="I491" s="212"/>
      <c r="J491" s="208"/>
      <c r="K491" s="208"/>
      <c r="L491" s="213"/>
      <c r="M491" s="214"/>
      <c r="N491" s="215"/>
      <c r="O491" s="215"/>
      <c r="P491" s="215"/>
      <c r="Q491" s="215"/>
      <c r="R491" s="215"/>
      <c r="S491" s="215"/>
      <c r="T491" s="216"/>
      <c r="AT491" s="217" t="s">
        <v>155</v>
      </c>
      <c r="AU491" s="217" t="s">
        <v>83</v>
      </c>
      <c r="AV491" s="13" t="s">
        <v>165</v>
      </c>
      <c r="AW491" s="13" t="s">
        <v>36</v>
      </c>
      <c r="AX491" s="13" t="s">
        <v>83</v>
      </c>
      <c r="AY491" s="217" t="s">
        <v>146</v>
      </c>
    </row>
    <row r="492" spans="2:65" s="1" customFormat="1" ht="24" customHeight="1">
      <c r="B492" s="33"/>
      <c r="C492" s="170" t="s">
        <v>727</v>
      </c>
      <c r="D492" s="170" t="s">
        <v>147</v>
      </c>
      <c r="E492" s="171" t="s">
        <v>225</v>
      </c>
      <c r="F492" s="172" t="s">
        <v>1241</v>
      </c>
      <c r="G492" s="173" t="s">
        <v>222</v>
      </c>
      <c r="H492" s="174">
        <v>98.5</v>
      </c>
      <c r="I492" s="175"/>
      <c r="J492" s="176">
        <f>ROUND(I492*H492,2)</f>
        <v>0</v>
      </c>
      <c r="K492" s="172" t="s">
        <v>21</v>
      </c>
      <c r="L492" s="37"/>
      <c r="M492" s="177" t="s">
        <v>21</v>
      </c>
      <c r="N492" s="178" t="s">
        <v>46</v>
      </c>
      <c r="O492" s="62"/>
      <c r="P492" s="179">
        <f>O492*H492</f>
        <v>0</v>
      </c>
      <c r="Q492" s="179">
        <v>2.3E-2</v>
      </c>
      <c r="R492" s="179">
        <f>Q492*H492</f>
        <v>2.2654999999999998</v>
      </c>
      <c r="S492" s="179">
        <v>0</v>
      </c>
      <c r="T492" s="180">
        <f>S492*H492</f>
        <v>0</v>
      </c>
      <c r="AR492" s="181" t="s">
        <v>151</v>
      </c>
      <c r="AT492" s="181" t="s">
        <v>147</v>
      </c>
      <c r="AU492" s="181" t="s">
        <v>83</v>
      </c>
      <c r="AY492" s="16" t="s">
        <v>146</v>
      </c>
      <c r="BE492" s="182">
        <f>IF(N492="základní",J492,0)</f>
        <v>0</v>
      </c>
      <c r="BF492" s="182">
        <f>IF(N492="snížená",J492,0)</f>
        <v>0</v>
      </c>
      <c r="BG492" s="182">
        <f>IF(N492="zákl. přenesená",J492,0)</f>
        <v>0</v>
      </c>
      <c r="BH492" s="182">
        <f>IF(N492="sníž. přenesená",J492,0)</f>
        <v>0</v>
      </c>
      <c r="BI492" s="182">
        <f>IF(N492="nulová",J492,0)</f>
        <v>0</v>
      </c>
      <c r="BJ492" s="16" t="s">
        <v>83</v>
      </c>
      <c r="BK492" s="182">
        <f>ROUND(I492*H492,2)</f>
        <v>0</v>
      </c>
      <c r="BL492" s="16" t="s">
        <v>151</v>
      </c>
      <c r="BM492" s="181" t="s">
        <v>1242</v>
      </c>
    </row>
    <row r="493" spans="2:65" s="1" customFormat="1" ht="19.5">
      <c r="B493" s="33"/>
      <c r="C493" s="34"/>
      <c r="D493" s="183" t="s">
        <v>153</v>
      </c>
      <c r="E493" s="34"/>
      <c r="F493" s="184" t="s">
        <v>1240</v>
      </c>
      <c r="G493" s="34"/>
      <c r="H493" s="34"/>
      <c r="I493" s="106"/>
      <c r="J493" s="34"/>
      <c r="K493" s="34"/>
      <c r="L493" s="37"/>
      <c r="M493" s="185"/>
      <c r="N493" s="62"/>
      <c r="O493" s="62"/>
      <c r="P493" s="62"/>
      <c r="Q493" s="62"/>
      <c r="R493" s="62"/>
      <c r="S493" s="62"/>
      <c r="T493" s="63"/>
      <c r="AT493" s="16" t="s">
        <v>153</v>
      </c>
      <c r="AU493" s="16" t="s">
        <v>83</v>
      </c>
    </row>
    <row r="494" spans="2:65" s="12" customFormat="1">
      <c r="B494" s="197"/>
      <c r="C494" s="198"/>
      <c r="D494" s="183" t="s">
        <v>155</v>
      </c>
      <c r="E494" s="199" t="s">
        <v>21</v>
      </c>
      <c r="F494" s="200" t="s">
        <v>316</v>
      </c>
      <c r="G494" s="198"/>
      <c r="H494" s="199" t="s">
        <v>21</v>
      </c>
      <c r="I494" s="201"/>
      <c r="J494" s="198"/>
      <c r="K494" s="198"/>
      <c r="L494" s="202"/>
      <c r="M494" s="203"/>
      <c r="N494" s="204"/>
      <c r="O494" s="204"/>
      <c r="P494" s="204"/>
      <c r="Q494" s="204"/>
      <c r="R494" s="204"/>
      <c r="S494" s="204"/>
      <c r="T494" s="205"/>
      <c r="AT494" s="206" t="s">
        <v>155</v>
      </c>
      <c r="AU494" s="206" t="s">
        <v>83</v>
      </c>
      <c r="AV494" s="12" t="s">
        <v>83</v>
      </c>
      <c r="AW494" s="12" t="s">
        <v>36</v>
      </c>
      <c r="AX494" s="12" t="s">
        <v>75</v>
      </c>
      <c r="AY494" s="206" t="s">
        <v>146</v>
      </c>
    </row>
    <row r="495" spans="2:65" s="12" customFormat="1">
      <c r="B495" s="197"/>
      <c r="C495" s="198"/>
      <c r="D495" s="183" t="s">
        <v>155</v>
      </c>
      <c r="E495" s="199" t="s">
        <v>21</v>
      </c>
      <c r="F495" s="200" t="s">
        <v>317</v>
      </c>
      <c r="G495" s="198"/>
      <c r="H495" s="199" t="s">
        <v>21</v>
      </c>
      <c r="I495" s="201"/>
      <c r="J495" s="198"/>
      <c r="K495" s="198"/>
      <c r="L495" s="202"/>
      <c r="M495" s="203"/>
      <c r="N495" s="204"/>
      <c r="O495" s="204"/>
      <c r="P495" s="204"/>
      <c r="Q495" s="204"/>
      <c r="R495" s="204"/>
      <c r="S495" s="204"/>
      <c r="T495" s="205"/>
      <c r="AT495" s="206" t="s">
        <v>155</v>
      </c>
      <c r="AU495" s="206" t="s">
        <v>83</v>
      </c>
      <c r="AV495" s="12" t="s">
        <v>83</v>
      </c>
      <c r="AW495" s="12" t="s">
        <v>36</v>
      </c>
      <c r="AX495" s="12" t="s">
        <v>75</v>
      </c>
      <c r="AY495" s="206" t="s">
        <v>146</v>
      </c>
    </row>
    <row r="496" spans="2:65" s="11" customFormat="1">
      <c r="B496" s="186"/>
      <c r="C496" s="187"/>
      <c r="D496" s="183" t="s">
        <v>155</v>
      </c>
      <c r="E496" s="188" t="s">
        <v>21</v>
      </c>
      <c r="F496" s="189" t="s">
        <v>318</v>
      </c>
      <c r="G496" s="187"/>
      <c r="H496" s="190">
        <v>16</v>
      </c>
      <c r="I496" s="191"/>
      <c r="J496" s="187"/>
      <c r="K496" s="187"/>
      <c r="L496" s="192"/>
      <c r="M496" s="193"/>
      <c r="N496" s="194"/>
      <c r="O496" s="194"/>
      <c r="P496" s="194"/>
      <c r="Q496" s="194"/>
      <c r="R496" s="194"/>
      <c r="S496" s="194"/>
      <c r="T496" s="195"/>
      <c r="AT496" s="196" t="s">
        <v>155</v>
      </c>
      <c r="AU496" s="196" t="s">
        <v>83</v>
      </c>
      <c r="AV496" s="11" t="s">
        <v>85</v>
      </c>
      <c r="AW496" s="11" t="s">
        <v>36</v>
      </c>
      <c r="AX496" s="11" t="s">
        <v>75</v>
      </c>
      <c r="AY496" s="196" t="s">
        <v>146</v>
      </c>
    </row>
    <row r="497" spans="2:51" s="12" customFormat="1">
      <c r="B497" s="197"/>
      <c r="C497" s="198"/>
      <c r="D497" s="183" t="s">
        <v>155</v>
      </c>
      <c r="E497" s="199" t="s">
        <v>21</v>
      </c>
      <c r="F497" s="200" t="s">
        <v>319</v>
      </c>
      <c r="G497" s="198"/>
      <c r="H497" s="199" t="s">
        <v>21</v>
      </c>
      <c r="I497" s="201"/>
      <c r="J497" s="198"/>
      <c r="K497" s="198"/>
      <c r="L497" s="202"/>
      <c r="M497" s="203"/>
      <c r="N497" s="204"/>
      <c r="O497" s="204"/>
      <c r="P497" s="204"/>
      <c r="Q497" s="204"/>
      <c r="R497" s="204"/>
      <c r="S497" s="204"/>
      <c r="T497" s="205"/>
      <c r="AT497" s="206" t="s">
        <v>155</v>
      </c>
      <c r="AU497" s="206" t="s">
        <v>83</v>
      </c>
      <c r="AV497" s="12" t="s">
        <v>83</v>
      </c>
      <c r="AW497" s="12" t="s">
        <v>36</v>
      </c>
      <c r="AX497" s="12" t="s">
        <v>75</v>
      </c>
      <c r="AY497" s="206" t="s">
        <v>146</v>
      </c>
    </row>
    <row r="498" spans="2:51" s="11" customFormat="1">
      <c r="B498" s="186"/>
      <c r="C498" s="187"/>
      <c r="D498" s="183" t="s">
        <v>155</v>
      </c>
      <c r="E498" s="188" t="s">
        <v>21</v>
      </c>
      <c r="F498" s="189" t="s">
        <v>320</v>
      </c>
      <c r="G498" s="187"/>
      <c r="H498" s="190">
        <v>28.8</v>
      </c>
      <c r="I498" s="191"/>
      <c r="J498" s="187"/>
      <c r="K498" s="187"/>
      <c r="L498" s="192"/>
      <c r="M498" s="193"/>
      <c r="N498" s="194"/>
      <c r="O498" s="194"/>
      <c r="P498" s="194"/>
      <c r="Q498" s="194"/>
      <c r="R498" s="194"/>
      <c r="S498" s="194"/>
      <c r="T498" s="195"/>
      <c r="AT498" s="196" t="s">
        <v>155</v>
      </c>
      <c r="AU498" s="196" t="s">
        <v>83</v>
      </c>
      <c r="AV498" s="11" t="s">
        <v>85</v>
      </c>
      <c r="AW498" s="11" t="s">
        <v>36</v>
      </c>
      <c r="AX498" s="11" t="s">
        <v>75</v>
      </c>
      <c r="AY498" s="196" t="s">
        <v>146</v>
      </c>
    </row>
    <row r="499" spans="2:51" s="12" customFormat="1">
      <c r="B499" s="197"/>
      <c r="C499" s="198"/>
      <c r="D499" s="183" t="s">
        <v>155</v>
      </c>
      <c r="E499" s="199" t="s">
        <v>21</v>
      </c>
      <c r="F499" s="200" t="s">
        <v>321</v>
      </c>
      <c r="G499" s="198"/>
      <c r="H499" s="199" t="s">
        <v>21</v>
      </c>
      <c r="I499" s="201"/>
      <c r="J499" s="198"/>
      <c r="K499" s="198"/>
      <c r="L499" s="202"/>
      <c r="M499" s="203"/>
      <c r="N499" s="204"/>
      <c r="O499" s="204"/>
      <c r="P499" s="204"/>
      <c r="Q499" s="204"/>
      <c r="R499" s="204"/>
      <c r="S499" s="204"/>
      <c r="T499" s="205"/>
      <c r="AT499" s="206" t="s">
        <v>155</v>
      </c>
      <c r="AU499" s="206" t="s">
        <v>83</v>
      </c>
      <c r="AV499" s="12" t="s">
        <v>83</v>
      </c>
      <c r="AW499" s="12" t="s">
        <v>36</v>
      </c>
      <c r="AX499" s="12" t="s">
        <v>75</v>
      </c>
      <c r="AY499" s="206" t="s">
        <v>146</v>
      </c>
    </row>
    <row r="500" spans="2:51" s="11" customFormat="1">
      <c r="B500" s="186"/>
      <c r="C500" s="187"/>
      <c r="D500" s="183" t="s">
        <v>155</v>
      </c>
      <c r="E500" s="188" t="s">
        <v>21</v>
      </c>
      <c r="F500" s="189" t="s">
        <v>322</v>
      </c>
      <c r="G500" s="187"/>
      <c r="H500" s="190">
        <v>12.8</v>
      </c>
      <c r="I500" s="191"/>
      <c r="J500" s="187"/>
      <c r="K500" s="187"/>
      <c r="L500" s="192"/>
      <c r="M500" s="193"/>
      <c r="N500" s="194"/>
      <c r="O500" s="194"/>
      <c r="P500" s="194"/>
      <c r="Q500" s="194"/>
      <c r="R500" s="194"/>
      <c r="S500" s="194"/>
      <c r="T500" s="195"/>
      <c r="AT500" s="196" t="s">
        <v>155</v>
      </c>
      <c r="AU500" s="196" t="s">
        <v>83</v>
      </c>
      <c r="AV500" s="11" t="s">
        <v>85</v>
      </c>
      <c r="AW500" s="11" t="s">
        <v>36</v>
      </c>
      <c r="AX500" s="11" t="s">
        <v>75</v>
      </c>
      <c r="AY500" s="196" t="s">
        <v>146</v>
      </c>
    </row>
    <row r="501" spans="2:51" s="12" customFormat="1">
      <c r="B501" s="197"/>
      <c r="C501" s="198"/>
      <c r="D501" s="183" t="s">
        <v>155</v>
      </c>
      <c r="E501" s="199" t="s">
        <v>21</v>
      </c>
      <c r="F501" s="200" t="s">
        <v>323</v>
      </c>
      <c r="G501" s="198"/>
      <c r="H501" s="199" t="s">
        <v>21</v>
      </c>
      <c r="I501" s="201"/>
      <c r="J501" s="198"/>
      <c r="K501" s="198"/>
      <c r="L501" s="202"/>
      <c r="M501" s="203"/>
      <c r="N501" s="204"/>
      <c r="O501" s="204"/>
      <c r="P501" s="204"/>
      <c r="Q501" s="204"/>
      <c r="R501" s="204"/>
      <c r="S501" s="204"/>
      <c r="T501" s="205"/>
      <c r="AT501" s="206" t="s">
        <v>155</v>
      </c>
      <c r="AU501" s="206" t="s">
        <v>83</v>
      </c>
      <c r="AV501" s="12" t="s">
        <v>83</v>
      </c>
      <c r="AW501" s="12" t="s">
        <v>36</v>
      </c>
      <c r="AX501" s="12" t="s">
        <v>75</v>
      </c>
      <c r="AY501" s="206" t="s">
        <v>146</v>
      </c>
    </row>
    <row r="502" spans="2:51" s="11" customFormat="1">
      <c r="B502" s="186"/>
      <c r="C502" s="187"/>
      <c r="D502" s="183" t="s">
        <v>155</v>
      </c>
      <c r="E502" s="188" t="s">
        <v>21</v>
      </c>
      <c r="F502" s="189" t="s">
        <v>324</v>
      </c>
      <c r="G502" s="187"/>
      <c r="H502" s="190">
        <v>9</v>
      </c>
      <c r="I502" s="191"/>
      <c r="J502" s="187"/>
      <c r="K502" s="187"/>
      <c r="L502" s="192"/>
      <c r="M502" s="193"/>
      <c r="N502" s="194"/>
      <c r="O502" s="194"/>
      <c r="P502" s="194"/>
      <c r="Q502" s="194"/>
      <c r="R502" s="194"/>
      <c r="S502" s="194"/>
      <c r="T502" s="195"/>
      <c r="AT502" s="196" t="s">
        <v>155</v>
      </c>
      <c r="AU502" s="196" t="s">
        <v>83</v>
      </c>
      <c r="AV502" s="11" t="s">
        <v>85</v>
      </c>
      <c r="AW502" s="11" t="s">
        <v>36</v>
      </c>
      <c r="AX502" s="11" t="s">
        <v>75</v>
      </c>
      <c r="AY502" s="196" t="s">
        <v>146</v>
      </c>
    </row>
    <row r="503" spans="2:51" s="12" customFormat="1">
      <c r="B503" s="197"/>
      <c r="C503" s="198"/>
      <c r="D503" s="183" t="s">
        <v>155</v>
      </c>
      <c r="E503" s="199" t="s">
        <v>21</v>
      </c>
      <c r="F503" s="200" t="s">
        <v>325</v>
      </c>
      <c r="G503" s="198"/>
      <c r="H503" s="199" t="s">
        <v>21</v>
      </c>
      <c r="I503" s="201"/>
      <c r="J503" s="198"/>
      <c r="K503" s="198"/>
      <c r="L503" s="202"/>
      <c r="M503" s="203"/>
      <c r="N503" s="204"/>
      <c r="O503" s="204"/>
      <c r="P503" s="204"/>
      <c r="Q503" s="204"/>
      <c r="R503" s="204"/>
      <c r="S503" s="204"/>
      <c r="T503" s="205"/>
      <c r="AT503" s="206" t="s">
        <v>155</v>
      </c>
      <c r="AU503" s="206" t="s">
        <v>83</v>
      </c>
      <c r="AV503" s="12" t="s">
        <v>83</v>
      </c>
      <c r="AW503" s="12" t="s">
        <v>36</v>
      </c>
      <c r="AX503" s="12" t="s">
        <v>75</v>
      </c>
      <c r="AY503" s="206" t="s">
        <v>146</v>
      </c>
    </row>
    <row r="504" spans="2:51" s="11" customFormat="1">
      <c r="B504" s="186"/>
      <c r="C504" s="187"/>
      <c r="D504" s="183" t="s">
        <v>155</v>
      </c>
      <c r="E504" s="188" t="s">
        <v>21</v>
      </c>
      <c r="F504" s="189" t="s">
        <v>326</v>
      </c>
      <c r="G504" s="187"/>
      <c r="H504" s="190">
        <v>8</v>
      </c>
      <c r="I504" s="191"/>
      <c r="J504" s="187"/>
      <c r="K504" s="187"/>
      <c r="L504" s="192"/>
      <c r="M504" s="193"/>
      <c r="N504" s="194"/>
      <c r="O504" s="194"/>
      <c r="P504" s="194"/>
      <c r="Q504" s="194"/>
      <c r="R504" s="194"/>
      <c r="S504" s="194"/>
      <c r="T504" s="195"/>
      <c r="AT504" s="196" t="s">
        <v>155</v>
      </c>
      <c r="AU504" s="196" t="s">
        <v>83</v>
      </c>
      <c r="AV504" s="11" t="s">
        <v>85</v>
      </c>
      <c r="AW504" s="11" t="s">
        <v>36</v>
      </c>
      <c r="AX504" s="11" t="s">
        <v>75</v>
      </c>
      <c r="AY504" s="196" t="s">
        <v>146</v>
      </c>
    </row>
    <row r="505" spans="2:51" s="12" customFormat="1">
      <c r="B505" s="197"/>
      <c r="C505" s="198"/>
      <c r="D505" s="183" t="s">
        <v>155</v>
      </c>
      <c r="E505" s="199" t="s">
        <v>21</v>
      </c>
      <c r="F505" s="200" t="s">
        <v>325</v>
      </c>
      <c r="G505" s="198"/>
      <c r="H505" s="199" t="s">
        <v>21</v>
      </c>
      <c r="I505" s="201"/>
      <c r="J505" s="198"/>
      <c r="K505" s="198"/>
      <c r="L505" s="202"/>
      <c r="M505" s="203"/>
      <c r="N505" s="204"/>
      <c r="O505" s="204"/>
      <c r="P505" s="204"/>
      <c r="Q505" s="204"/>
      <c r="R505" s="204"/>
      <c r="S505" s="204"/>
      <c r="T505" s="205"/>
      <c r="AT505" s="206" t="s">
        <v>155</v>
      </c>
      <c r="AU505" s="206" t="s">
        <v>83</v>
      </c>
      <c r="AV505" s="12" t="s">
        <v>83</v>
      </c>
      <c r="AW505" s="12" t="s">
        <v>36</v>
      </c>
      <c r="AX505" s="12" t="s">
        <v>75</v>
      </c>
      <c r="AY505" s="206" t="s">
        <v>146</v>
      </c>
    </row>
    <row r="506" spans="2:51" s="11" customFormat="1">
      <c r="B506" s="186"/>
      <c r="C506" s="187"/>
      <c r="D506" s="183" t="s">
        <v>155</v>
      </c>
      <c r="E506" s="188" t="s">
        <v>21</v>
      </c>
      <c r="F506" s="189" t="s">
        <v>327</v>
      </c>
      <c r="G506" s="187"/>
      <c r="H506" s="190">
        <v>2.6</v>
      </c>
      <c r="I506" s="191"/>
      <c r="J506" s="187"/>
      <c r="K506" s="187"/>
      <c r="L506" s="192"/>
      <c r="M506" s="193"/>
      <c r="N506" s="194"/>
      <c r="O506" s="194"/>
      <c r="P506" s="194"/>
      <c r="Q506" s="194"/>
      <c r="R506" s="194"/>
      <c r="S506" s="194"/>
      <c r="T506" s="195"/>
      <c r="AT506" s="196" t="s">
        <v>155</v>
      </c>
      <c r="AU506" s="196" t="s">
        <v>83</v>
      </c>
      <c r="AV506" s="11" t="s">
        <v>85</v>
      </c>
      <c r="AW506" s="11" t="s">
        <v>36</v>
      </c>
      <c r="AX506" s="11" t="s">
        <v>75</v>
      </c>
      <c r="AY506" s="196" t="s">
        <v>146</v>
      </c>
    </row>
    <row r="507" spans="2:51" s="12" customFormat="1">
      <c r="B507" s="197"/>
      <c r="C507" s="198"/>
      <c r="D507" s="183" t="s">
        <v>155</v>
      </c>
      <c r="E507" s="199" t="s">
        <v>21</v>
      </c>
      <c r="F507" s="200" t="s">
        <v>328</v>
      </c>
      <c r="G507" s="198"/>
      <c r="H507" s="199" t="s">
        <v>21</v>
      </c>
      <c r="I507" s="201"/>
      <c r="J507" s="198"/>
      <c r="K507" s="198"/>
      <c r="L507" s="202"/>
      <c r="M507" s="203"/>
      <c r="N507" s="204"/>
      <c r="O507" s="204"/>
      <c r="P507" s="204"/>
      <c r="Q507" s="204"/>
      <c r="R507" s="204"/>
      <c r="S507" s="204"/>
      <c r="T507" s="205"/>
      <c r="AT507" s="206" t="s">
        <v>155</v>
      </c>
      <c r="AU507" s="206" t="s">
        <v>83</v>
      </c>
      <c r="AV507" s="12" t="s">
        <v>83</v>
      </c>
      <c r="AW507" s="12" t="s">
        <v>36</v>
      </c>
      <c r="AX507" s="12" t="s">
        <v>75</v>
      </c>
      <c r="AY507" s="206" t="s">
        <v>146</v>
      </c>
    </row>
    <row r="508" spans="2:51" s="12" customFormat="1">
      <c r="B508" s="197"/>
      <c r="C508" s="198"/>
      <c r="D508" s="183" t="s">
        <v>155</v>
      </c>
      <c r="E508" s="199" t="s">
        <v>21</v>
      </c>
      <c r="F508" s="200" t="s">
        <v>329</v>
      </c>
      <c r="G508" s="198"/>
      <c r="H508" s="199" t="s">
        <v>21</v>
      </c>
      <c r="I508" s="201"/>
      <c r="J508" s="198"/>
      <c r="K508" s="198"/>
      <c r="L508" s="202"/>
      <c r="M508" s="203"/>
      <c r="N508" s="204"/>
      <c r="O508" s="204"/>
      <c r="P508" s="204"/>
      <c r="Q508" s="204"/>
      <c r="R508" s="204"/>
      <c r="S508" s="204"/>
      <c r="T508" s="205"/>
      <c r="AT508" s="206" t="s">
        <v>155</v>
      </c>
      <c r="AU508" s="206" t="s">
        <v>83</v>
      </c>
      <c r="AV508" s="12" t="s">
        <v>83</v>
      </c>
      <c r="AW508" s="12" t="s">
        <v>36</v>
      </c>
      <c r="AX508" s="12" t="s">
        <v>75</v>
      </c>
      <c r="AY508" s="206" t="s">
        <v>146</v>
      </c>
    </row>
    <row r="509" spans="2:51" s="11" customFormat="1">
      <c r="B509" s="186"/>
      <c r="C509" s="187"/>
      <c r="D509" s="183" t="s">
        <v>155</v>
      </c>
      <c r="E509" s="188" t="s">
        <v>21</v>
      </c>
      <c r="F509" s="189" t="s">
        <v>330</v>
      </c>
      <c r="G509" s="187"/>
      <c r="H509" s="190">
        <v>6</v>
      </c>
      <c r="I509" s="191"/>
      <c r="J509" s="187"/>
      <c r="K509" s="187"/>
      <c r="L509" s="192"/>
      <c r="M509" s="193"/>
      <c r="N509" s="194"/>
      <c r="O509" s="194"/>
      <c r="P509" s="194"/>
      <c r="Q509" s="194"/>
      <c r="R509" s="194"/>
      <c r="S509" s="194"/>
      <c r="T509" s="195"/>
      <c r="AT509" s="196" t="s">
        <v>155</v>
      </c>
      <c r="AU509" s="196" t="s">
        <v>83</v>
      </c>
      <c r="AV509" s="11" t="s">
        <v>85</v>
      </c>
      <c r="AW509" s="11" t="s">
        <v>36</v>
      </c>
      <c r="AX509" s="11" t="s">
        <v>75</v>
      </c>
      <c r="AY509" s="196" t="s">
        <v>146</v>
      </c>
    </row>
    <row r="510" spans="2:51" s="12" customFormat="1">
      <c r="B510" s="197"/>
      <c r="C510" s="198"/>
      <c r="D510" s="183" t="s">
        <v>155</v>
      </c>
      <c r="E510" s="199" t="s">
        <v>21</v>
      </c>
      <c r="F510" s="200" t="s">
        <v>331</v>
      </c>
      <c r="G510" s="198"/>
      <c r="H510" s="199" t="s">
        <v>21</v>
      </c>
      <c r="I510" s="201"/>
      <c r="J510" s="198"/>
      <c r="K510" s="198"/>
      <c r="L510" s="202"/>
      <c r="M510" s="203"/>
      <c r="N510" s="204"/>
      <c r="O510" s="204"/>
      <c r="P510" s="204"/>
      <c r="Q510" s="204"/>
      <c r="R510" s="204"/>
      <c r="S510" s="204"/>
      <c r="T510" s="205"/>
      <c r="AT510" s="206" t="s">
        <v>155</v>
      </c>
      <c r="AU510" s="206" t="s">
        <v>83</v>
      </c>
      <c r="AV510" s="12" t="s">
        <v>83</v>
      </c>
      <c r="AW510" s="12" t="s">
        <v>36</v>
      </c>
      <c r="AX510" s="12" t="s">
        <v>75</v>
      </c>
      <c r="AY510" s="206" t="s">
        <v>146</v>
      </c>
    </row>
    <row r="511" spans="2:51" s="11" customFormat="1">
      <c r="B511" s="186"/>
      <c r="C511" s="187"/>
      <c r="D511" s="183" t="s">
        <v>155</v>
      </c>
      <c r="E511" s="188" t="s">
        <v>21</v>
      </c>
      <c r="F511" s="189" t="s">
        <v>332</v>
      </c>
      <c r="G511" s="187"/>
      <c r="H511" s="190">
        <v>4</v>
      </c>
      <c r="I511" s="191"/>
      <c r="J511" s="187"/>
      <c r="K511" s="187"/>
      <c r="L511" s="192"/>
      <c r="M511" s="193"/>
      <c r="N511" s="194"/>
      <c r="O511" s="194"/>
      <c r="P511" s="194"/>
      <c r="Q511" s="194"/>
      <c r="R511" s="194"/>
      <c r="S511" s="194"/>
      <c r="T511" s="195"/>
      <c r="AT511" s="196" t="s">
        <v>155</v>
      </c>
      <c r="AU511" s="196" t="s">
        <v>83</v>
      </c>
      <c r="AV511" s="11" t="s">
        <v>85</v>
      </c>
      <c r="AW511" s="11" t="s">
        <v>36</v>
      </c>
      <c r="AX511" s="11" t="s">
        <v>75</v>
      </c>
      <c r="AY511" s="196" t="s">
        <v>146</v>
      </c>
    </row>
    <row r="512" spans="2:51" s="12" customFormat="1">
      <c r="B512" s="197"/>
      <c r="C512" s="198"/>
      <c r="D512" s="183" t="s">
        <v>155</v>
      </c>
      <c r="E512" s="199" t="s">
        <v>21</v>
      </c>
      <c r="F512" s="200" t="s">
        <v>331</v>
      </c>
      <c r="G512" s="198"/>
      <c r="H512" s="199" t="s">
        <v>21</v>
      </c>
      <c r="I512" s="201"/>
      <c r="J512" s="198"/>
      <c r="K512" s="198"/>
      <c r="L512" s="202"/>
      <c r="M512" s="203"/>
      <c r="N512" s="204"/>
      <c r="O512" s="204"/>
      <c r="P512" s="204"/>
      <c r="Q512" s="204"/>
      <c r="R512" s="204"/>
      <c r="S512" s="204"/>
      <c r="T512" s="205"/>
      <c r="AT512" s="206" t="s">
        <v>155</v>
      </c>
      <c r="AU512" s="206" t="s">
        <v>83</v>
      </c>
      <c r="AV512" s="12" t="s">
        <v>83</v>
      </c>
      <c r="AW512" s="12" t="s">
        <v>36</v>
      </c>
      <c r="AX512" s="12" t="s">
        <v>75</v>
      </c>
      <c r="AY512" s="206" t="s">
        <v>146</v>
      </c>
    </row>
    <row r="513" spans="2:65" s="11" customFormat="1">
      <c r="B513" s="186"/>
      <c r="C513" s="187"/>
      <c r="D513" s="183" t="s">
        <v>155</v>
      </c>
      <c r="E513" s="188" t="s">
        <v>21</v>
      </c>
      <c r="F513" s="189" t="s">
        <v>333</v>
      </c>
      <c r="G513" s="187"/>
      <c r="H513" s="190">
        <v>1.3</v>
      </c>
      <c r="I513" s="191"/>
      <c r="J513" s="187"/>
      <c r="K513" s="187"/>
      <c r="L513" s="192"/>
      <c r="M513" s="193"/>
      <c r="N513" s="194"/>
      <c r="O513" s="194"/>
      <c r="P513" s="194"/>
      <c r="Q513" s="194"/>
      <c r="R513" s="194"/>
      <c r="S513" s="194"/>
      <c r="T513" s="195"/>
      <c r="AT513" s="196" t="s">
        <v>155</v>
      </c>
      <c r="AU513" s="196" t="s">
        <v>83</v>
      </c>
      <c r="AV513" s="11" t="s">
        <v>85</v>
      </c>
      <c r="AW513" s="11" t="s">
        <v>36</v>
      </c>
      <c r="AX513" s="11" t="s">
        <v>75</v>
      </c>
      <c r="AY513" s="196" t="s">
        <v>146</v>
      </c>
    </row>
    <row r="514" spans="2:65" s="12" customFormat="1">
      <c r="B514" s="197"/>
      <c r="C514" s="198"/>
      <c r="D514" s="183" t="s">
        <v>155</v>
      </c>
      <c r="E514" s="199" t="s">
        <v>21</v>
      </c>
      <c r="F514" s="200" t="s">
        <v>334</v>
      </c>
      <c r="G514" s="198"/>
      <c r="H514" s="199" t="s">
        <v>21</v>
      </c>
      <c r="I514" s="201"/>
      <c r="J514" s="198"/>
      <c r="K514" s="198"/>
      <c r="L514" s="202"/>
      <c r="M514" s="203"/>
      <c r="N514" s="204"/>
      <c r="O514" s="204"/>
      <c r="P514" s="204"/>
      <c r="Q514" s="204"/>
      <c r="R514" s="204"/>
      <c r="S514" s="204"/>
      <c r="T514" s="205"/>
      <c r="AT514" s="206" t="s">
        <v>155</v>
      </c>
      <c r="AU514" s="206" t="s">
        <v>83</v>
      </c>
      <c r="AV514" s="12" t="s">
        <v>83</v>
      </c>
      <c r="AW514" s="12" t="s">
        <v>36</v>
      </c>
      <c r="AX514" s="12" t="s">
        <v>75</v>
      </c>
      <c r="AY514" s="206" t="s">
        <v>146</v>
      </c>
    </row>
    <row r="515" spans="2:65" s="12" customFormat="1">
      <c r="B515" s="197"/>
      <c r="C515" s="198"/>
      <c r="D515" s="183" t="s">
        <v>155</v>
      </c>
      <c r="E515" s="199" t="s">
        <v>21</v>
      </c>
      <c r="F515" s="200" t="s">
        <v>335</v>
      </c>
      <c r="G515" s="198"/>
      <c r="H515" s="199" t="s">
        <v>21</v>
      </c>
      <c r="I515" s="201"/>
      <c r="J515" s="198"/>
      <c r="K515" s="198"/>
      <c r="L515" s="202"/>
      <c r="M515" s="203"/>
      <c r="N515" s="204"/>
      <c r="O515" s="204"/>
      <c r="P515" s="204"/>
      <c r="Q515" s="204"/>
      <c r="R515" s="204"/>
      <c r="S515" s="204"/>
      <c r="T515" s="205"/>
      <c r="AT515" s="206" t="s">
        <v>155</v>
      </c>
      <c r="AU515" s="206" t="s">
        <v>83</v>
      </c>
      <c r="AV515" s="12" t="s">
        <v>83</v>
      </c>
      <c r="AW515" s="12" t="s">
        <v>36</v>
      </c>
      <c r="AX515" s="12" t="s">
        <v>75</v>
      </c>
      <c r="AY515" s="206" t="s">
        <v>146</v>
      </c>
    </row>
    <row r="516" spans="2:65" s="11" customFormat="1">
      <c r="B516" s="186"/>
      <c r="C516" s="187"/>
      <c r="D516" s="183" t="s">
        <v>155</v>
      </c>
      <c r="E516" s="188" t="s">
        <v>21</v>
      </c>
      <c r="F516" s="189" t="s">
        <v>330</v>
      </c>
      <c r="G516" s="187"/>
      <c r="H516" s="190">
        <v>6</v>
      </c>
      <c r="I516" s="191"/>
      <c r="J516" s="187"/>
      <c r="K516" s="187"/>
      <c r="L516" s="192"/>
      <c r="M516" s="193"/>
      <c r="N516" s="194"/>
      <c r="O516" s="194"/>
      <c r="P516" s="194"/>
      <c r="Q516" s="194"/>
      <c r="R516" s="194"/>
      <c r="S516" s="194"/>
      <c r="T516" s="195"/>
      <c r="AT516" s="196" t="s">
        <v>155</v>
      </c>
      <c r="AU516" s="196" t="s">
        <v>83</v>
      </c>
      <c r="AV516" s="11" t="s">
        <v>85</v>
      </c>
      <c r="AW516" s="11" t="s">
        <v>36</v>
      </c>
      <c r="AX516" s="11" t="s">
        <v>75</v>
      </c>
      <c r="AY516" s="196" t="s">
        <v>146</v>
      </c>
    </row>
    <row r="517" spans="2:65" s="12" customFormat="1">
      <c r="B517" s="197"/>
      <c r="C517" s="198"/>
      <c r="D517" s="183" t="s">
        <v>155</v>
      </c>
      <c r="E517" s="199" t="s">
        <v>21</v>
      </c>
      <c r="F517" s="200" t="s">
        <v>336</v>
      </c>
      <c r="G517" s="198"/>
      <c r="H517" s="199" t="s">
        <v>21</v>
      </c>
      <c r="I517" s="201"/>
      <c r="J517" s="198"/>
      <c r="K517" s="198"/>
      <c r="L517" s="202"/>
      <c r="M517" s="203"/>
      <c r="N517" s="204"/>
      <c r="O517" s="204"/>
      <c r="P517" s="204"/>
      <c r="Q517" s="204"/>
      <c r="R517" s="204"/>
      <c r="S517" s="204"/>
      <c r="T517" s="205"/>
      <c r="AT517" s="206" t="s">
        <v>155</v>
      </c>
      <c r="AU517" s="206" t="s">
        <v>83</v>
      </c>
      <c r="AV517" s="12" t="s">
        <v>83</v>
      </c>
      <c r="AW517" s="12" t="s">
        <v>36</v>
      </c>
      <c r="AX517" s="12" t="s">
        <v>75</v>
      </c>
      <c r="AY517" s="206" t="s">
        <v>146</v>
      </c>
    </row>
    <row r="518" spans="2:65" s="12" customFormat="1">
      <c r="B518" s="197"/>
      <c r="C518" s="198"/>
      <c r="D518" s="183" t="s">
        <v>155</v>
      </c>
      <c r="E518" s="199" t="s">
        <v>21</v>
      </c>
      <c r="F518" s="200" t="s">
        <v>337</v>
      </c>
      <c r="G518" s="198"/>
      <c r="H518" s="199" t="s">
        <v>21</v>
      </c>
      <c r="I518" s="201"/>
      <c r="J518" s="198"/>
      <c r="K518" s="198"/>
      <c r="L518" s="202"/>
      <c r="M518" s="203"/>
      <c r="N518" s="204"/>
      <c r="O518" s="204"/>
      <c r="P518" s="204"/>
      <c r="Q518" s="204"/>
      <c r="R518" s="204"/>
      <c r="S518" s="204"/>
      <c r="T518" s="205"/>
      <c r="AT518" s="206" t="s">
        <v>155</v>
      </c>
      <c r="AU518" s="206" t="s">
        <v>83</v>
      </c>
      <c r="AV518" s="12" t="s">
        <v>83</v>
      </c>
      <c r="AW518" s="12" t="s">
        <v>36</v>
      </c>
      <c r="AX518" s="12" t="s">
        <v>75</v>
      </c>
      <c r="AY518" s="206" t="s">
        <v>146</v>
      </c>
    </row>
    <row r="519" spans="2:65" s="11" customFormat="1">
      <c r="B519" s="186"/>
      <c r="C519" s="187"/>
      <c r="D519" s="183" t="s">
        <v>155</v>
      </c>
      <c r="E519" s="188" t="s">
        <v>21</v>
      </c>
      <c r="F519" s="189" t="s">
        <v>332</v>
      </c>
      <c r="G519" s="187"/>
      <c r="H519" s="190">
        <v>4</v>
      </c>
      <c r="I519" s="191"/>
      <c r="J519" s="187"/>
      <c r="K519" s="187"/>
      <c r="L519" s="192"/>
      <c r="M519" s="193"/>
      <c r="N519" s="194"/>
      <c r="O519" s="194"/>
      <c r="P519" s="194"/>
      <c r="Q519" s="194"/>
      <c r="R519" s="194"/>
      <c r="S519" s="194"/>
      <c r="T519" s="195"/>
      <c r="AT519" s="196" t="s">
        <v>155</v>
      </c>
      <c r="AU519" s="196" t="s">
        <v>83</v>
      </c>
      <c r="AV519" s="11" t="s">
        <v>85</v>
      </c>
      <c r="AW519" s="11" t="s">
        <v>36</v>
      </c>
      <c r="AX519" s="11" t="s">
        <v>75</v>
      </c>
      <c r="AY519" s="196" t="s">
        <v>146</v>
      </c>
    </row>
    <row r="520" spans="2:65" s="13" customFormat="1">
      <c r="B520" s="207"/>
      <c r="C520" s="208"/>
      <c r="D520" s="183" t="s">
        <v>155</v>
      </c>
      <c r="E520" s="209" t="s">
        <v>21</v>
      </c>
      <c r="F520" s="210" t="s">
        <v>252</v>
      </c>
      <c r="G520" s="208"/>
      <c r="H520" s="211">
        <v>98.5</v>
      </c>
      <c r="I520" s="212"/>
      <c r="J520" s="208"/>
      <c r="K520" s="208"/>
      <c r="L520" s="213"/>
      <c r="M520" s="214"/>
      <c r="N520" s="215"/>
      <c r="O520" s="215"/>
      <c r="P520" s="215"/>
      <c r="Q520" s="215"/>
      <c r="R520" s="215"/>
      <c r="S520" s="215"/>
      <c r="T520" s="216"/>
      <c r="AT520" s="217" t="s">
        <v>155</v>
      </c>
      <c r="AU520" s="217" t="s">
        <v>83</v>
      </c>
      <c r="AV520" s="13" t="s">
        <v>165</v>
      </c>
      <c r="AW520" s="13" t="s">
        <v>36</v>
      </c>
      <c r="AX520" s="13" t="s">
        <v>83</v>
      </c>
      <c r="AY520" s="217" t="s">
        <v>146</v>
      </c>
    </row>
    <row r="521" spans="2:65" s="1" customFormat="1" ht="24" customHeight="1">
      <c r="B521" s="33"/>
      <c r="C521" s="170" t="s">
        <v>732</v>
      </c>
      <c r="D521" s="170" t="s">
        <v>147</v>
      </c>
      <c r="E521" s="171" t="s">
        <v>232</v>
      </c>
      <c r="F521" s="172" t="s">
        <v>1243</v>
      </c>
      <c r="G521" s="173" t="s">
        <v>222</v>
      </c>
      <c r="H521" s="174">
        <v>216.7</v>
      </c>
      <c r="I521" s="175"/>
      <c r="J521" s="176">
        <f>ROUND(I521*H521,2)</f>
        <v>0</v>
      </c>
      <c r="K521" s="172" t="s">
        <v>21</v>
      </c>
      <c r="L521" s="37"/>
      <c r="M521" s="177" t="s">
        <v>21</v>
      </c>
      <c r="N521" s="178" t="s">
        <v>46</v>
      </c>
      <c r="O521" s="62"/>
      <c r="P521" s="179">
        <f>O521*H521</f>
        <v>0</v>
      </c>
      <c r="Q521" s="179">
        <v>0.03</v>
      </c>
      <c r="R521" s="179">
        <f>Q521*H521</f>
        <v>6.5009999999999994</v>
      </c>
      <c r="S521" s="179">
        <v>0</v>
      </c>
      <c r="T521" s="180">
        <f>S521*H521</f>
        <v>0</v>
      </c>
      <c r="AR521" s="181" t="s">
        <v>151</v>
      </c>
      <c r="AT521" s="181" t="s">
        <v>147</v>
      </c>
      <c r="AU521" s="181" t="s">
        <v>83</v>
      </c>
      <c r="AY521" s="16" t="s">
        <v>146</v>
      </c>
      <c r="BE521" s="182">
        <f>IF(N521="základní",J521,0)</f>
        <v>0</v>
      </c>
      <c r="BF521" s="182">
        <f>IF(N521="snížená",J521,0)</f>
        <v>0</v>
      </c>
      <c r="BG521" s="182">
        <f>IF(N521="zákl. přenesená",J521,0)</f>
        <v>0</v>
      </c>
      <c r="BH521" s="182">
        <f>IF(N521="sníž. přenesená",J521,0)</f>
        <v>0</v>
      </c>
      <c r="BI521" s="182">
        <f>IF(N521="nulová",J521,0)</f>
        <v>0</v>
      </c>
      <c r="BJ521" s="16" t="s">
        <v>83</v>
      </c>
      <c r="BK521" s="182">
        <f>ROUND(I521*H521,2)</f>
        <v>0</v>
      </c>
      <c r="BL521" s="16" t="s">
        <v>151</v>
      </c>
      <c r="BM521" s="181" t="s">
        <v>1244</v>
      </c>
    </row>
    <row r="522" spans="2:65" s="1" customFormat="1" ht="19.5">
      <c r="B522" s="33"/>
      <c r="C522" s="34"/>
      <c r="D522" s="183" t="s">
        <v>153</v>
      </c>
      <c r="E522" s="34"/>
      <c r="F522" s="184" t="s">
        <v>1240</v>
      </c>
      <c r="G522" s="34"/>
      <c r="H522" s="34"/>
      <c r="I522" s="106"/>
      <c r="J522" s="34"/>
      <c r="K522" s="34"/>
      <c r="L522" s="37"/>
      <c r="M522" s="185"/>
      <c r="N522" s="62"/>
      <c r="O522" s="62"/>
      <c r="P522" s="62"/>
      <c r="Q522" s="62"/>
      <c r="R522" s="62"/>
      <c r="S522" s="62"/>
      <c r="T522" s="63"/>
      <c r="AT522" s="16" t="s">
        <v>153</v>
      </c>
      <c r="AU522" s="16" t="s">
        <v>83</v>
      </c>
    </row>
    <row r="523" spans="2:65" s="12" customFormat="1">
      <c r="B523" s="197"/>
      <c r="C523" s="198"/>
      <c r="D523" s="183" t="s">
        <v>155</v>
      </c>
      <c r="E523" s="199" t="s">
        <v>21</v>
      </c>
      <c r="F523" s="200" t="s">
        <v>316</v>
      </c>
      <c r="G523" s="198"/>
      <c r="H523" s="199" t="s">
        <v>21</v>
      </c>
      <c r="I523" s="201"/>
      <c r="J523" s="198"/>
      <c r="K523" s="198"/>
      <c r="L523" s="202"/>
      <c r="M523" s="203"/>
      <c r="N523" s="204"/>
      <c r="O523" s="204"/>
      <c r="P523" s="204"/>
      <c r="Q523" s="204"/>
      <c r="R523" s="204"/>
      <c r="S523" s="204"/>
      <c r="T523" s="205"/>
      <c r="AT523" s="206" t="s">
        <v>155</v>
      </c>
      <c r="AU523" s="206" t="s">
        <v>83</v>
      </c>
      <c r="AV523" s="12" t="s">
        <v>83</v>
      </c>
      <c r="AW523" s="12" t="s">
        <v>36</v>
      </c>
      <c r="AX523" s="12" t="s">
        <v>75</v>
      </c>
      <c r="AY523" s="206" t="s">
        <v>146</v>
      </c>
    </row>
    <row r="524" spans="2:65" s="12" customFormat="1">
      <c r="B524" s="197"/>
      <c r="C524" s="198"/>
      <c r="D524" s="183" t="s">
        <v>155</v>
      </c>
      <c r="E524" s="199" t="s">
        <v>21</v>
      </c>
      <c r="F524" s="200" t="s">
        <v>342</v>
      </c>
      <c r="G524" s="198"/>
      <c r="H524" s="199" t="s">
        <v>21</v>
      </c>
      <c r="I524" s="201"/>
      <c r="J524" s="198"/>
      <c r="K524" s="198"/>
      <c r="L524" s="202"/>
      <c r="M524" s="203"/>
      <c r="N524" s="204"/>
      <c r="O524" s="204"/>
      <c r="P524" s="204"/>
      <c r="Q524" s="204"/>
      <c r="R524" s="204"/>
      <c r="S524" s="204"/>
      <c r="T524" s="205"/>
      <c r="AT524" s="206" t="s">
        <v>155</v>
      </c>
      <c r="AU524" s="206" t="s">
        <v>83</v>
      </c>
      <c r="AV524" s="12" t="s">
        <v>83</v>
      </c>
      <c r="AW524" s="12" t="s">
        <v>36</v>
      </c>
      <c r="AX524" s="12" t="s">
        <v>75</v>
      </c>
      <c r="AY524" s="206" t="s">
        <v>146</v>
      </c>
    </row>
    <row r="525" spans="2:65" s="11" customFormat="1">
      <c r="B525" s="186"/>
      <c r="C525" s="187"/>
      <c r="D525" s="183" t="s">
        <v>155</v>
      </c>
      <c r="E525" s="188" t="s">
        <v>21</v>
      </c>
      <c r="F525" s="189" t="s">
        <v>343</v>
      </c>
      <c r="G525" s="187"/>
      <c r="H525" s="190">
        <v>9.1999999999999993</v>
      </c>
      <c r="I525" s="191"/>
      <c r="J525" s="187"/>
      <c r="K525" s="187"/>
      <c r="L525" s="192"/>
      <c r="M525" s="193"/>
      <c r="N525" s="194"/>
      <c r="O525" s="194"/>
      <c r="P525" s="194"/>
      <c r="Q525" s="194"/>
      <c r="R525" s="194"/>
      <c r="S525" s="194"/>
      <c r="T525" s="195"/>
      <c r="AT525" s="196" t="s">
        <v>155</v>
      </c>
      <c r="AU525" s="196" t="s">
        <v>83</v>
      </c>
      <c r="AV525" s="11" t="s">
        <v>85</v>
      </c>
      <c r="AW525" s="11" t="s">
        <v>36</v>
      </c>
      <c r="AX525" s="11" t="s">
        <v>75</v>
      </c>
      <c r="AY525" s="196" t="s">
        <v>146</v>
      </c>
    </row>
    <row r="526" spans="2:65" s="12" customFormat="1">
      <c r="B526" s="197"/>
      <c r="C526" s="198"/>
      <c r="D526" s="183" t="s">
        <v>155</v>
      </c>
      <c r="E526" s="199" t="s">
        <v>21</v>
      </c>
      <c r="F526" s="200" t="s">
        <v>344</v>
      </c>
      <c r="G526" s="198"/>
      <c r="H526" s="199" t="s">
        <v>21</v>
      </c>
      <c r="I526" s="201"/>
      <c r="J526" s="198"/>
      <c r="K526" s="198"/>
      <c r="L526" s="202"/>
      <c r="M526" s="203"/>
      <c r="N526" s="204"/>
      <c r="O526" s="204"/>
      <c r="P526" s="204"/>
      <c r="Q526" s="204"/>
      <c r="R526" s="204"/>
      <c r="S526" s="204"/>
      <c r="T526" s="205"/>
      <c r="AT526" s="206" t="s">
        <v>155</v>
      </c>
      <c r="AU526" s="206" t="s">
        <v>83</v>
      </c>
      <c r="AV526" s="12" t="s">
        <v>83</v>
      </c>
      <c r="AW526" s="12" t="s">
        <v>36</v>
      </c>
      <c r="AX526" s="12" t="s">
        <v>75</v>
      </c>
      <c r="AY526" s="206" t="s">
        <v>146</v>
      </c>
    </row>
    <row r="527" spans="2:65" s="11" customFormat="1">
      <c r="B527" s="186"/>
      <c r="C527" s="187"/>
      <c r="D527" s="183" t="s">
        <v>155</v>
      </c>
      <c r="E527" s="188" t="s">
        <v>21</v>
      </c>
      <c r="F527" s="189" t="s">
        <v>345</v>
      </c>
      <c r="G527" s="187"/>
      <c r="H527" s="190">
        <v>9.5</v>
      </c>
      <c r="I527" s="191"/>
      <c r="J527" s="187"/>
      <c r="K527" s="187"/>
      <c r="L527" s="192"/>
      <c r="M527" s="193"/>
      <c r="N527" s="194"/>
      <c r="O527" s="194"/>
      <c r="P527" s="194"/>
      <c r="Q527" s="194"/>
      <c r="R527" s="194"/>
      <c r="S527" s="194"/>
      <c r="T527" s="195"/>
      <c r="AT527" s="196" t="s">
        <v>155</v>
      </c>
      <c r="AU527" s="196" t="s">
        <v>83</v>
      </c>
      <c r="AV527" s="11" t="s">
        <v>85</v>
      </c>
      <c r="AW527" s="11" t="s">
        <v>36</v>
      </c>
      <c r="AX527" s="11" t="s">
        <v>75</v>
      </c>
      <c r="AY527" s="196" t="s">
        <v>146</v>
      </c>
    </row>
    <row r="528" spans="2:65" s="12" customFormat="1">
      <c r="B528" s="197"/>
      <c r="C528" s="198"/>
      <c r="D528" s="183" t="s">
        <v>155</v>
      </c>
      <c r="E528" s="199" t="s">
        <v>21</v>
      </c>
      <c r="F528" s="200" t="s">
        <v>346</v>
      </c>
      <c r="G528" s="198"/>
      <c r="H528" s="199" t="s">
        <v>21</v>
      </c>
      <c r="I528" s="201"/>
      <c r="J528" s="198"/>
      <c r="K528" s="198"/>
      <c r="L528" s="202"/>
      <c r="M528" s="203"/>
      <c r="N528" s="204"/>
      <c r="O528" s="204"/>
      <c r="P528" s="204"/>
      <c r="Q528" s="204"/>
      <c r="R528" s="204"/>
      <c r="S528" s="204"/>
      <c r="T528" s="205"/>
      <c r="AT528" s="206" t="s">
        <v>155</v>
      </c>
      <c r="AU528" s="206" t="s">
        <v>83</v>
      </c>
      <c r="AV528" s="12" t="s">
        <v>83</v>
      </c>
      <c r="AW528" s="12" t="s">
        <v>36</v>
      </c>
      <c r="AX528" s="12" t="s">
        <v>75</v>
      </c>
      <c r="AY528" s="206" t="s">
        <v>146</v>
      </c>
    </row>
    <row r="529" spans="2:51" s="11" customFormat="1">
      <c r="B529" s="186"/>
      <c r="C529" s="187"/>
      <c r="D529" s="183" t="s">
        <v>155</v>
      </c>
      <c r="E529" s="188" t="s">
        <v>21</v>
      </c>
      <c r="F529" s="189" t="s">
        <v>347</v>
      </c>
      <c r="G529" s="187"/>
      <c r="H529" s="190">
        <v>3.6</v>
      </c>
      <c r="I529" s="191"/>
      <c r="J529" s="187"/>
      <c r="K529" s="187"/>
      <c r="L529" s="192"/>
      <c r="M529" s="193"/>
      <c r="N529" s="194"/>
      <c r="O529" s="194"/>
      <c r="P529" s="194"/>
      <c r="Q529" s="194"/>
      <c r="R529" s="194"/>
      <c r="S529" s="194"/>
      <c r="T529" s="195"/>
      <c r="AT529" s="196" t="s">
        <v>155</v>
      </c>
      <c r="AU529" s="196" t="s">
        <v>83</v>
      </c>
      <c r="AV529" s="11" t="s">
        <v>85</v>
      </c>
      <c r="AW529" s="11" t="s">
        <v>36</v>
      </c>
      <c r="AX529" s="11" t="s">
        <v>75</v>
      </c>
      <c r="AY529" s="196" t="s">
        <v>146</v>
      </c>
    </row>
    <row r="530" spans="2:51" s="12" customFormat="1">
      <c r="B530" s="197"/>
      <c r="C530" s="198"/>
      <c r="D530" s="183" t="s">
        <v>155</v>
      </c>
      <c r="E530" s="199" t="s">
        <v>21</v>
      </c>
      <c r="F530" s="200" t="s">
        <v>348</v>
      </c>
      <c r="G530" s="198"/>
      <c r="H530" s="199" t="s">
        <v>21</v>
      </c>
      <c r="I530" s="201"/>
      <c r="J530" s="198"/>
      <c r="K530" s="198"/>
      <c r="L530" s="202"/>
      <c r="M530" s="203"/>
      <c r="N530" s="204"/>
      <c r="O530" s="204"/>
      <c r="P530" s="204"/>
      <c r="Q530" s="204"/>
      <c r="R530" s="204"/>
      <c r="S530" s="204"/>
      <c r="T530" s="205"/>
      <c r="AT530" s="206" t="s">
        <v>155</v>
      </c>
      <c r="AU530" s="206" t="s">
        <v>83</v>
      </c>
      <c r="AV530" s="12" t="s">
        <v>83</v>
      </c>
      <c r="AW530" s="12" t="s">
        <v>36</v>
      </c>
      <c r="AX530" s="12" t="s">
        <v>75</v>
      </c>
      <c r="AY530" s="206" t="s">
        <v>146</v>
      </c>
    </row>
    <row r="531" spans="2:51" s="12" customFormat="1">
      <c r="B531" s="197"/>
      <c r="C531" s="198"/>
      <c r="D531" s="183" t="s">
        <v>155</v>
      </c>
      <c r="E531" s="199" t="s">
        <v>21</v>
      </c>
      <c r="F531" s="200" t="s">
        <v>349</v>
      </c>
      <c r="G531" s="198"/>
      <c r="H531" s="199" t="s">
        <v>21</v>
      </c>
      <c r="I531" s="201"/>
      <c r="J531" s="198"/>
      <c r="K531" s="198"/>
      <c r="L531" s="202"/>
      <c r="M531" s="203"/>
      <c r="N531" s="204"/>
      <c r="O531" s="204"/>
      <c r="P531" s="204"/>
      <c r="Q531" s="204"/>
      <c r="R531" s="204"/>
      <c r="S531" s="204"/>
      <c r="T531" s="205"/>
      <c r="AT531" s="206" t="s">
        <v>155</v>
      </c>
      <c r="AU531" s="206" t="s">
        <v>83</v>
      </c>
      <c r="AV531" s="12" t="s">
        <v>83</v>
      </c>
      <c r="AW531" s="12" t="s">
        <v>36</v>
      </c>
      <c r="AX531" s="12" t="s">
        <v>75</v>
      </c>
      <c r="AY531" s="206" t="s">
        <v>146</v>
      </c>
    </row>
    <row r="532" spans="2:51" s="11" customFormat="1">
      <c r="B532" s="186"/>
      <c r="C532" s="187"/>
      <c r="D532" s="183" t="s">
        <v>155</v>
      </c>
      <c r="E532" s="188" t="s">
        <v>21</v>
      </c>
      <c r="F532" s="189" t="s">
        <v>350</v>
      </c>
      <c r="G532" s="187"/>
      <c r="H532" s="190">
        <v>12.2</v>
      </c>
      <c r="I532" s="191"/>
      <c r="J532" s="187"/>
      <c r="K532" s="187"/>
      <c r="L532" s="192"/>
      <c r="M532" s="193"/>
      <c r="N532" s="194"/>
      <c r="O532" s="194"/>
      <c r="P532" s="194"/>
      <c r="Q532" s="194"/>
      <c r="R532" s="194"/>
      <c r="S532" s="194"/>
      <c r="T532" s="195"/>
      <c r="AT532" s="196" t="s">
        <v>155</v>
      </c>
      <c r="AU532" s="196" t="s">
        <v>83</v>
      </c>
      <c r="AV532" s="11" t="s">
        <v>85</v>
      </c>
      <c r="AW532" s="11" t="s">
        <v>36</v>
      </c>
      <c r="AX532" s="11" t="s">
        <v>75</v>
      </c>
      <c r="AY532" s="196" t="s">
        <v>146</v>
      </c>
    </row>
    <row r="533" spans="2:51" s="12" customFormat="1">
      <c r="B533" s="197"/>
      <c r="C533" s="198"/>
      <c r="D533" s="183" t="s">
        <v>155</v>
      </c>
      <c r="E533" s="199" t="s">
        <v>21</v>
      </c>
      <c r="F533" s="200" t="s">
        <v>351</v>
      </c>
      <c r="G533" s="198"/>
      <c r="H533" s="199" t="s">
        <v>21</v>
      </c>
      <c r="I533" s="201"/>
      <c r="J533" s="198"/>
      <c r="K533" s="198"/>
      <c r="L533" s="202"/>
      <c r="M533" s="203"/>
      <c r="N533" s="204"/>
      <c r="O533" s="204"/>
      <c r="P533" s="204"/>
      <c r="Q533" s="204"/>
      <c r="R533" s="204"/>
      <c r="S533" s="204"/>
      <c r="T533" s="205"/>
      <c r="AT533" s="206" t="s">
        <v>155</v>
      </c>
      <c r="AU533" s="206" t="s">
        <v>83</v>
      </c>
      <c r="AV533" s="12" t="s">
        <v>83</v>
      </c>
      <c r="AW533" s="12" t="s">
        <v>36</v>
      </c>
      <c r="AX533" s="12" t="s">
        <v>75</v>
      </c>
      <c r="AY533" s="206" t="s">
        <v>146</v>
      </c>
    </row>
    <row r="534" spans="2:51" s="11" customFormat="1">
      <c r="B534" s="186"/>
      <c r="C534" s="187"/>
      <c r="D534" s="183" t="s">
        <v>155</v>
      </c>
      <c r="E534" s="188" t="s">
        <v>21</v>
      </c>
      <c r="F534" s="189" t="s">
        <v>352</v>
      </c>
      <c r="G534" s="187"/>
      <c r="H534" s="190">
        <v>15.6</v>
      </c>
      <c r="I534" s="191"/>
      <c r="J534" s="187"/>
      <c r="K534" s="187"/>
      <c r="L534" s="192"/>
      <c r="M534" s="193"/>
      <c r="N534" s="194"/>
      <c r="O534" s="194"/>
      <c r="P534" s="194"/>
      <c r="Q534" s="194"/>
      <c r="R534" s="194"/>
      <c r="S534" s="194"/>
      <c r="T534" s="195"/>
      <c r="AT534" s="196" t="s">
        <v>155</v>
      </c>
      <c r="AU534" s="196" t="s">
        <v>83</v>
      </c>
      <c r="AV534" s="11" t="s">
        <v>85</v>
      </c>
      <c r="AW534" s="11" t="s">
        <v>36</v>
      </c>
      <c r="AX534" s="11" t="s">
        <v>75</v>
      </c>
      <c r="AY534" s="196" t="s">
        <v>146</v>
      </c>
    </row>
    <row r="535" spans="2:51" s="12" customFormat="1">
      <c r="B535" s="197"/>
      <c r="C535" s="198"/>
      <c r="D535" s="183" t="s">
        <v>155</v>
      </c>
      <c r="E535" s="199" t="s">
        <v>21</v>
      </c>
      <c r="F535" s="200" t="s">
        <v>353</v>
      </c>
      <c r="G535" s="198"/>
      <c r="H535" s="199" t="s">
        <v>21</v>
      </c>
      <c r="I535" s="201"/>
      <c r="J535" s="198"/>
      <c r="K535" s="198"/>
      <c r="L535" s="202"/>
      <c r="M535" s="203"/>
      <c r="N535" s="204"/>
      <c r="O535" s="204"/>
      <c r="P535" s="204"/>
      <c r="Q535" s="204"/>
      <c r="R535" s="204"/>
      <c r="S535" s="204"/>
      <c r="T535" s="205"/>
      <c r="AT535" s="206" t="s">
        <v>155</v>
      </c>
      <c r="AU535" s="206" t="s">
        <v>83</v>
      </c>
      <c r="AV535" s="12" t="s">
        <v>83</v>
      </c>
      <c r="AW535" s="12" t="s">
        <v>36</v>
      </c>
      <c r="AX535" s="12" t="s">
        <v>75</v>
      </c>
      <c r="AY535" s="206" t="s">
        <v>146</v>
      </c>
    </row>
    <row r="536" spans="2:51" s="11" customFormat="1">
      <c r="B536" s="186"/>
      <c r="C536" s="187"/>
      <c r="D536" s="183" t="s">
        <v>155</v>
      </c>
      <c r="E536" s="188" t="s">
        <v>21</v>
      </c>
      <c r="F536" s="189" t="s">
        <v>352</v>
      </c>
      <c r="G536" s="187"/>
      <c r="H536" s="190">
        <v>15.6</v>
      </c>
      <c r="I536" s="191"/>
      <c r="J536" s="187"/>
      <c r="K536" s="187"/>
      <c r="L536" s="192"/>
      <c r="M536" s="193"/>
      <c r="N536" s="194"/>
      <c r="O536" s="194"/>
      <c r="P536" s="194"/>
      <c r="Q536" s="194"/>
      <c r="R536" s="194"/>
      <c r="S536" s="194"/>
      <c r="T536" s="195"/>
      <c r="AT536" s="196" t="s">
        <v>155</v>
      </c>
      <c r="AU536" s="196" t="s">
        <v>83</v>
      </c>
      <c r="AV536" s="11" t="s">
        <v>85</v>
      </c>
      <c r="AW536" s="11" t="s">
        <v>36</v>
      </c>
      <c r="AX536" s="11" t="s">
        <v>75</v>
      </c>
      <c r="AY536" s="196" t="s">
        <v>146</v>
      </c>
    </row>
    <row r="537" spans="2:51" s="12" customFormat="1">
      <c r="B537" s="197"/>
      <c r="C537" s="198"/>
      <c r="D537" s="183" t="s">
        <v>155</v>
      </c>
      <c r="E537" s="199" t="s">
        <v>21</v>
      </c>
      <c r="F537" s="200" t="s">
        <v>354</v>
      </c>
      <c r="G537" s="198"/>
      <c r="H537" s="199" t="s">
        <v>21</v>
      </c>
      <c r="I537" s="201"/>
      <c r="J537" s="198"/>
      <c r="K537" s="198"/>
      <c r="L537" s="202"/>
      <c r="M537" s="203"/>
      <c r="N537" s="204"/>
      <c r="O537" s="204"/>
      <c r="P537" s="204"/>
      <c r="Q537" s="204"/>
      <c r="R537" s="204"/>
      <c r="S537" s="204"/>
      <c r="T537" s="205"/>
      <c r="AT537" s="206" t="s">
        <v>155</v>
      </c>
      <c r="AU537" s="206" t="s">
        <v>83</v>
      </c>
      <c r="AV537" s="12" t="s">
        <v>83</v>
      </c>
      <c r="AW537" s="12" t="s">
        <v>36</v>
      </c>
      <c r="AX537" s="12" t="s">
        <v>75</v>
      </c>
      <c r="AY537" s="206" t="s">
        <v>146</v>
      </c>
    </row>
    <row r="538" spans="2:51" s="11" customFormat="1">
      <c r="B538" s="186"/>
      <c r="C538" s="187"/>
      <c r="D538" s="183" t="s">
        <v>155</v>
      </c>
      <c r="E538" s="188" t="s">
        <v>21</v>
      </c>
      <c r="F538" s="189" t="s">
        <v>355</v>
      </c>
      <c r="G538" s="187"/>
      <c r="H538" s="190">
        <v>6.3</v>
      </c>
      <c r="I538" s="191"/>
      <c r="J538" s="187"/>
      <c r="K538" s="187"/>
      <c r="L538" s="192"/>
      <c r="M538" s="193"/>
      <c r="N538" s="194"/>
      <c r="O538" s="194"/>
      <c r="P538" s="194"/>
      <c r="Q538" s="194"/>
      <c r="R538" s="194"/>
      <c r="S538" s="194"/>
      <c r="T538" s="195"/>
      <c r="AT538" s="196" t="s">
        <v>155</v>
      </c>
      <c r="AU538" s="196" t="s">
        <v>83</v>
      </c>
      <c r="AV538" s="11" t="s">
        <v>85</v>
      </c>
      <c r="AW538" s="11" t="s">
        <v>36</v>
      </c>
      <c r="AX538" s="11" t="s">
        <v>75</v>
      </c>
      <c r="AY538" s="196" t="s">
        <v>146</v>
      </c>
    </row>
    <row r="539" spans="2:51" s="12" customFormat="1">
      <c r="B539" s="197"/>
      <c r="C539" s="198"/>
      <c r="D539" s="183" t="s">
        <v>155</v>
      </c>
      <c r="E539" s="199" t="s">
        <v>21</v>
      </c>
      <c r="F539" s="200" t="s">
        <v>334</v>
      </c>
      <c r="G539" s="198"/>
      <c r="H539" s="199" t="s">
        <v>21</v>
      </c>
      <c r="I539" s="201"/>
      <c r="J539" s="198"/>
      <c r="K539" s="198"/>
      <c r="L539" s="202"/>
      <c r="M539" s="203"/>
      <c r="N539" s="204"/>
      <c r="O539" s="204"/>
      <c r="P539" s="204"/>
      <c r="Q539" s="204"/>
      <c r="R539" s="204"/>
      <c r="S539" s="204"/>
      <c r="T539" s="205"/>
      <c r="AT539" s="206" t="s">
        <v>155</v>
      </c>
      <c r="AU539" s="206" t="s">
        <v>83</v>
      </c>
      <c r="AV539" s="12" t="s">
        <v>83</v>
      </c>
      <c r="AW539" s="12" t="s">
        <v>36</v>
      </c>
      <c r="AX539" s="12" t="s">
        <v>75</v>
      </c>
      <c r="AY539" s="206" t="s">
        <v>146</v>
      </c>
    </row>
    <row r="540" spans="2:51" s="12" customFormat="1">
      <c r="B540" s="197"/>
      <c r="C540" s="198"/>
      <c r="D540" s="183" t="s">
        <v>155</v>
      </c>
      <c r="E540" s="199" t="s">
        <v>21</v>
      </c>
      <c r="F540" s="200" t="s">
        <v>356</v>
      </c>
      <c r="G540" s="198"/>
      <c r="H540" s="199" t="s">
        <v>21</v>
      </c>
      <c r="I540" s="201"/>
      <c r="J540" s="198"/>
      <c r="K540" s="198"/>
      <c r="L540" s="202"/>
      <c r="M540" s="203"/>
      <c r="N540" s="204"/>
      <c r="O540" s="204"/>
      <c r="P540" s="204"/>
      <c r="Q540" s="204"/>
      <c r="R540" s="204"/>
      <c r="S540" s="204"/>
      <c r="T540" s="205"/>
      <c r="AT540" s="206" t="s">
        <v>155</v>
      </c>
      <c r="AU540" s="206" t="s">
        <v>83</v>
      </c>
      <c r="AV540" s="12" t="s">
        <v>83</v>
      </c>
      <c r="AW540" s="12" t="s">
        <v>36</v>
      </c>
      <c r="AX540" s="12" t="s">
        <v>75</v>
      </c>
      <c r="AY540" s="206" t="s">
        <v>146</v>
      </c>
    </row>
    <row r="541" spans="2:51" s="11" customFormat="1">
      <c r="B541" s="186"/>
      <c r="C541" s="187"/>
      <c r="D541" s="183" t="s">
        <v>155</v>
      </c>
      <c r="E541" s="188" t="s">
        <v>21</v>
      </c>
      <c r="F541" s="189" t="s">
        <v>357</v>
      </c>
      <c r="G541" s="187"/>
      <c r="H541" s="190">
        <v>42.7</v>
      </c>
      <c r="I541" s="191"/>
      <c r="J541" s="187"/>
      <c r="K541" s="187"/>
      <c r="L541" s="192"/>
      <c r="M541" s="193"/>
      <c r="N541" s="194"/>
      <c r="O541" s="194"/>
      <c r="P541" s="194"/>
      <c r="Q541" s="194"/>
      <c r="R541" s="194"/>
      <c r="S541" s="194"/>
      <c r="T541" s="195"/>
      <c r="AT541" s="196" t="s">
        <v>155</v>
      </c>
      <c r="AU541" s="196" t="s">
        <v>83</v>
      </c>
      <c r="AV541" s="11" t="s">
        <v>85</v>
      </c>
      <c r="AW541" s="11" t="s">
        <v>36</v>
      </c>
      <c r="AX541" s="11" t="s">
        <v>75</v>
      </c>
      <c r="AY541" s="196" t="s">
        <v>146</v>
      </c>
    </row>
    <row r="542" spans="2:51" s="12" customFormat="1">
      <c r="B542" s="197"/>
      <c r="C542" s="198"/>
      <c r="D542" s="183" t="s">
        <v>155</v>
      </c>
      <c r="E542" s="199" t="s">
        <v>21</v>
      </c>
      <c r="F542" s="200" t="s">
        <v>358</v>
      </c>
      <c r="G542" s="198"/>
      <c r="H542" s="199" t="s">
        <v>21</v>
      </c>
      <c r="I542" s="201"/>
      <c r="J542" s="198"/>
      <c r="K542" s="198"/>
      <c r="L542" s="202"/>
      <c r="M542" s="203"/>
      <c r="N542" s="204"/>
      <c r="O542" s="204"/>
      <c r="P542" s="204"/>
      <c r="Q542" s="204"/>
      <c r="R542" s="204"/>
      <c r="S542" s="204"/>
      <c r="T542" s="205"/>
      <c r="AT542" s="206" t="s">
        <v>155</v>
      </c>
      <c r="AU542" s="206" t="s">
        <v>83</v>
      </c>
      <c r="AV542" s="12" t="s">
        <v>83</v>
      </c>
      <c r="AW542" s="12" t="s">
        <v>36</v>
      </c>
      <c r="AX542" s="12" t="s">
        <v>75</v>
      </c>
      <c r="AY542" s="206" t="s">
        <v>146</v>
      </c>
    </row>
    <row r="543" spans="2:51" s="11" customFormat="1">
      <c r="B543" s="186"/>
      <c r="C543" s="187"/>
      <c r="D543" s="183" t="s">
        <v>155</v>
      </c>
      <c r="E543" s="188" t="s">
        <v>21</v>
      </c>
      <c r="F543" s="189" t="s">
        <v>355</v>
      </c>
      <c r="G543" s="187"/>
      <c r="H543" s="190">
        <v>6.3</v>
      </c>
      <c r="I543" s="191"/>
      <c r="J543" s="187"/>
      <c r="K543" s="187"/>
      <c r="L543" s="192"/>
      <c r="M543" s="193"/>
      <c r="N543" s="194"/>
      <c r="O543" s="194"/>
      <c r="P543" s="194"/>
      <c r="Q543" s="194"/>
      <c r="R543" s="194"/>
      <c r="S543" s="194"/>
      <c r="T543" s="195"/>
      <c r="AT543" s="196" t="s">
        <v>155</v>
      </c>
      <c r="AU543" s="196" t="s">
        <v>83</v>
      </c>
      <c r="AV543" s="11" t="s">
        <v>85</v>
      </c>
      <c r="AW543" s="11" t="s">
        <v>36</v>
      </c>
      <c r="AX543" s="11" t="s">
        <v>75</v>
      </c>
      <c r="AY543" s="196" t="s">
        <v>146</v>
      </c>
    </row>
    <row r="544" spans="2:51" s="12" customFormat="1">
      <c r="B544" s="197"/>
      <c r="C544" s="198"/>
      <c r="D544" s="183" t="s">
        <v>155</v>
      </c>
      <c r="E544" s="199" t="s">
        <v>21</v>
      </c>
      <c r="F544" s="200" t="s">
        <v>359</v>
      </c>
      <c r="G544" s="198"/>
      <c r="H544" s="199" t="s">
        <v>21</v>
      </c>
      <c r="I544" s="201"/>
      <c r="J544" s="198"/>
      <c r="K544" s="198"/>
      <c r="L544" s="202"/>
      <c r="M544" s="203"/>
      <c r="N544" s="204"/>
      <c r="O544" s="204"/>
      <c r="P544" s="204"/>
      <c r="Q544" s="204"/>
      <c r="R544" s="204"/>
      <c r="S544" s="204"/>
      <c r="T544" s="205"/>
      <c r="AT544" s="206" t="s">
        <v>155</v>
      </c>
      <c r="AU544" s="206" t="s">
        <v>83</v>
      </c>
      <c r="AV544" s="12" t="s">
        <v>83</v>
      </c>
      <c r="AW544" s="12" t="s">
        <v>36</v>
      </c>
      <c r="AX544" s="12" t="s">
        <v>75</v>
      </c>
      <c r="AY544" s="206" t="s">
        <v>146</v>
      </c>
    </row>
    <row r="545" spans="2:51" s="12" customFormat="1">
      <c r="B545" s="197"/>
      <c r="C545" s="198"/>
      <c r="D545" s="183" t="s">
        <v>155</v>
      </c>
      <c r="E545" s="199" t="s">
        <v>21</v>
      </c>
      <c r="F545" s="200" t="s">
        <v>360</v>
      </c>
      <c r="G545" s="198"/>
      <c r="H545" s="199" t="s">
        <v>21</v>
      </c>
      <c r="I545" s="201"/>
      <c r="J545" s="198"/>
      <c r="K545" s="198"/>
      <c r="L545" s="202"/>
      <c r="M545" s="203"/>
      <c r="N545" s="204"/>
      <c r="O545" s="204"/>
      <c r="P545" s="204"/>
      <c r="Q545" s="204"/>
      <c r="R545" s="204"/>
      <c r="S545" s="204"/>
      <c r="T545" s="205"/>
      <c r="AT545" s="206" t="s">
        <v>155</v>
      </c>
      <c r="AU545" s="206" t="s">
        <v>83</v>
      </c>
      <c r="AV545" s="12" t="s">
        <v>83</v>
      </c>
      <c r="AW545" s="12" t="s">
        <v>36</v>
      </c>
      <c r="AX545" s="12" t="s">
        <v>75</v>
      </c>
      <c r="AY545" s="206" t="s">
        <v>146</v>
      </c>
    </row>
    <row r="546" spans="2:51" s="11" customFormat="1">
      <c r="B546" s="186"/>
      <c r="C546" s="187"/>
      <c r="D546" s="183" t="s">
        <v>155</v>
      </c>
      <c r="E546" s="188" t="s">
        <v>21</v>
      </c>
      <c r="F546" s="189" t="s">
        <v>361</v>
      </c>
      <c r="G546" s="187"/>
      <c r="H546" s="190">
        <v>30.8</v>
      </c>
      <c r="I546" s="191"/>
      <c r="J546" s="187"/>
      <c r="K546" s="187"/>
      <c r="L546" s="192"/>
      <c r="M546" s="193"/>
      <c r="N546" s="194"/>
      <c r="O546" s="194"/>
      <c r="P546" s="194"/>
      <c r="Q546" s="194"/>
      <c r="R546" s="194"/>
      <c r="S546" s="194"/>
      <c r="T546" s="195"/>
      <c r="AT546" s="196" t="s">
        <v>155</v>
      </c>
      <c r="AU546" s="196" t="s">
        <v>83</v>
      </c>
      <c r="AV546" s="11" t="s">
        <v>85</v>
      </c>
      <c r="AW546" s="11" t="s">
        <v>36</v>
      </c>
      <c r="AX546" s="11" t="s">
        <v>75</v>
      </c>
      <c r="AY546" s="196" t="s">
        <v>146</v>
      </c>
    </row>
    <row r="547" spans="2:51" s="12" customFormat="1">
      <c r="B547" s="197"/>
      <c r="C547" s="198"/>
      <c r="D547" s="183" t="s">
        <v>155</v>
      </c>
      <c r="E547" s="199" t="s">
        <v>21</v>
      </c>
      <c r="F547" s="200" t="s">
        <v>362</v>
      </c>
      <c r="G547" s="198"/>
      <c r="H547" s="199" t="s">
        <v>21</v>
      </c>
      <c r="I547" s="201"/>
      <c r="J547" s="198"/>
      <c r="K547" s="198"/>
      <c r="L547" s="202"/>
      <c r="M547" s="203"/>
      <c r="N547" s="204"/>
      <c r="O547" s="204"/>
      <c r="P547" s="204"/>
      <c r="Q547" s="204"/>
      <c r="R547" s="204"/>
      <c r="S547" s="204"/>
      <c r="T547" s="205"/>
      <c r="AT547" s="206" t="s">
        <v>155</v>
      </c>
      <c r="AU547" s="206" t="s">
        <v>83</v>
      </c>
      <c r="AV547" s="12" t="s">
        <v>83</v>
      </c>
      <c r="AW547" s="12" t="s">
        <v>36</v>
      </c>
      <c r="AX547" s="12" t="s">
        <v>75</v>
      </c>
      <c r="AY547" s="206" t="s">
        <v>146</v>
      </c>
    </row>
    <row r="548" spans="2:51" s="12" customFormat="1">
      <c r="B548" s="197"/>
      <c r="C548" s="198"/>
      <c r="D548" s="183" t="s">
        <v>155</v>
      </c>
      <c r="E548" s="199" t="s">
        <v>21</v>
      </c>
      <c r="F548" s="200" t="s">
        <v>363</v>
      </c>
      <c r="G548" s="198"/>
      <c r="H548" s="199" t="s">
        <v>21</v>
      </c>
      <c r="I548" s="201"/>
      <c r="J548" s="198"/>
      <c r="K548" s="198"/>
      <c r="L548" s="202"/>
      <c r="M548" s="203"/>
      <c r="N548" s="204"/>
      <c r="O548" s="204"/>
      <c r="P548" s="204"/>
      <c r="Q548" s="204"/>
      <c r="R548" s="204"/>
      <c r="S548" s="204"/>
      <c r="T548" s="205"/>
      <c r="AT548" s="206" t="s">
        <v>155</v>
      </c>
      <c r="AU548" s="206" t="s">
        <v>83</v>
      </c>
      <c r="AV548" s="12" t="s">
        <v>83</v>
      </c>
      <c r="AW548" s="12" t="s">
        <v>36</v>
      </c>
      <c r="AX548" s="12" t="s">
        <v>75</v>
      </c>
      <c r="AY548" s="206" t="s">
        <v>146</v>
      </c>
    </row>
    <row r="549" spans="2:51" s="11" customFormat="1">
      <c r="B549" s="186"/>
      <c r="C549" s="187"/>
      <c r="D549" s="183" t="s">
        <v>155</v>
      </c>
      <c r="E549" s="188" t="s">
        <v>21</v>
      </c>
      <c r="F549" s="189" t="s">
        <v>364</v>
      </c>
      <c r="G549" s="187"/>
      <c r="H549" s="190">
        <v>33.6</v>
      </c>
      <c r="I549" s="191"/>
      <c r="J549" s="187"/>
      <c r="K549" s="187"/>
      <c r="L549" s="192"/>
      <c r="M549" s="193"/>
      <c r="N549" s="194"/>
      <c r="O549" s="194"/>
      <c r="P549" s="194"/>
      <c r="Q549" s="194"/>
      <c r="R549" s="194"/>
      <c r="S549" s="194"/>
      <c r="T549" s="195"/>
      <c r="AT549" s="196" t="s">
        <v>155</v>
      </c>
      <c r="AU549" s="196" t="s">
        <v>83</v>
      </c>
      <c r="AV549" s="11" t="s">
        <v>85</v>
      </c>
      <c r="AW549" s="11" t="s">
        <v>36</v>
      </c>
      <c r="AX549" s="11" t="s">
        <v>75</v>
      </c>
      <c r="AY549" s="196" t="s">
        <v>146</v>
      </c>
    </row>
    <row r="550" spans="2:51" s="12" customFormat="1">
      <c r="B550" s="197"/>
      <c r="C550" s="198"/>
      <c r="D550" s="183" t="s">
        <v>155</v>
      </c>
      <c r="E550" s="199" t="s">
        <v>21</v>
      </c>
      <c r="F550" s="200" t="s">
        <v>365</v>
      </c>
      <c r="G550" s="198"/>
      <c r="H550" s="199" t="s">
        <v>21</v>
      </c>
      <c r="I550" s="201"/>
      <c r="J550" s="198"/>
      <c r="K550" s="198"/>
      <c r="L550" s="202"/>
      <c r="M550" s="203"/>
      <c r="N550" s="204"/>
      <c r="O550" s="204"/>
      <c r="P550" s="204"/>
      <c r="Q550" s="204"/>
      <c r="R550" s="204"/>
      <c r="S550" s="204"/>
      <c r="T550" s="205"/>
      <c r="AT550" s="206" t="s">
        <v>155</v>
      </c>
      <c r="AU550" s="206" t="s">
        <v>83</v>
      </c>
      <c r="AV550" s="12" t="s">
        <v>83</v>
      </c>
      <c r="AW550" s="12" t="s">
        <v>36</v>
      </c>
      <c r="AX550" s="12" t="s">
        <v>75</v>
      </c>
      <c r="AY550" s="206" t="s">
        <v>146</v>
      </c>
    </row>
    <row r="551" spans="2:51" s="11" customFormat="1">
      <c r="B551" s="186"/>
      <c r="C551" s="187"/>
      <c r="D551" s="183" t="s">
        <v>155</v>
      </c>
      <c r="E551" s="188" t="s">
        <v>21</v>
      </c>
      <c r="F551" s="189" t="s">
        <v>366</v>
      </c>
      <c r="G551" s="187"/>
      <c r="H551" s="190">
        <v>2</v>
      </c>
      <c r="I551" s="191"/>
      <c r="J551" s="187"/>
      <c r="K551" s="187"/>
      <c r="L551" s="192"/>
      <c r="M551" s="193"/>
      <c r="N551" s="194"/>
      <c r="O551" s="194"/>
      <c r="P551" s="194"/>
      <c r="Q551" s="194"/>
      <c r="R551" s="194"/>
      <c r="S551" s="194"/>
      <c r="T551" s="195"/>
      <c r="AT551" s="196" t="s">
        <v>155</v>
      </c>
      <c r="AU551" s="196" t="s">
        <v>83</v>
      </c>
      <c r="AV551" s="11" t="s">
        <v>85</v>
      </c>
      <c r="AW551" s="11" t="s">
        <v>36</v>
      </c>
      <c r="AX551" s="11" t="s">
        <v>75</v>
      </c>
      <c r="AY551" s="196" t="s">
        <v>146</v>
      </c>
    </row>
    <row r="552" spans="2:51" s="12" customFormat="1">
      <c r="B552" s="197"/>
      <c r="C552" s="198"/>
      <c r="D552" s="183" t="s">
        <v>155</v>
      </c>
      <c r="E552" s="199" t="s">
        <v>21</v>
      </c>
      <c r="F552" s="200" t="s">
        <v>336</v>
      </c>
      <c r="G552" s="198"/>
      <c r="H552" s="199" t="s">
        <v>21</v>
      </c>
      <c r="I552" s="201"/>
      <c r="J552" s="198"/>
      <c r="K552" s="198"/>
      <c r="L552" s="202"/>
      <c r="M552" s="203"/>
      <c r="N552" s="204"/>
      <c r="O552" s="204"/>
      <c r="P552" s="204"/>
      <c r="Q552" s="204"/>
      <c r="R552" s="204"/>
      <c r="S552" s="204"/>
      <c r="T552" s="205"/>
      <c r="AT552" s="206" t="s">
        <v>155</v>
      </c>
      <c r="AU552" s="206" t="s">
        <v>83</v>
      </c>
      <c r="AV552" s="12" t="s">
        <v>83</v>
      </c>
      <c r="AW552" s="12" t="s">
        <v>36</v>
      </c>
      <c r="AX552" s="12" t="s">
        <v>75</v>
      </c>
      <c r="AY552" s="206" t="s">
        <v>146</v>
      </c>
    </row>
    <row r="553" spans="2:51" s="12" customFormat="1">
      <c r="B553" s="197"/>
      <c r="C553" s="198"/>
      <c r="D553" s="183" t="s">
        <v>155</v>
      </c>
      <c r="E553" s="199" t="s">
        <v>21</v>
      </c>
      <c r="F553" s="200" t="s">
        <v>367</v>
      </c>
      <c r="G553" s="198"/>
      <c r="H553" s="199" t="s">
        <v>21</v>
      </c>
      <c r="I553" s="201"/>
      <c r="J553" s="198"/>
      <c r="K553" s="198"/>
      <c r="L553" s="202"/>
      <c r="M553" s="203"/>
      <c r="N553" s="204"/>
      <c r="O553" s="204"/>
      <c r="P553" s="204"/>
      <c r="Q553" s="204"/>
      <c r="R553" s="204"/>
      <c r="S553" s="204"/>
      <c r="T553" s="205"/>
      <c r="AT553" s="206" t="s">
        <v>155</v>
      </c>
      <c r="AU553" s="206" t="s">
        <v>83</v>
      </c>
      <c r="AV553" s="12" t="s">
        <v>83</v>
      </c>
      <c r="AW553" s="12" t="s">
        <v>36</v>
      </c>
      <c r="AX553" s="12" t="s">
        <v>75</v>
      </c>
      <c r="AY553" s="206" t="s">
        <v>146</v>
      </c>
    </row>
    <row r="554" spans="2:51" s="11" customFormat="1">
      <c r="B554" s="186"/>
      <c r="C554" s="187"/>
      <c r="D554" s="183" t="s">
        <v>155</v>
      </c>
      <c r="E554" s="188" t="s">
        <v>21</v>
      </c>
      <c r="F554" s="189" t="s">
        <v>368</v>
      </c>
      <c r="G554" s="187"/>
      <c r="H554" s="190">
        <v>8.8000000000000007</v>
      </c>
      <c r="I554" s="191"/>
      <c r="J554" s="187"/>
      <c r="K554" s="187"/>
      <c r="L554" s="192"/>
      <c r="M554" s="193"/>
      <c r="N554" s="194"/>
      <c r="O554" s="194"/>
      <c r="P554" s="194"/>
      <c r="Q554" s="194"/>
      <c r="R554" s="194"/>
      <c r="S554" s="194"/>
      <c r="T554" s="195"/>
      <c r="AT554" s="196" t="s">
        <v>155</v>
      </c>
      <c r="AU554" s="196" t="s">
        <v>83</v>
      </c>
      <c r="AV554" s="11" t="s">
        <v>85</v>
      </c>
      <c r="AW554" s="11" t="s">
        <v>36</v>
      </c>
      <c r="AX554" s="11" t="s">
        <v>75</v>
      </c>
      <c r="AY554" s="196" t="s">
        <v>146</v>
      </c>
    </row>
    <row r="555" spans="2:51" s="12" customFormat="1">
      <c r="B555" s="197"/>
      <c r="C555" s="198"/>
      <c r="D555" s="183" t="s">
        <v>155</v>
      </c>
      <c r="E555" s="199" t="s">
        <v>21</v>
      </c>
      <c r="F555" s="200" t="s">
        <v>369</v>
      </c>
      <c r="G555" s="198"/>
      <c r="H555" s="199" t="s">
        <v>21</v>
      </c>
      <c r="I555" s="201"/>
      <c r="J555" s="198"/>
      <c r="K555" s="198"/>
      <c r="L555" s="202"/>
      <c r="M555" s="203"/>
      <c r="N555" s="204"/>
      <c r="O555" s="204"/>
      <c r="P555" s="204"/>
      <c r="Q555" s="204"/>
      <c r="R555" s="204"/>
      <c r="S555" s="204"/>
      <c r="T555" s="205"/>
      <c r="AT555" s="206" t="s">
        <v>155</v>
      </c>
      <c r="AU555" s="206" t="s">
        <v>83</v>
      </c>
      <c r="AV555" s="12" t="s">
        <v>83</v>
      </c>
      <c r="AW555" s="12" t="s">
        <v>36</v>
      </c>
      <c r="AX555" s="12" t="s">
        <v>75</v>
      </c>
      <c r="AY555" s="206" t="s">
        <v>146</v>
      </c>
    </row>
    <row r="556" spans="2:51" s="11" customFormat="1">
      <c r="B556" s="186"/>
      <c r="C556" s="187"/>
      <c r="D556" s="183" t="s">
        <v>155</v>
      </c>
      <c r="E556" s="188" t="s">
        <v>21</v>
      </c>
      <c r="F556" s="189" t="s">
        <v>370</v>
      </c>
      <c r="G556" s="187"/>
      <c r="H556" s="190">
        <v>7.5</v>
      </c>
      <c r="I556" s="191"/>
      <c r="J556" s="187"/>
      <c r="K556" s="187"/>
      <c r="L556" s="192"/>
      <c r="M556" s="193"/>
      <c r="N556" s="194"/>
      <c r="O556" s="194"/>
      <c r="P556" s="194"/>
      <c r="Q556" s="194"/>
      <c r="R556" s="194"/>
      <c r="S556" s="194"/>
      <c r="T556" s="195"/>
      <c r="AT556" s="196" t="s">
        <v>155</v>
      </c>
      <c r="AU556" s="196" t="s">
        <v>83</v>
      </c>
      <c r="AV556" s="11" t="s">
        <v>85</v>
      </c>
      <c r="AW556" s="11" t="s">
        <v>36</v>
      </c>
      <c r="AX556" s="11" t="s">
        <v>75</v>
      </c>
      <c r="AY556" s="196" t="s">
        <v>146</v>
      </c>
    </row>
    <row r="557" spans="2:51" s="12" customFormat="1">
      <c r="B557" s="197"/>
      <c r="C557" s="198"/>
      <c r="D557" s="183" t="s">
        <v>155</v>
      </c>
      <c r="E557" s="199" t="s">
        <v>21</v>
      </c>
      <c r="F557" s="200" t="s">
        <v>371</v>
      </c>
      <c r="G557" s="198"/>
      <c r="H557" s="199" t="s">
        <v>21</v>
      </c>
      <c r="I557" s="201"/>
      <c r="J557" s="198"/>
      <c r="K557" s="198"/>
      <c r="L557" s="202"/>
      <c r="M557" s="203"/>
      <c r="N557" s="204"/>
      <c r="O557" s="204"/>
      <c r="P557" s="204"/>
      <c r="Q557" s="204"/>
      <c r="R557" s="204"/>
      <c r="S557" s="204"/>
      <c r="T557" s="205"/>
      <c r="AT557" s="206" t="s">
        <v>155</v>
      </c>
      <c r="AU557" s="206" t="s">
        <v>83</v>
      </c>
      <c r="AV557" s="12" t="s">
        <v>83</v>
      </c>
      <c r="AW557" s="12" t="s">
        <v>36</v>
      </c>
      <c r="AX557" s="12" t="s">
        <v>75</v>
      </c>
      <c r="AY557" s="206" t="s">
        <v>146</v>
      </c>
    </row>
    <row r="558" spans="2:51" s="11" customFormat="1">
      <c r="B558" s="186"/>
      <c r="C558" s="187"/>
      <c r="D558" s="183" t="s">
        <v>155</v>
      </c>
      <c r="E558" s="188" t="s">
        <v>21</v>
      </c>
      <c r="F558" s="189" t="s">
        <v>372</v>
      </c>
      <c r="G558" s="187"/>
      <c r="H558" s="190">
        <v>5.5</v>
      </c>
      <c r="I558" s="191"/>
      <c r="J558" s="187"/>
      <c r="K558" s="187"/>
      <c r="L558" s="192"/>
      <c r="M558" s="193"/>
      <c r="N558" s="194"/>
      <c r="O558" s="194"/>
      <c r="P558" s="194"/>
      <c r="Q558" s="194"/>
      <c r="R558" s="194"/>
      <c r="S558" s="194"/>
      <c r="T558" s="195"/>
      <c r="AT558" s="196" t="s">
        <v>155</v>
      </c>
      <c r="AU558" s="196" t="s">
        <v>83</v>
      </c>
      <c r="AV558" s="11" t="s">
        <v>85</v>
      </c>
      <c r="AW558" s="11" t="s">
        <v>36</v>
      </c>
      <c r="AX558" s="11" t="s">
        <v>75</v>
      </c>
      <c r="AY558" s="196" t="s">
        <v>146</v>
      </c>
    </row>
    <row r="559" spans="2:51" s="12" customFormat="1">
      <c r="B559" s="197"/>
      <c r="C559" s="198"/>
      <c r="D559" s="183" t="s">
        <v>155</v>
      </c>
      <c r="E559" s="199" t="s">
        <v>21</v>
      </c>
      <c r="F559" s="200" t="s">
        <v>373</v>
      </c>
      <c r="G559" s="198"/>
      <c r="H559" s="199" t="s">
        <v>21</v>
      </c>
      <c r="I559" s="201"/>
      <c r="J559" s="198"/>
      <c r="K559" s="198"/>
      <c r="L559" s="202"/>
      <c r="M559" s="203"/>
      <c r="N559" s="204"/>
      <c r="O559" s="204"/>
      <c r="P559" s="204"/>
      <c r="Q559" s="204"/>
      <c r="R559" s="204"/>
      <c r="S559" s="204"/>
      <c r="T559" s="205"/>
      <c r="AT559" s="206" t="s">
        <v>155</v>
      </c>
      <c r="AU559" s="206" t="s">
        <v>83</v>
      </c>
      <c r="AV559" s="12" t="s">
        <v>83</v>
      </c>
      <c r="AW559" s="12" t="s">
        <v>36</v>
      </c>
      <c r="AX559" s="12" t="s">
        <v>75</v>
      </c>
      <c r="AY559" s="206" t="s">
        <v>146</v>
      </c>
    </row>
    <row r="560" spans="2:51" s="11" customFormat="1">
      <c r="B560" s="186"/>
      <c r="C560" s="187"/>
      <c r="D560" s="183" t="s">
        <v>155</v>
      </c>
      <c r="E560" s="188" t="s">
        <v>21</v>
      </c>
      <c r="F560" s="189" t="s">
        <v>370</v>
      </c>
      <c r="G560" s="187"/>
      <c r="H560" s="190">
        <v>7.5</v>
      </c>
      <c r="I560" s="191"/>
      <c r="J560" s="187"/>
      <c r="K560" s="187"/>
      <c r="L560" s="192"/>
      <c r="M560" s="193"/>
      <c r="N560" s="194"/>
      <c r="O560" s="194"/>
      <c r="P560" s="194"/>
      <c r="Q560" s="194"/>
      <c r="R560" s="194"/>
      <c r="S560" s="194"/>
      <c r="T560" s="195"/>
      <c r="AT560" s="196" t="s">
        <v>155</v>
      </c>
      <c r="AU560" s="196" t="s">
        <v>83</v>
      </c>
      <c r="AV560" s="11" t="s">
        <v>85</v>
      </c>
      <c r="AW560" s="11" t="s">
        <v>36</v>
      </c>
      <c r="AX560" s="11" t="s">
        <v>75</v>
      </c>
      <c r="AY560" s="196" t="s">
        <v>146</v>
      </c>
    </row>
    <row r="561" spans="2:65" s="13" customFormat="1">
      <c r="B561" s="207"/>
      <c r="C561" s="208"/>
      <c r="D561" s="183" t="s">
        <v>155</v>
      </c>
      <c r="E561" s="209" t="s">
        <v>21</v>
      </c>
      <c r="F561" s="210" t="s">
        <v>252</v>
      </c>
      <c r="G561" s="208"/>
      <c r="H561" s="211">
        <v>216.7</v>
      </c>
      <c r="I561" s="212"/>
      <c r="J561" s="208"/>
      <c r="K561" s="208"/>
      <c r="L561" s="213"/>
      <c r="M561" s="214"/>
      <c r="N561" s="215"/>
      <c r="O561" s="215"/>
      <c r="P561" s="215"/>
      <c r="Q561" s="215"/>
      <c r="R561" s="215"/>
      <c r="S561" s="215"/>
      <c r="T561" s="216"/>
      <c r="AT561" s="217" t="s">
        <v>155</v>
      </c>
      <c r="AU561" s="217" t="s">
        <v>83</v>
      </c>
      <c r="AV561" s="13" t="s">
        <v>165</v>
      </c>
      <c r="AW561" s="13" t="s">
        <v>36</v>
      </c>
      <c r="AX561" s="13" t="s">
        <v>83</v>
      </c>
      <c r="AY561" s="217" t="s">
        <v>146</v>
      </c>
    </row>
    <row r="562" spans="2:65" s="1" customFormat="1" ht="16.5" customHeight="1">
      <c r="B562" s="33"/>
      <c r="C562" s="221" t="s">
        <v>736</v>
      </c>
      <c r="D562" s="221" t="s">
        <v>820</v>
      </c>
      <c r="E562" s="222" t="s">
        <v>1245</v>
      </c>
      <c r="F562" s="223" t="s">
        <v>1246</v>
      </c>
      <c r="G562" s="224" t="s">
        <v>601</v>
      </c>
      <c r="H562" s="225">
        <v>25</v>
      </c>
      <c r="I562" s="226"/>
      <c r="J562" s="227">
        <f>ROUND(I562*H562,2)</f>
        <v>0</v>
      </c>
      <c r="K562" s="223" t="s">
        <v>21</v>
      </c>
      <c r="L562" s="228"/>
      <c r="M562" s="229" t="s">
        <v>21</v>
      </c>
      <c r="N562" s="230" t="s">
        <v>46</v>
      </c>
      <c r="O562" s="62"/>
      <c r="P562" s="179">
        <f>O562*H562</f>
        <v>0</v>
      </c>
      <c r="Q562" s="179">
        <v>0.65</v>
      </c>
      <c r="R562" s="179">
        <f>Q562*H562</f>
        <v>16.25</v>
      </c>
      <c r="S562" s="179">
        <v>0</v>
      </c>
      <c r="T562" s="180">
        <f>S562*H562</f>
        <v>0</v>
      </c>
      <c r="AR562" s="181" t="s">
        <v>409</v>
      </c>
      <c r="AT562" s="181" t="s">
        <v>820</v>
      </c>
      <c r="AU562" s="181" t="s">
        <v>83</v>
      </c>
      <c r="AY562" s="16" t="s">
        <v>146</v>
      </c>
      <c r="BE562" s="182">
        <f>IF(N562="základní",J562,0)</f>
        <v>0</v>
      </c>
      <c r="BF562" s="182">
        <f>IF(N562="snížená",J562,0)</f>
        <v>0</v>
      </c>
      <c r="BG562" s="182">
        <f>IF(N562="zákl. přenesená",J562,0)</f>
        <v>0</v>
      </c>
      <c r="BH562" s="182">
        <f>IF(N562="sníž. přenesená",J562,0)</f>
        <v>0</v>
      </c>
      <c r="BI562" s="182">
        <f>IF(N562="nulová",J562,0)</f>
        <v>0</v>
      </c>
      <c r="BJ562" s="16" t="s">
        <v>83</v>
      </c>
      <c r="BK562" s="182">
        <f>ROUND(I562*H562,2)</f>
        <v>0</v>
      </c>
      <c r="BL562" s="16" t="s">
        <v>151</v>
      </c>
      <c r="BM562" s="181" t="s">
        <v>1247</v>
      </c>
    </row>
    <row r="563" spans="2:65" s="1" customFormat="1" ht="29.25">
      <c r="B563" s="33"/>
      <c r="C563" s="34"/>
      <c r="D563" s="183" t="s">
        <v>153</v>
      </c>
      <c r="E563" s="34"/>
      <c r="F563" s="184" t="s">
        <v>1248</v>
      </c>
      <c r="G563" s="34"/>
      <c r="H563" s="34"/>
      <c r="I563" s="106"/>
      <c r="J563" s="34"/>
      <c r="K563" s="34"/>
      <c r="L563" s="37"/>
      <c r="M563" s="185"/>
      <c r="N563" s="62"/>
      <c r="O563" s="62"/>
      <c r="P563" s="62"/>
      <c r="Q563" s="62"/>
      <c r="R563" s="62"/>
      <c r="S563" s="62"/>
      <c r="T563" s="63"/>
      <c r="AT563" s="16" t="s">
        <v>153</v>
      </c>
      <c r="AU563" s="16" t="s">
        <v>83</v>
      </c>
    </row>
    <row r="564" spans="2:65" s="11" customFormat="1">
      <c r="B564" s="186"/>
      <c r="C564" s="187"/>
      <c r="D564" s="183" t="s">
        <v>155</v>
      </c>
      <c r="E564" s="188" t="s">
        <v>21</v>
      </c>
      <c r="F564" s="189" t="s">
        <v>1249</v>
      </c>
      <c r="G564" s="187"/>
      <c r="H564" s="190">
        <v>25</v>
      </c>
      <c r="I564" s="191"/>
      <c r="J564" s="187"/>
      <c r="K564" s="187"/>
      <c r="L564" s="192"/>
      <c r="M564" s="193"/>
      <c r="N564" s="194"/>
      <c r="O564" s="194"/>
      <c r="P564" s="194"/>
      <c r="Q564" s="194"/>
      <c r="R564" s="194"/>
      <c r="S564" s="194"/>
      <c r="T564" s="195"/>
      <c r="AT564" s="196" t="s">
        <v>155</v>
      </c>
      <c r="AU564" s="196" t="s">
        <v>83</v>
      </c>
      <c r="AV564" s="11" t="s">
        <v>85</v>
      </c>
      <c r="AW564" s="11" t="s">
        <v>36</v>
      </c>
      <c r="AX564" s="11" t="s">
        <v>83</v>
      </c>
      <c r="AY564" s="196" t="s">
        <v>146</v>
      </c>
    </row>
    <row r="565" spans="2:65" s="1" customFormat="1" ht="16.5" customHeight="1">
      <c r="B565" s="33"/>
      <c r="C565" s="221" t="s">
        <v>740</v>
      </c>
      <c r="D565" s="221" t="s">
        <v>820</v>
      </c>
      <c r="E565" s="222" t="s">
        <v>1250</v>
      </c>
      <c r="F565" s="223" t="s">
        <v>1251</v>
      </c>
      <c r="G565" s="224" t="s">
        <v>601</v>
      </c>
      <c r="H565" s="225">
        <v>5</v>
      </c>
      <c r="I565" s="226"/>
      <c r="J565" s="227">
        <f>ROUND(I565*H565,2)</f>
        <v>0</v>
      </c>
      <c r="K565" s="223" t="s">
        <v>21</v>
      </c>
      <c r="L565" s="228"/>
      <c r="M565" s="229" t="s">
        <v>21</v>
      </c>
      <c r="N565" s="230" t="s">
        <v>46</v>
      </c>
      <c r="O565" s="62"/>
      <c r="P565" s="179">
        <f>O565*H565</f>
        <v>0</v>
      </c>
      <c r="Q565" s="179">
        <v>0.65</v>
      </c>
      <c r="R565" s="179">
        <f>Q565*H565</f>
        <v>3.25</v>
      </c>
      <c r="S565" s="179">
        <v>0</v>
      </c>
      <c r="T565" s="180">
        <f>S565*H565</f>
        <v>0</v>
      </c>
      <c r="AR565" s="181" t="s">
        <v>409</v>
      </c>
      <c r="AT565" s="181" t="s">
        <v>820</v>
      </c>
      <c r="AU565" s="181" t="s">
        <v>83</v>
      </c>
      <c r="AY565" s="16" t="s">
        <v>146</v>
      </c>
      <c r="BE565" s="182">
        <f>IF(N565="základní",J565,0)</f>
        <v>0</v>
      </c>
      <c r="BF565" s="182">
        <f>IF(N565="snížená",J565,0)</f>
        <v>0</v>
      </c>
      <c r="BG565" s="182">
        <f>IF(N565="zákl. přenesená",J565,0)</f>
        <v>0</v>
      </c>
      <c r="BH565" s="182">
        <f>IF(N565="sníž. přenesená",J565,0)</f>
        <v>0</v>
      </c>
      <c r="BI565" s="182">
        <f>IF(N565="nulová",J565,0)</f>
        <v>0</v>
      </c>
      <c r="BJ565" s="16" t="s">
        <v>83</v>
      </c>
      <c r="BK565" s="182">
        <f>ROUND(I565*H565,2)</f>
        <v>0</v>
      </c>
      <c r="BL565" s="16" t="s">
        <v>151</v>
      </c>
      <c r="BM565" s="181" t="s">
        <v>1252</v>
      </c>
    </row>
    <row r="566" spans="2:65" s="1" customFormat="1" ht="29.25">
      <c r="B566" s="33"/>
      <c r="C566" s="34"/>
      <c r="D566" s="183" t="s">
        <v>153</v>
      </c>
      <c r="E566" s="34"/>
      <c r="F566" s="184" t="s">
        <v>1253</v>
      </c>
      <c r="G566" s="34"/>
      <c r="H566" s="34"/>
      <c r="I566" s="106"/>
      <c r="J566" s="34"/>
      <c r="K566" s="34"/>
      <c r="L566" s="37"/>
      <c r="M566" s="185"/>
      <c r="N566" s="62"/>
      <c r="O566" s="62"/>
      <c r="P566" s="62"/>
      <c r="Q566" s="62"/>
      <c r="R566" s="62"/>
      <c r="S566" s="62"/>
      <c r="T566" s="63"/>
      <c r="AT566" s="16" t="s">
        <v>153</v>
      </c>
      <c r="AU566" s="16" t="s">
        <v>83</v>
      </c>
    </row>
    <row r="567" spans="2:65" s="11" customFormat="1">
      <c r="B567" s="186"/>
      <c r="C567" s="187"/>
      <c r="D567" s="183" t="s">
        <v>155</v>
      </c>
      <c r="E567" s="188" t="s">
        <v>21</v>
      </c>
      <c r="F567" s="189" t="s">
        <v>1254</v>
      </c>
      <c r="G567" s="187"/>
      <c r="H567" s="190">
        <v>5</v>
      </c>
      <c r="I567" s="191"/>
      <c r="J567" s="187"/>
      <c r="K567" s="187"/>
      <c r="L567" s="192"/>
      <c r="M567" s="193"/>
      <c r="N567" s="194"/>
      <c r="O567" s="194"/>
      <c r="P567" s="194"/>
      <c r="Q567" s="194"/>
      <c r="R567" s="194"/>
      <c r="S567" s="194"/>
      <c r="T567" s="195"/>
      <c r="AT567" s="196" t="s">
        <v>155</v>
      </c>
      <c r="AU567" s="196" t="s">
        <v>83</v>
      </c>
      <c r="AV567" s="11" t="s">
        <v>85</v>
      </c>
      <c r="AW567" s="11" t="s">
        <v>36</v>
      </c>
      <c r="AX567" s="11" t="s">
        <v>83</v>
      </c>
      <c r="AY567" s="196" t="s">
        <v>146</v>
      </c>
    </row>
    <row r="568" spans="2:65" s="1" customFormat="1" ht="16.5" customHeight="1">
      <c r="B568" s="33"/>
      <c r="C568" s="221" t="s">
        <v>745</v>
      </c>
      <c r="D568" s="221" t="s">
        <v>820</v>
      </c>
      <c r="E568" s="222" t="s">
        <v>1255</v>
      </c>
      <c r="F568" s="223" t="s">
        <v>1256</v>
      </c>
      <c r="G568" s="224" t="s">
        <v>150</v>
      </c>
      <c r="H568" s="225">
        <v>15</v>
      </c>
      <c r="I568" s="226"/>
      <c r="J568" s="227">
        <f>ROUND(I568*H568,2)</f>
        <v>0</v>
      </c>
      <c r="K568" s="223" t="s">
        <v>21</v>
      </c>
      <c r="L568" s="228"/>
      <c r="M568" s="229" t="s">
        <v>21</v>
      </c>
      <c r="N568" s="230" t="s">
        <v>46</v>
      </c>
      <c r="O568" s="62"/>
      <c r="P568" s="179">
        <f>O568*H568</f>
        <v>0</v>
      </c>
      <c r="Q568" s="179">
        <v>4.0000000000000002E-4</v>
      </c>
      <c r="R568" s="179">
        <f>Q568*H568</f>
        <v>6.0000000000000001E-3</v>
      </c>
      <c r="S568" s="179">
        <v>0</v>
      </c>
      <c r="T568" s="180">
        <f>S568*H568</f>
        <v>0</v>
      </c>
      <c r="AR568" s="181" t="s">
        <v>409</v>
      </c>
      <c r="AT568" s="181" t="s">
        <v>820</v>
      </c>
      <c r="AU568" s="181" t="s">
        <v>83</v>
      </c>
      <c r="AY568" s="16" t="s">
        <v>146</v>
      </c>
      <c r="BE568" s="182">
        <f>IF(N568="základní",J568,0)</f>
        <v>0</v>
      </c>
      <c r="BF568" s="182">
        <f>IF(N568="snížená",J568,0)</f>
        <v>0</v>
      </c>
      <c r="BG568" s="182">
        <f>IF(N568="zákl. přenesená",J568,0)</f>
        <v>0</v>
      </c>
      <c r="BH568" s="182">
        <f>IF(N568="sníž. přenesená",J568,0)</f>
        <v>0</v>
      </c>
      <c r="BI568" s="182">
        <f>IF(N568="nulová",J568,0)</f>
        <v>0</v>
      </c>
      <c r="BJ568" s="16" t="s">
        <v>83</v>
      </c>
      <c r="BK568" s="182">
        <f>ROUND(I568*H568,2)</f>
        <v>0</v>
      </c>
      <c r="BL568" s="16" t="s">
        <v>151</v>
      </c>
      <c r="BM568" s="181" t="s">
        <v>1257</v>
      </c>
    </row>
    <row r="569" spans="2:65" s="11" customFormat="1">
      <c r="B569" s="186"/>
      <c r="C569" s="187"/>
      <c r="D569" s="183" t="s">
        <v>155</v>
      </c>
      <c r="E569" s="188" t="s">
        <v>21</v>
      </c>
      <c r="F569" s="189" t="s">
        <v>1258</v>
      </c>
      <c r="G569" s="187"/>
      <c r="H569" s="190">
        <v>15</v>
      </c>
      <c r="I569" s="191"/>
      <c r="J569" s="187"/>
      <c r="K569" s="187"/>
      <c r="L569" s="192"/>
      <c r="M569" s="193"/>
      <c r="N569" s="194"/>
      <c r="O569" s="194"/>
      <c r="P569" s="194"/>
      <c r="Q569" s="194"/>
      <c r="R569" s="194"/>
      <c r="S569" s="194"/>
      <c r="T569" s="195"/>
      <c r="AT569" s="196" t="s">
        <v>155</v>
      </c>
      <c r="AU569" s="196" t="s">
        <v>83</v>
      </c>
      <c r="AV569" s="11" t="s">
        <v>85</v>
      </c>
      <c r="AW569" s="11" t="s">
        <v>36</v>
      </c>
      <c r="AX569" s="11" t="s">
        <v>83</v>
      </c>
      <c r="AY569" s="196" t="s">
        <v>146</v>
      </c>
    </row>
    <row r="570" spans="2:65" s="1" customFormat="1" ht="16.5" customHeight="1">
      <c r="B570" s="33"/>
      <c r="C570" s="170" t="s">
        <v>749</v>
      </c>
      <c r="D570" s="170" t="s">
        <v>147</v>
      </c>
      <c r="E570" s="171" t="s">
        <v>1259</v>
      </c>
      <c r="F570" s="172" t="s">
        <v>1260</v>
      </c>
      <c r="G570" s="173" t="s">
        <v>222</v>
      </c>
      <c r="H570" s="174">
        <v>231.8</v>
      </c>
      <c r="I570" s="175"/>
      <c r="J570" s="176">
        <f>ROUND(I570*H570,2)</f>
        <v>0</v>
      </c>
      <c r="K570" s="172" t="s">
        <v>21</v>
      </c>
      <c r="L570" s="37"/>
      <c r="M570" s="177" t="s">
        <v>21</v>
      </c>
      <c r="N570" s="178" t="s">
        <v>46</v>
      </c>
      <c r="O570" s="62"/>
      <c r="P570" s="179">
        <f>O570*H570</f>
        <v>0</v>
      </c>
      <c r="Q570" s="179">
        <v>0</v>
      </c>
      <c r="R570" s="179">
        <f>Q570*H570</f>
        <v>0</v>
      </c>
      <c r="S570" s="179">
        <v>0</v>
      </c>
      <c r="T570" s="180">
        <f>S570*H570</f>
        <v>0</v>
      </c>
      <c r="AR570" s="181" t="s">
        <v>151</v>
      </c>
      <c r="AT570" s="181" t="s">
        <v>147</v>
      </c>
      <c r="AU570" s="181" t="s">
        <v>83</v>
      </c>
      <c r="AY570" s="16" t="s">
        <v>146</v>
      </c>
      <c r="BE570" s="182">
        <f>IF(N570="základní",J570,0)</f>
        <v>0</v>
      </c>
      <c r="BF570" s="182">
        <f>IF(N570="snížená",J570,0)</f>
        <v>0</v>
      </c>
      <c r="BG570" s="182">
        <f>IF(N570="zákl. přenesená",J570,0)</f>
        <v>0</v>
      </c>
      <c r="BH570" s="182">
        <f>IF(N570="sníž. přenesená",J570,0)</f>
        <v>0</v>
      </c>
      <c r="BI570" s="182">
        <f>IF(N570="nulová",J570,0)</f>
        <v>0</v>
      </c>
      <c r="BJ570" s="16" t="s">
        <v>83</v>
      </c>
      <c r="BK570" s="182">
        <f>ROUND(I570*H570,2)</f>
        <v>0</v>
      </c>
      <c r="BL570" s="16" t="s">
        <v>151</v>
      </c>
      <c r="BM570" s="181" t="s">
        <v>1261</v>
      </c>
    </row>
    <row r="571" spans="2:65" s="12" customFormat="1">
      <c r="B571" s="197"/>
      <c r="C571" s="198"/>
      <c r="D571" s="183" t="s">
        <v>155</v>
      </c>
      <c r="E571" s="199" t="s">
        <v>21</v>
      </c>
      <c r="F571" s="200" t="s">
        <v>1262</v>
      </c>
      <c r="G571" s="198"/>
      <c r="H571" s="199" t="s">
        <v>21</v>
      </c>
      <c r="I571" s="201"/>
      <c r="J571" s="198"/>
      <c r="K571" s="198"/>
      <c r="L571" s="202"/>
      <c r="M571" s="203"/>
      <c r="N571" s="204"/>
      <c r="O571" s="204"/>
      <c r="P571" s="204"/>
      <c r="Q571" s="204"/>
      <c r="R571" s="204"/>
      <c r="S571" s="204"/>
      <c r="T571" s="205"/>
      <c r="AT571" s="206" t="s">
        <v>155</v>
      </c>
      <c r="AU571" s="206" t="s">
        <v>83</v>
      </c>
      <c r="AV571" s="12" t="s">
        <v>83</v>
      </c>
      <c r="AW571" s="12" t="s">
        <v>36</v>
      </c>
      <c r="AX571" s="12" t="s">
        <v>75</v>
      </c>
      <c r="AY571" s="206" t="s">
        <v>146</v>
      </c>
    </row>
    <row r="572" spans="2:65" s="11" customFormat="1">
      <c r="B572" s="186"/>
      <c r="C572" s="187"/>
      <c r="D572" s="183" t="s">
        <v>155</v>
      </c>
      <c r="E572" s="188" t="s">
        <v>21</v>
      </c>
      <c r="F572" s="189" t="s">
        <v>1263</v>
      </c>
      <c r="G572" s="187"/>
      <c r="H572" s="190">
        <v>39.299999999999997</v>
      </c>
      <c r="I572" s="191"/>
      <c r="J572" s="187"/>
      <c r="K572" s="187"/>
      <c r="L572" s="192"/>
      <c r="M572" s="193"/>
      <c r="N572" s="194"/>
      <c r="O572" s="194"/>
      <c r="P572" s="194"/>
      <c r="Q572" s="194"/>
      <c r="R572" s="194"/>
      <c r="S572" s="194"/>
      <c r="T572" s="195"/>
      <c r="AT572" s="196" t="s">
        <v>155</v>
      </c>
      <c r="AU572" s="196" t="s">
        <v>83</v>
      </c>
      <c r="AV572" s="11" t="s">
        <v>85</v>
      </c>
      <c r="AW572" s="11" t="s">
        <v>36</v>
      </c>
      <c r="AX572" s="11" t="s">
        <v>75</v>
      </c>
      <c r="AY572" s="196" t="s">
        <v>146</v>
      </c>
    </row>
    <row r="573" spans="2:65" s="11" customFormat="1">
      <c r="B573" s="186"/>
      <c r="C573" s="187"/>
      <c r="D573" s="183" t="s">
        <v>155</v>
      </c>
      <c r="E573" s="188" t="s">
        <v>21</v>
      </c>
      <c r="F573" s="189" t="s">
        <v>1264</v>
      </c>
      <c r="G573" s="187"/>
      <c r="H573" s="190">
        <v>30.1</v>
      </c>
      <c r="I573" s="191"/>
      <c r="J573" s="187"/>
      <c r="K573" s="187"/>
      <c r="L573" s="192"/>
      <c r="M573" s="193"/>
      <c r="N573" s="194"/>
      <c r="O573" s="194"/>
      <c r="P573" s="194"/>
      <c r="Q573" s="194"/>
      <c r="R573" s="194"/>
      <c r="S573" s="194"/>
      <c r="T573" s="195"/>
      <c r="AT573" s="196" t="s">
        <v>155</v>
      </c>
      <c r="AU573" s="196" t="s">
        <v>83</v>
      </c>
      <c r="AV573" s="11" t="s">
        <v>85</v>
      </c>
      <c r="AW573" s="11" t="s">
        <v>36</v>
      </c>
      <c r="AX573" s="11" t="s">
        <v>75</v>
      </c>
      <c r="AY573" s="196" t="s">
        <v>146</v>
      </c>
    </row>
    <row r="574" spans="2:65" s="11" customFormat="1">
      <c r="B574" s="186"/>
      <c r="C574" s="187"/>
      <c r="D574" s="183" t="s">
        <v>155</v>
      </c>
      <c r="E574" s="188" t="s">
        <v>21</v>
      </c>
      <c r="F574" s="189" t="s">
        <v>1265</v>
      </c>
      <c r="G574" s="187"/>
      <c r="H574" s="190">
        <v>90</v>
      </c>
      <c r="I574" s="191"/>
      <c r="J574" s="187"/>
      <c r="K574" s="187"/>
      <c r="L574" s="192"/>
      <c r="M574" s="193"/>
      <c r="N574" s="194"/>
      <c r="O574" s="194"/>
      <c r="P574" s="194"/>
      <c r="Q574" s="194"/>
      <c r="R574" s="194"/>
      <c r="S574" s="194"/>
      <c r="T574" s="195"/>
      <c r="AT574" s="196" t="s">
        <v>155</v>
      </c>
      <c r="AU574" s="196" t="s">
        <v>83</v>
      </c>
      <c r="AV574" s="11" t="s">
        <v>85</v>
      </c>
      <c r="AW574" s="11" t="s">
        <v>36</v>
      </c>
      <c r="AX574" s="11" t="s">
        <v>75</v>
      </c>
      <c r="AY574" s="196" t="s">
        <v>146</v>
      </c>
    </row>
    <row r="575" spans="2:65" s="11" customFormat="1">
      <c r="B575" s="186"/>
      <c r="C575" s="187"/>
      <c r="D575" s="183" t="s">
        <v>155</v>
      </c>
      <c r="E575" s="188" t="s">
        <v>21</v>
      </c>
      <c r="F575" s="189" t="s">
        <v>1266</v>
      </c>
      <c r="G575" s="187"/>
      <c r="H575" s="190">
        <v>72.400000000000006</v>
      </c>
      <c r="I575" s="191"/>
      <c r="J575" s="187"/>
      <c r="K575" s="187"/>
      <c r="L575" s="192"/>
      <c r="M575" s="193"/>
      <c r="N575" s="194"/>
      <c r="O575" s="194"/>
      <c r="P575" s="194"/>
      <c r="Q575" s="194"/>
      <c r="R575" s="194"/>
      <c r="S575" s="194"/>
      <c r="T575" s="195"/>
      <c r="AT575" s="196" t="s">
        <v>155</v>
      </c>
      <c r="AU575" s="196" t="s">
        <v>83</v>
      </c>
      <c r="AV575" s="11" t="s">
        <v>85</v>
      </c>
      <c r="AW575" s="11" t="s">
        <v>36</v>
      </c>
      <c r="AX575" s="11" t="s">
        <v>75</v>
      </c>
      <c r="AY575" s="196" t="s">
        <v>146</v>
      </c>
    </row>
    <row r="576" spans="2:65" s="13" customFormat="1">
      <c r="B576" s="207"/>
      <c r="C576" s="208"/>
      <c r="D576" s="183" t="s">
        <v>155</v>
      </c>
      <c r="E576" s="209" t="s">
        <v>21</v>
      </c>
      <c r="F576" s="210" t="s">
        <v>252</v>
      </c>
      <c r="G576" s="208"/>
      <c r="H576" s="211">
        <v>231.8</v>
      </c>
      <c r="I576" s="212"/>
      <c r="J576" s="208"/>
      <c r="K576" s="208"/>
      <c r="L576" s="213"/>
      <c r="M576" s="214"/>
      <c r="N576" s="215"/>
      <c r="O576" s="215"/>
      <c r="P576" s="215"/>
      <c r="Q576" s="215"/>
      <c r="R576" s="215"/>
      <c r="S576" s="215"/>
      <c r="T576" s="216"/>
      <c r="AT576" s="217" t="s">
        <v>155</v>
      </c>
      <c r="AU576" s="217" t="s">
        <v>83</v>
      </c>
      <c r="AV576" s="13" t="s">
        <v>165</v>
      </c>
      <c r="AW576" s="13" t="s">
        <v>36</v>
      </c>
      <c r="AX576" s="13" t="s">
        <v>83</v>
      </c>
      <c r="AY576" s="217" t="s">
        <v>146</v>
      </c>
    </row>
    <row r="577" spans="2:65" s="1" customFormat="1" ht="16.5" customHeight="1">
      <c r="B577" s="33"/>
      <c r="C577" s="170" t="s">
        <v>753</v>
      </c>
      <c r="D577" s="170" t="s">
        <v>147</v>
      </c>
      <c r="E577" s="171" t="s">
        <v>1267</v>
      </c>
      <c r="F577" s="172" t="s">
        <v>1268</v>
      </c>
      <c r="G577" s="173" t="s">
        <v>222</v>
      </c>
      <c r="H577" s="174">
        <v>375</v>
      </c>
      <c r="I577" s="175"/>
      <c r="J577" s="176">
        <f>ROUND(I577*H577,2)</f>
        <v>0</v>
      </c>
      <c r="K577" s="172" t="s">
        <v>21</v>
      </c>
      <c r="L577" s="37"/>
      <c r="M577" s="177" t="s">
        <v>21</v>
      </c>
      <c r="N577" s="178" t="s">
        <v>46</v>
      </c>
      <c r="O577" s="62"/>
      <c r="P577" s="179">
        <f>O577*H577</f>
        <v>0</v>
      </c>
      <c r="Q577" s="179">
        <v>2.0000000000000001E-4</v>
      </c>
      <c r="R577" s="179">
        <f>Q577*H577</f>
        <v>7.4999999999999997E-2</v>
      </c>
      <c r="S577" s="179">
        <v>0</v>
      </c>
      <c r="T577" s="180">
        <f>S577*H577</f>
        <v>0</v>
      </c>
      <c r="AR577" s="181" t="s">
        <v>151</v>
      </c>
      <c r="AT577" s="181" t="s">
        <v>147</v>
      </c>
      <c r="AU577" s="181" t="s">
        <v>83</v>
      </c>
      <c r="AY577" s="16" t="s">
        <v>146</v>
      </c>
      <c r="BE577" s="182">
        <f>IF(N577="základní",J577,0)</f>
        <v>0</v>
      </c>
      <c r="BF577" s="182">
        <f>IF(N577="snížená",J577,0)</f>
        <v>0</v>
      </c>
      <c r="BG577" s="182">
        <f>IF(N577="zákl. přenesená",J577,0)</f>
        <v>0</v>
      </c>
      <c r="BH577" s="182">
        <f>IF(N577="sníž. přenesená",J577,0)</f>
        <v>0</v>
      </c>
      <c r="BI577" s="182">
        <f>IF(N577="nulová",J577,0)</f>
        <v>0</v>
      </c>
      <c r="BJ577" s="16" t="s">
        <v>83</v>
      </c>
      <c r="BK577" s="182">
        <f>ROUND(I577*H577,2)</f>
        <v>0</v>
      </c>
      <c r="BL577" s="16" t="s">
        <v>151</v>
      </c>
      <c r="BM577" s="181" t="s">
        <v>1269</v>
      </c>
    </row>
    <row r="578" spans="2:65" s="12" customFormat="1">
      <c r="B578" s="197"/>
      <c r="C578" s="198"/>
      <c r="D578" s="183" t="s">
        <v>155</v>
      </c>
      <c r="E578" s="199" t="s">
        <v>21</v>
      </c>
      <c r="F578" s="200" t="s">
        <v>1270</v>
      </c>
      <c r="G578" s="198"/>
      <c r="H578" s="199" t="s">
        <v>21</v>
      </c>
      <c r="I578" s="201"/>
      <c r="J578" s="198"/>
      <c r="K578" s="198"/>
      <c r="L578" s="202"/>
      <c r="M578" s="203"/>
      <c r="N578" s="204"/>
      <c r="O578" s="204"/>
      <c r="P578" s="204"/>
      <c r="Q578" s="204"/>
      <c r="R578" s="204"/>
      <c r="S578" s="204"/>
      <c r="T578" s="205"/>
      <c r="AT578" s="206" t="s">
        <v>155</v>
      </c>
      <c r="AU578" s="206" t="s">
        <v>83</v>
      </c>
      <c r="AV578" s="12" t="s">
        <v>83</v>
      </c>
      <c r="AW578" s="12" t="s">
        <v>36</v>
      </c>
      <c r="AX578" s="12" t="s">
        <v>75</v>
      </c>
      <c r="AY578" s="206" t="s">
        <v>146</v>
      </c>
    </row>
    <row r="579" spans="2:65" s="11" customFormat="1">
      <c r="B579" s="186"/>
      <c r="C579" s="187"/>
      <c r="D579" s="183" t="s">
        <v>155</v>
      </c>
      <c r="E579" s="188" t="s">
        <v>21</v>
      </c>
      <c r="F579" s="189" t="s">
        <v>1149</v>
      </c>
      <c r="G579" s="187"/>
      <c r="H579" s="190">
        <v>375</v>
      </c>
      <c r="I579" s="191"/>
      <c r="J579" s="187"/>
      <c r="K579" s="187"/>
      <c r="L579" s="192"/>
      <c r="M579" s="193"/>
      <c r="N579" s="194"/>
      <c r="O579" s="194"/>
      <c r="P579" s="194"/>
      <c r="Q579" s="194"/>
      <c r="R579" s="194"/>
      <c r="S579" s="194"/>
      <c r="T579" s="195"/>
      <c r="AT579" s="196" t="s">
        <v>155</v>
      </c>
      <c r="AU579" s="196" t="s">
        <v>83</v>
      </c>
      <c r="AV579" s="11" t="s">
        <v>85</v>
      </c>
      <c r="AW579" s="11" t="s">
        <v>36</v>
      </c>
      <c r="AX579" s="11" t="s">
        <v>83</v>
      </c>
      <c r="AY579" s="196" t="s">
        <v>146</v>
      </c>
    </row>
    <row r="580" spans="2:65" s="1" customFormat="1" ht="24" customHeight="1">
      <c r="B580" s="33"/>
      <c r="C580" s="170" t="s">
        <v>757</v>
      </c>
      <c r="D580" s="170" t="s">
        <v>147</v>
      </c>
      <c r="E580" s="171" t="s">
        <v>254</v>
      </c>
      <c r="F580" s="172" t="s">
        <v>1271</v>
      </c>
      <c r="G580" s="173" t="s">
        <v>222</v>
      </c>
      <c r="H580" s="174">
        <v>65</v>
      </c>
      <c r="I580" s="175"/>
      <c r="J580" s="176">
        <f>ROUND(I580*H580,2)</f>
        <v>0</v>
      </c>
      <c r="K580" s="172" t="s">
        <v>21</v>
      </c>
      <c r="L580" s="37"/>
      <c r="M580" s="177" t="s">
        <v>21</v>
      </c>
      <c r="N580" s="178" t="s">
        <v>46</v>
      </c>
      <c r="O580" s="62"/>
      <c r="P580" s="179">
        <f>O580*H580</f>
        <v>0</v>
      </c>
      <c r="Q580" s="179">
        <v>2.5000000000000001E-2</v>
      </c>
      <c r="R580" s="179">
        <f>Q580*H580</f>
        <v>1.625</v>
      </c>
      <c r="S580" s="179">
        <v>0</v>
      </c>
      <c r="T580" s="180">
        <f>S580*H580</f>
        <v>0</v>
      </c>
      <c r="AR580" s="181" t="s">
        <v>151</v>
      </c>
      <c r="AT580" s="181" t="s">
        <v>147</v>
      </c>
      <c r="AU580" s="181" t="s">
        <v>83</v>
      </c>
      <c r="AY580" s="16" t="s">
        <v>146</v>
      </c>
      <c r="BE580" s="182">
        <f>IF(N580="základní",J580,0)</f>
        <v>0</v>
      </c>
      <c r="BF580" s="182">
        <f>IF(N580="snížená",J580,0)</f>
        <v>0</v>
      </c>
      <c r="BG580" s="182">
        <f>IF(N580="zákl. přenesená",J580,0)</f>
        <v>0</v>
      </c>
      <c r="BH580" s="182">
        <f>IF(N580="sníž. přenesená",J580,0)</f>
        <v>0</v>
      </c>
      <c r="BI580" s="182">
        <f>IF(N580="nulová",J580,0)</f>
        <v>0</v>
      </c>
      <c r="BJ580" s="16" t="s">
        <v>83</v>
      </c>
      <c r="BK580" s="182">
        <f>ROUND(I580*H580,2)</f>
        <v>0</v>
      </c>
      <c r="BL580" s="16" t="s">
        <v>151</v>
      </c>
      <c r="BM580" s="181" t="s">
        <v>1272</v>
      </c>
    </row>
    <row r="581" spans="2:65" s="1" customFormat="1" ht="19.5">
      <c r="B581" s="33"/>
      <c r="C581" s="34"/>
      <c r="D581" s="183" t="s">
        <v>153</v>
      </c>
      <c r="E581" s="34"/>
      <c r="F581" s="184" t="s">
        <v>1273</v>
      </c>
      <c r="G581" s="34"/>
      <c r="H581" s="34"/>
      <c r="I581" s="106"/>
      <c r="J581" s="34"/>
      <c r="K581" s="34"/>
      <c r="L581" s="37"/>
      <c r="M581" s="185"/>
      <c r="N581" s="62"/>
      <c r="O581" s="62"/>
      <c r="P581" s="62"/>
      <c r="Q581" s="62"/>
      <c r="R581" s="62"/>
      <c r="S581" s="62"/>
      <c r="T581" s="63"/>
      <c r="AT581" s="16" t="s">
        <v>153</v>
      </c>
      <c r="AU581" s="16" t="s">
        <v>83</v>
      </c>
    </row>
    <row r="582" spans="2:65" s="12" customFormat="1">
      <c r="B582" s="197"/>
      <c r="C582" s="198"/>
      <c r="D582" s="183" t="s">
        <v>155</v>
      </c>
      <c r="E582" s="199" t="s">
        <v>21</v>
      </c>
      <c r="F582" s="200" t="s">
        <v>299</v>
      </c>
      <c r="G582" s="198"/>
      <c r="H582" s="199" t="s">
        <v>21</v>
      </c>
      <c r="I582" s="201"/>
      <c r="J582" s="198"/>
      <c r="K582" s="198"/>
      <c r="L582" s="202"/>
      <c r="M582" s="203"/>
      <c r="N582" s="204"/>
      <c r="O582" s="204"/>
      <c r="P582" s="204"/>
      <c r="Q582" s="204"/>
      <c r="R582" s="204"/>
      <c r="S582" s="204"/>
      <c r="T582" s="205"/>
      <c r="AT582" s="206" t="s">
        <v>155</v>
      </c>
      <c r="AU582" s="206" t="s">
        <v>83</v>
      </c>
      <c r="AV582" s="12" t="s">
        <v>83</v>
      </c>
      <c r="AW582" s="12" t="s">
        <v>36</v>
      </c>
      <c r="AX582" s="12" t="s">
        <v>75</v>
      </c>
      <c r="AY582" s="206" t="s">
        <v>146</v>
      </c>
    </row>
    <row r="583" spans="2:65" s="11" customFormat="1">
      <c r="B583" s="186"/>
      <c r="C583" s="187"/>
      <c r="D583" s="183" t="s">
        <v>155</v>
      </c>
      <c r="E583" s="188" t="s">
        <v>21</v>
      </c>
      <c r="F583" s="189" t="s">
        <v>300</v>
      </c>
      <c r="G583" s="187"/>
      <c r="H583" s="190">
        <v>65</v>
      </c>
      <c r="I583" s="191"/>
      <c r="J583" s="187"/>
      <c r="K583" s="187"/>
      <c r="L583" s="192"/>
      <c r="M583" s="193"/>
      <c r="N583" s="194"/>
      <c r="O583" s="194"/>
      <c r="P583" s="194"/>
      <c r="Q583" s="194"/>
      <c r="R583" s="194"/>
      <c r="S583" s="194"/>
      <c r="T583" s="195"/>
      <c r="AT583" s="196" t="s">
        <v>155</v>
      </c>
      <c r="AU583" s="196" t="s">
        <v>83</v>
      </c>
      <c r="AV583" s="11" t="s">
        <v>85</v>
      </c>
      <c r="AW583" s="11" t="s">
        <v>36</v>
      </c>
      <c r="AX583" s="11" t="s">
        <v>83</v>
      </c>
      <c r="AY583" s="196" t="s">
        <v>146</v>
      </c>
    </row>
    <row r="584" spans="2:65" s="1" customFormat="1" ht="16.5" customHeight="1">
      <c r="B584" s="33"/>
      <c r="C584" s="221" t="s">
        <v>1274</v>
      </c>
      <c r="D584" s="221" t="s">
        <v>820</v>
      </c>
      <c r="E584" s="222" t="s">
        <v>1245</v>
      </c>
      <c r="F584" s="223" t="s">
        <v>1246</v>
      </c>
      <c r="G584" s="224" t="s">
        <v>601</v>
      </c>
      <c r="H584" s="225">
        <v>4</v>
      </c>
      <c r="I584" s="226"/>
      <c r="J584" s="227">
        <f>ROUND(I584*H584,2)</f>
        <v>0</v>
      </c>
      <c r="K584" s="223" t="s">
        <v>21</v>
      </c>
      <c r="L584" s="228"/>
      <c r="M584" s="229" t="s">
        <v>21</v>
      </c>
      <c r="N584" s="230" t="s">
        <v>46</v>
      </c>
      <c r="O584" s="62"/>
      <c r="P584" s="179">
        <f>O584*H584</f>
        <v>0</v>
      </c>
      <c r="Q584" s="179">
        <v>0.65</v>
      </c>
      <c r="R584" s="179">
        <f>Q584*H584</f>
        <v>2.6</v>
      </c>
      <c r="S584" s="179">
        <v>0</v>
      </c>
      <c r="T584" s="180">
        <f>S584*H584</f>
        <v>0</v>
      </c>
      <c r="AR584" s="181" t="s">
        <v>409</v>
      </c>
      <c r="AT584" s="181" t="s">
        <v>820</v>
      </c>
      <c r="AU584" s="181" t="s">
        <v>83</v>
      </c>
      <c r="AY584" s="16" t="s">
        <v>146</v>
      </c>
      <c r="BE584" s="182">
        <f>IF(N584="základní",J584,0)</f>
        <v>0</v>
      </c>
      <c r="BF584" s="182">
        <f>IF(N584="snížená",J584,0)</f>
        <v>0</v>
      </c>
      <c r="BG584" s="182">
        <f>IF(N584="zákl. přenesená",J584,0)</f>
        <v>0</v>
      </c>
      <c r="BH584" s="182">
        <f>IF(N584="sníž. přenesená",J584,0)</f>
        <v>0</v>
      </c>
      <c r="BI584" s="182">
        <f>IF(N584="nulová",J584,0)</f>
        <v>0</v>
      </c>
      <c r="BJ584" s="16" t="s">
        <v>83</v>
      </c>
      <c r="BK584" s="182">
        <f>ROUND(I584*H584,2)</f>
        <v>0</v>
      </c>
      <c r="BL584" s="16" t="s">
        <v>151</v>
      </c>
      <c r="BM584" s="181" t="s">
        <v>1275</v>
      </c>
    </row>
    <row r="585" spans="2:65" s="1" customFormat="1" ht="29.25">
      <c r="B585" s="33"/>
      <c r="C585" s="34"/>
      <c r="D585" s="183" t="s">
        <v>153</v>
      </c>
      <c r="E585" s="34"/>
      <c r="F585" s="184" t="s">
        <v>1248</v>
      </c>
      <c r="G585" s="34"/>
      <c r="H585" s="34"/>
      <c r="I585" s="106"/>
      <c r="J585" s="34"/>
      <c r="K585" s="34"/>
      <c r="L585" s="37"/>
      <c r="M585" s="185"/>
      <c r="N585" s="62"/>
      <c r="O585" s="62"/>
      <c r="P585" s="62"/>
      <c r="Q585" s="62"/>
      <c r="R585" s="62"/>
      <c r="S585" s="62"/>
      <c r="T585" s="63"/>
      <c r="AT585" s="16" t="s">
        <v>153</v>
      </c>
      <c r="AU585" s="16" t="s">
        <v>83</v>
      </c>
    </row>
    <row r="586" spans="2:65" s="11" customFormat="1">
      <c r="B586" s="186"/>
      <c r="C586" s="187"/>
      <c r="D586" s="183" t="s">
        <v>155</v>
      </c>
      <c r="E586" s="188" t="s">
        <v>21</v>
      </c>
      <c r="F586" s="189" t="s">
        <v>467</v>
      </c>
      <c r="G586" s="187"/>
      <c r="H586" s="190">
        <v>4</v>
      </c>
      <c r="I586" s="191"/>
      <c r="J586" s="187"/>
      <c r="K586" s="187"/>
      <c r="L586" s="192"/>
      <c r="M586" s="193"/>
      <c r="N586" s="194"/>
      <c r="O586" s="194"/>
      <c r="P586" s="194"/>
      <c r="Q586" s="194"/>
      <c r="R586" s="194"/>
      <c r="S586" s="194"/>
      <c r="T586" s="195"/>
      <c r="AT586" s="196" t="s">
        <v>155</v>
      </c>
      <c r="AU586" s="196" t="s">
        <v>83</v>
      </c>
      <c r="AV586" s="11" t="s">
        <v>85</v>
      </c>
      <c r="AW586" s="11" t="s">
        <v>36</v>
      </c>
      <c r="AX586" s="11" t="s">
        <v>83</v>
      </c>
      <c r="AY586" s="196" t="s">
        <v>146</v>
      </c>
    </row>
    <row r="587" spans="2:65" s="1" customFormat="1" ht="16.5" customHeight="1">
      <c r="B587" s="33"/>
      <c r="C587" s="170" t="s">
        <v>1276</v>
      </c>
      <c r="D587" s="170" t="s">
        <v>147</v>
      </c>
      <c r="E587" s="171" t="s">
        <v>1259</v>
      </c>
      <c r="F587" s="172" t="s">
        <v>1260</v>
      </c>
      <c r="G587" s="173" t="s">
        <v>222</v>
      </c>
      <c r="H587" s="174">
        <v>39</v>
      </c>
      <c r="I587" s="175"/>
      <c r="J587" s="176">
        <f>ROUND(I587*H587,2)</f>
        <v>0</v>
      </c>
      <c r="K587" s="172" t="s">
        <v>21</v>
      </c>
      <c r="L587" s="37"/>
      <c r="M587" s="177" t="s">
        <v>21</v>
      </c>
      <c r="N587" s="178" t="s">
        <v>46</v>
      </c>
      <c r="O587" s="62"/>
      <c r="P587" s="179">
        <f>O587*H587</f>
        <v>0</v>
      </c>
      <c r="Q587" s="179">
        <v>0</v>
      </c>
      <c r="R587" s="179">
        <f>Q587*H587</f>
        <v>0</v>
      </c>
      <c r="S587" s="179">
        <v>0</v>
      </c>
      <c r="T587" s="180">
        <f>S587*H587</f>
        <v>0</v>
      </c>
      <c r="AR587" s="181" t="s">
        <v>151</v>
      </c>
      <c r="AT587" s="181" t="s">
        <v>147</v>
      </c>
      <c r="AU587" s="181" t="s">
        <v>83</v>
      </c>
      <c r="AY587" s="16" t="s">
        <v>146</v>
      </c>
      <c r="BE587" s="182">
        <f>IF(N587="základní",J587,0)</f>
        <v>0</v>
      </c>
      <c r="BF587" s="182">
        <f>IF(N587="snížená",J587,0)</f>
        <v>0</v>
      </c>
      <c r="BG587" s="182">
        <f>IF(N587="zákl. přenesená",J587,0)</f>
        <v>0</v>
      </c>
      <c r="BH587" s="182">
        <f>IF(N587="sníž. přenesená",J587,0)</f>
        <v>0</v>
      </c>
      <c r="BI587" s="182">
        <f>IF(N587="nulová",J587,0)</f>
        <v>0</v>
      </c>
      <c r="BJ587" s="16" t="s">
        <v>83</v>
      </c>
      <c r="BK587" s="182">
        <f>ROUND(I587*H587,2)</f>
        <v>0</v>
      </c>
      <c r="BL587" s="16" t="s">
        <v>151</v>
      </c>
      <c r="BM587" s="181" t="s">
        <v>1277</v>
      </c>
    </row>
    <row r="588" spans="2:65" s="12" customFormat="1">
      <c r="B588" s="197"/>
      <c r="C588" s="198"/>
      <c r="D588" s="183" t="s">
        <v>155</v>
      </c>
      <c r="E588" s="199" t="s">
        <v>21</v>
      </c>
      <c r="F588" s="200" t="s">
        <v>1278</v>
      </c>
      <c r="G588" s="198"/>
      <c r="H588" s="199" t="s">
        <v>21</v>
      </c>
      <c r="I588" s="201"/>
      <c r="J588" s="198"/>
      <c r="K588" s="198"/>
      <c r="L588" s="202"/>
      <c r="M588" s="203"/>
      <c r="N588" s="204"/>
      <c r="O588" s="204"/>
      <c r="P588" s="204"/>
      <c r="Q588" s="204"/>
      <c r="R588" s="204"/>
      <c r="S588" s="204"/>
      <c r="T588" s="205"/>
      <c r="AT588" s="206" t="s">
        <v>155</v>
      </c>
      <c r="AU588" s="206" t="s">
        <v>83</v>
      </c>
      <c r="AV588" s="12" t="s">
        <v>83</v>
      </c>
      <c r="AW588" s="12" t="s">
        <v>36</v>
      </c>
      <c r="AX588" s="12" t="s">
        <v>75</v>
      </c>
      <c r="AY588" s="206" t="s">
        <v>146</v>
      </c>
    </row>
    <row r="589" spans="2:65" s="11" customFormat="1">
      <c r="B589" s="186"/>
      <c r="C589" s="187"/>
      <c r="D589" s="183" t="s">
        <v>155</v>
      </c>
      <c r="E589" s="188" t="s">
        <v>21</v>
      </c>
      <c r="F589" s="189" t="s">
        <v>1279</v>
      </c>
      <c r="G589" s="187"/>
      <c r="H589" s="190">
        <v>39</v>
      </c>
      <c r="I589" s="191"/>
      <c r="J589" s="187"/>
      <c r="K589" s="187"/>
      <c r="L589" s="192"/>
      <c r="M589" s="193"/>
      <c r="N589" s="194"/>
      <c r="O589" s="194"/>
      <c r="P589" s="194"/>
      <c r="Q589" s="194"/>
      <c r="R589" s="194"/>
      <c r="S589" s="194"/>
      <c r="T589" s="195"/>
      <c r="AT589" s="196" t="s">
        <v>155</v>
      </c>
      <c r="AU589" s="196" t="s">
        <v>83</v>
      </c>
      <c r="AV589" s="11" t="s">
        <v>85</v>
      </c>
      <c r="AW589" s="11" t="s">
        <v>36</v>
      </c>
      <c r="AX589" s="11" t="s">
        <v>83</v>
      </c>
      <c r="AY589" s="196" t="s">
        <v>146</v>
      </c>
    </row>
    <row r="590" spans="2:65" s="1" customFormat="1" ht="16.5" customHeight="1">
      <c r="B590" s="33"/>
      <c r="C590" s="170" t="s">
        <v>1280</v>
      </c>
      <c r="D590" s="170" t="s">
        <v>147</v>
      </c>
      <c r="E590" s="171" t="s">
        <v>1281</v>
      </c>
      <c r="F590" s="172" t="s">
        <v>1282</v>
      </c>
      <c r="G590" s="173" t="s">
        <v>150</v>
      </c>
      <c r="H590" s="174">
        <v>4</v>
      </c>
      <c r="I590" s="175"/>
      <c r="J590" s="176">
        <f>ROUND(I590*H590,2)</f>
        <v>0</v>
      </c>
      <c r="K590" s="172" t="s">
        <v>394</v>
      </c>
      <c r="L590" s="37"/>
      <c r="M590" s="177" t="s">
        <v>21</v>
      </c>
      <c r="N590" s="178" t="s">
        <v>46</v>
      </c>
      <c r="O590" s="62"/>
      <c r="P590" s="179">
        <f>O590*H590</f>
        <v>0</v>
      </c>
      <c r="Q590" s="179">
        <v>4.0000000000000002E-4</v>
      </c>
      <c r="R590" s="179">
        <f>Q590*H590</f>
        <v>1.6000000000000001E-3</v>
      </c>
      <c r="S590" s="179">
        <v>0</v>
      </c>
      <c r="T590" s="180">
        <f>S590*H590</f>
        <v>0</v>
      </c>
      <c r="AR590" s="181" t="s">
        <v>151</v>
      </c>
      <c r="AT590" s="181" t="s">
        <v>147</v>
      </c>
      <c r="AU590" s="181" t="s">
        <v>83</v>
      </c>
      <c r="AY590" s="16" t="s">
        <v>146</v>
      </c>
      <c r="BE590" s="182">
        <f>IF(N590="základní",J590,0)</f>
        <v>0</v>
      </c>
      <c r="BF590" s="182">
        <f>IF(N590="snížená",J590,0)</f>
        <v>0</v>
      </c>
      <c r="BG590" s="182">
        <f>IF(N590="zákl. přenesená",J590,0)</f>
        <v>0</v>
      </c>
      <c r="BH590" s="182">
        <f>IF(N590="sníž. přenesená",J590,0)</f>
        <v>0</v>
      </c>
      <c r="BI590" s="182">
        <f>IF(N590="nulová",J590,0)</f>
        <v>0</v>
      </c>
      <c r="BJ590" s="16" t="s">
        <v>83</v>
      </c>
      <c r="BK590" s="182">
        <f>ROUND(I590*H590,2)</f>
        <v>0</v>
      </c>
      <c r="BL590" s="16" t="s">
        <v>151</v>
      </c>
      <c r="BM590" s="181" t="s">
        <v>1283</v>
      </c>
    </row>
    <row r="591" spans="2:65" s="1" customFormat="1" ht="19.5">
      <c r="B591" s="33"/>
      <c r="C591" s="34"/>
      <c r="D591" s="183" t="s">
        <v>153</v>
      </c>
      <c r="E591" s="34"/>
      <c r="F591" s="184" t="s">
        <v>1284</v>
      </c>
      <c r="G591" s="34"/>
      <c r="H591" s="34"/>
      <c r="I591" s="106"/>
      <c r="J591" s="34"/>
      <c r="K591" s="34"/>
      <c r="L591" s="37"/>
      <c r="M591" s="185"/>
      <c r="N591" s="62"/>
      <c r="O591" s="62"/>
      <c r="P591" s="62"/>
      <c r="Q591" s="62"/>
      <c r="R591" s="62"/>
      <c r="S591" s="62"/>
      <c r="T591" s="63"/>
      <c r="AT591" s="16" t="s">
        <v>153</v>
      </c>
      <c r="AU591" s="16" t="s">
        <v>83</v>
      </c>
    </row>
    <row r="592" spans="2:65" s="11" customFormat="1">
      <c r="B592" s="186"/>
      <c r="C592" s="187"/>
      <c r="D592" s="183" t="s">
        <v>155</v>
      </c>
      <c r="E592" s="188" t="s">
        <v>21</v>
      </c>
      <c r="F592" s="189" t="s">
        <v>467</v>
      </c>
      <c r="G592" s="187"/>
      <c r="H592" s="190">
        <v>4</v>
      </c>
      <c r="I592" s="191"/>
      <c r="J592" s="187"/>
      <c r="K592" s="187"/>
      <c r="L592" s="192"/>
      <c r="M592" s="193"/>
      <c r="N592" s="194"/>
      <c r="O592" s="194"/>
      <c r="P592" s="194"/>
      <c r="Q592" s="194"/>
      <c r="R592" s="194"/>
      <c r="S592" s="194"/>
      <c r="T592" s="195"/>
      <c r="AT592" s="196" t="s">
        <v>155</v>
      </c>
      <c r="AU592" s="196" t="s">
        <v>83</v>
      </c>
      <c r="AV592" s="11" t="s">
        <v>85</v>
      </c>
      <c r="AW592" s="11" t="s">
        <v>36</v>
      </c>
      <c r="AX592" s="11" t="s">
        <v>83</v>
      </c>
      <c r="AY592" s="196" t="s">
        <v>146</v>
      </c>
    </row>
    <row r="593" spans="2:65" s="1" customFormat="1" ht="24" customHeight="1">
      <c r="B593" s="33"/>
      <c r="C593" s="170" t="s">
        <v>1285</v>
      </c>
      <c r="D593" s="170" t="s">
        <v>147</v>
      </c>
      <c r="E593" s="171" t="s">
        <v>267</v>
      </c>
      <c r="F593" s="172" t="s">
        <v>1286</v>
      </c>
      <c r="G593" s="173" t="s">
        <v>222</v>
      </c>
      <c r="H593" s="174">
        <v>183</v>
      </c>
      <c r="I593" s="175"/>
      <c r="J593" s="176">
        <f>ROUND(I593*H593,2)</f>
        <v>0</v>
      </c>
      <c r="K593" s="172" t="s">
        <v>21</v>
      </c>
      <c r="L593" s="37"/>
      <c r="M593" s="177" t="s">
        <v>21</v>
      </c>
      <c r="N593" s="178" t="s">
        <v>46</v>
      </c>
      <c r="O593" s="62"/>
      <c r="P593" s="179">
        <f>O593*H593</f>
        <v>0</v>
      </c>
      <c r="Q593" s="179">
        <v>1.4E-2</v>
      </c>
      <c r="R593" s="179">
        <f>Q593*H593</f>
        <v>2.5619999999999998</v>
      </c>
      <c r="S593" s="179">
        <v>0</v>
      </c>
      <c r="T593" s="180">
        <f>S593*H593</f>
        <v>0</v>
      </c>
      <c r="AR593" s="181" t="s">
        <v>151</v>
      </c>
      <c r="AT593" s="181" t="s">
        <v>147</v>
      </c>
      <c r="AU593" s="181" t="s">
        <v>83</v>
      </c>
      <c r="AY593" s="16" t="s">
        <v>146</v>
      </c>
      <c r="BE593" s="182">
        <f>IF(N593="základní",J593,0)</f>
        <v>0</v>
      </c>
      <c r="BF593" s="182">
        <f>IF(N593="snížená",J593,0)</f>
        <v>0</v>
      </c>
      <c r="BG593" s="182">
        <f>IF(N593="zákl. přenesená",J593,0)</f>
        <v>0</v>
      </c>
      <c r="BH593" s="182">
        <f>IF(N593="sníž. přenesená",J593,0)</f>
        <v>0</v>
      </c>
      <c r="BI593" s="182">
        <f>IF(N593="nulová",J593,0)</f>
        <v>0</v>
      </c>
      <c r="BJ593" s="16" t="s">
        <v>83</v>
      </c>
      <c r="BK593" s="182">
        <f>ROUND(I593*H593,2)</f>
        <v>0</v>
      </c>
      <c r="BL593" s="16" t="s">
        <v>151</v>
      </c>
      <c r="BM593" s="181" t="s">
        <v>1287</v>
      </c>
    </row>
    <row r="594" spans="2:65" s="1" customFormat="1" ht="19.5">
      <c r="B594" s="33"/>
      <c r="C594" s="34"/>
      <c r="D594" s="183" t="s">
        <v>153</v>
      </c>
      <c r="E594" s="34"/>
      <c r="F594" s="184" t="s">
        <v>1288</v>
      </c>
      <c r="G594" s="34"/>
      <c r="H594" s="34"/>
      <c r="I594" s="106"/>
      <c r="J594" s="34"/>
      <c r="K594" s="34"/>
      <c r="L594" s="37"/>
      <c r="M594" s="185"/>
      <c r="N594" s="62"/>
      <c r="O594" s="62"/>
      <c r="P594" s="62"/>
      <c r="Q594" s="62"/>
      <c r="R594" s="62"/>
      <c r="S594" s="62"/>
      <c r="T594" s="63"/>
      <c r="AT594" s="16" t="s">
        <v>153</v>
      </c>
      <c r="AU594" s="16" t="s">
        <v>83</v>
      </c>
    </row>
    <row r="595" spans="2:65" s="12" customFormat="1">
      <c r="B595" s="197"/>
      <c r="C595" s="198"/>
      <c r="D595" s="183" t="s">
        <v>155</v>
      </c>
      <c r="E595" s="199" t="s">
        <v>21</v>
      </c>
      <c r="F595" s="200" t="s">
        <v>258</v>
      </c>
      <c r="G595" s="198"/>
      <c r="H595" s="199" t="s">
        <v>21</v>
      </c>
      <c r="I595" s="201"/>
      <c r="J595" s="198"/>
      <c r="K595" s="198"/>
      <c r="L595" s="202"/>
      <c r="M595" s="203"/>
      <c r="N595" s="204"/>
      <c r="O595" s="204"/>
      <c r="P595" s="204"/>
      <c r="Q595" s="204"/>
      <c r="R595" s="204"/>
      <c r="S595" s="204"/>
      <c r="T595" s="205"/>
      <c r="AT595" s="206" t="s">
        <v>155</v>
      </c>
      <c r="AU595" s="206" t="s">
        <v>83</v>
      </c>
      <c r="AV595" s="12" t="s">
        <v>83</v>
      </c>
      <c r="AW595" s="12" t="s">
        <v>36</v>
      </c>
      <c r="AX595" s="12" t="s">
        <v>75</v>
      </c>
      <c r="AY595" s="206" t="s">
        <v>146</v>
      </c>
    </row>
    <row r="596" spans="2:65" s="11" customFormat="1">
      <c r="B596" s="186"/>
      <c r="C596" s="187"/>
      <c r="D596" s="183" t="s">
        <v>155</v>
      </c>
      <c r="E596" s="188" t="s">
        <v>21</v>
      </c>
      <c r="F596" s="189" t="s">
        <v>259</v>
      </c>
      <c r="G596" s="187"/>
      <c r="H596" s="190">
        <v>73.599999999999994</v>
      </c>
      <c r="I596" s="191"/>
      <c r="J596" s="187"/>
      <c r="K596" s="187"/>
      <c r="L596" s="192"/>
      <c r="M596" s="193"/>
      <c r="N596" s="194"/>
      <c r="O596" s="194"/>
      <c r="P596" s="194"/>
      <c r="Q596" s="194"/>
      <c r="R596" s="194"/>
      <c r="S596" s="194"/>
      <c r="T596" s="195"/>
      <c r="AT596" s="196" t="s">
        <v>155</v>
      </c>
      <c r="AU596" s="196" t="s">
        <v>83</v>
      </c>
      <c r="AV596" s="11" t="s">
        <v>85</v>
      </c>
      <c r="AW596" s="11" t="s">
        <v>36</v>
      </c>
      <c r="AX596" s="11" t="s">
        <v>75</v>
      </c>
      <c r="AY596" s="196" t="s">
        <v>146</v>
      </c>
    </row>
    <row r="597" spans="2:65" s="12" customFormat="1">
      <c r="B597" s="197"/>
      <c r="C597" s="198"/>
      <c r="D597" s="183" t="s">
        <v>155</v>
      </c>
      <c r="E597" s="199" t="s">
        <v>21</v>
      </c>
      <c r="F597" s="200" t="s">
        <v>260</v>
      </c>
      <c r="G597" s="198"/>
      <c r="H597" s="199" t="s">
        <v>21</v>
      </c>
      <c r="I597" s="201"/>
      <c r="J597" s="198"/>
      <c r="K597" s="198"/>
      <c r="L597" s="202"/>
      <c r="M597" s="203"/>
      <c r="N597" s="204"/>
      <c r="O597" s="204"/>
      <c r="P597" s="204"/>
      <c r="Q597" s="204"/>
      <c r="R597" s="204"/>
      <c r="S597" s="204"/>
      <c r="T597" s="205"/>
      <c r="AT597" s="206" t="s">
        <v>155</v>
      </c>
      <c r="AU597" s="206" t="s">
        <v>83</v>
      </c>
      <c r="AV597" s="12" t="s">
        <v>83</v>
      </c>
      <c r="AW597" s="12" t="s">
        <v>36</v>
      </c>
      <c r="AX597" s="12" t="s">
        <v>75</v>
      </c>
      <c r="AY597" s="206" t="s">
        <v>146</v>
      </c>
    </row>
    <row r="598" spans="2:65" s="11" customFormat="1">
      <c r="B598" s="186"/>
      <c r="C598" s="187"/>
      <c r="D598" s="183" t="s">
        <v>155</v>
      </c>
      <c r="E598" s="188" t="s">
        <v>21</v>
      </c>
      <c r="F598" s="189" t="s">
        <v>261</v>
      </c>
      <c r="G598" s="187"/>
      <c r="H598" s="190">
        <v>84.8</v>
      </c>
      <c r="I598" s="191"/>
      <c r="J598" s="187"/>
      <c r="K598" s="187"/>
      <c r="L598" s="192"/>
      <c r="M598" s="193"/>
      <c r="N598" s="194"/>
      <c r="O598" s="194"/>
      <c r="P598" s="194"/>
      <c r="Q598" s="194"/>
      <c r="R598" s="194"/>
      <c r="S598" s="194"/>
      <c r="T598" s="195"/>
      <c r="AT598" s="196" t="s">
        <v>155</v>
      </c>
      <c r="AU598" s="196" t="s">
        <v>83</v>
      </c>
      <c r="AV598" s="11" t="s">
        <v>85</v>
      </c>
      <c r="AW598" s="11" t="s">
        <v>36</v>
      </c>
      <c r="AX598" s="11" t="s">
        <v>75</v>
      </c>
      <c r="AY598" s="196" t="s">
        <v>146</v>
      </c>
    </row>
    <row r="599" spans="2:65" s="12" customFormat="1">
      <c r="B599" s="197"/>
      <c r="C599" s="198"/>
      <c r="D599" s="183" t="s">
        <v>155</v>
      </c>
      <c r="E599" s="199" t="s">
        <v>21</v>
      </c>
      <c r="F599" s="200" t="s">
        <v>262</v>
      </c>
      <c r="G599" s="198"/>
      <c r="H599" s="199" t="s">
        <v>21</v>
      </c>
      <c r="I599" s="201"/>
      <c r="J599" s="198"/>
      <c r="K599" s="198"/>
      <c r="L599" s="202"/>
      <c r="M599" s="203"/>
      <c r="N599" s="204"/>
      <c r="O599" s="204"/>
      <c r="P599" s="204"/>
      <c r="Q599" s="204"/>
      <c r="R599" s="204"/>
      <c r="S599" s="204"/>
      <c r="T599" s="205"/>
      <c r="AT599" s="206" t="s">
        <v>155</v>
      </c>
      <c r="AU599" s="206" t="s">
        <v>83</v>
      </c>
      <c r="AV599" s="12" t="s">
        <v>83</v>
      </c>
      <c r="AW599" s="12" t="s">
        <v>36</v>
      </c>
      <c r="AX599" s="12" t="s">
        <v>75</v>
      </c>
      <c r="AY599" s="206" t="s">
        <v>146</v>
      </c>
    </row>
    <row r="600" spans="2:65" s="11" customFormat="1">
      <c r="B600" s="186"/>
      <c r="C600" s="187"/>
      <c r="D600" s="183" t="s">
        <v>155</v>
      </c>
      <c r="E600" s="188" t="s">
        <v>21</v>
      </c>
      <c r="F600" s="189" t="s">
        <v>263</v>
      </c>
      <c r="G600" s="187"/>
      <c r="H600" s="190">
        <v>15.6</v>
      </c>
      <c r="I600" s="191"/>
      <c r="J600" s="187"/>
      <c r="K600" s="187"/>
      <c r="L600" s="192"/>
      <c r="M600" s="193"/>
      <c r="N600" s="194"/>
      <c r="O600" s="194"/>
      <c r="P600" s="194"/>
      <c r="Q600" s="194"/>
      <c r="R600" s="194"/>
      <c r="S600" s="194"/>
      <c r="T600" s="195"/>
      <c r="AT600" s="196" t="s">
        <v>155</v>
      </c>
      <c r="AU600" s="196" t="s">
        <v>83</v>
      </c>
      <c r="AV600" s="11" t="s">
        <v>85</v>
      </c>
      <c r="AW600" s="11" t="s">
        <v>36</v>
      </c>
      <c r="AX600" s="11" t="s">
        <v>75</v>
      </c>
      <c r="AY600" s="196" t="s">
        <v>146</v>
      </c>
    </row>
    <row r="601" spans="2:65" s="12" customFormat="1">
      <c r="B601" s="197"/>
      <c r="C601" s="198"/>
      <c r="D601" s="183" t="s">
        <v>155</v>
      </c>
      <c r="E601" s="199" t="s">
        <v>21</v>
      </c>
      <c r="F601" s="200" t="s">
        <v>264</v>
      </c>
      <c r="G601" s="198"/>
      <c r="H601" s="199" t="s">
        <v>21</v>
      </c>
      <c r="I601" s="201"/>
      <c r="J601" s="198"/>
      <c r="K601" s="198"/>
      <c r="L601" s="202"/>
      <c r="M601" s="203"/>
      <c r="N601" s="204"/>
      <c r="O601" s="204"/>
      <c r="P601" s="204"/>
      <c r="Q601" s="204"/>
      <c r="R601" s="204"/>
      <c r="S601" s="204"/>
      <c r="T601" s="205"/>
      <c r="AT601" s="206" t="s">
        <v>155</v>
      </c>
      <c r="AU601" s="206" t="s">
        <v>83</v>
      </c>
      <c r="AV601" s="12" t="s">
        <v>83</v>
      </c>
      <c r="AW601" s="12" t="s">
        <v>36</v>
      </c>
      <c r="AX601" s="12" t="s">
        <v>75</v>
      </c>
      <c r="AY601" s="206" t="s">
        <v>146</v>
      </c>
    </row>
    <row r="602" spans="2:65" s="11" customFormat="1">
      <c r="B602" s="186"/>
      <c r="C602" s="187"/>
      <c r="D602" s="183" t="s">
        <v>155</v>
      </c>
      <c r="E602" s="188" t="s">
        <v>21</v>
      </c>
      <c r="F602" s="189" t="s">
        <v>265</v>
      </c>
      <c r="G602" s="187"/>
      <c r="H602" s="190">
        <v>9</v>
      </c>
      <c r="I602" s="191"/>
      <c r="J602" s="187"/>
      <c r="K602" s="187"/>
      <c r="L602" s="192"/>
      <c r="M602" s="193"/>
      <c r="N602" s="194"/>
      <c r="O602" s="194"/>
      <c r="P602" s="194"/>
      <c r="Q602" s="194"/>
      <c r="R602" s="194"/>
      <c r="S602" s="194"/>
      <c r="T602" s="195"/>
      <c r="AT602" s="196" t="s">
        <v>155</v>
      </c>
      <c r="AU602" s="196" t="s">
        <v>83</v>
      </c>
      <c r="AV602" s="11" t="s">
        <v>85</v>
      </c>
      <c r="AW602" s="11" t="s">
        <v>36</v>
      </c>
      <c r="AX602" s="11" t="s">
        <v>75</v>
      </c>
      <c r="AY602" s="196" t="s">
        <v>146</v>
      </c>
    </row>
    <row r="603" spans="2:65" s="13" customFormat="1">
      <c r="B603" s="207"/>
      <c r="C603" s="208"/>
      <c r="D603" s="183" t="s">
        <v>155</v>
      </c>
      <c r="E603" s="209" t="s">
        <v>21</v>
      </c>
      <c r="F603" s="210" t="s">
        <v>252</v>
      </c>
      <c r="G603" s="208"/>
      <c r="H603" s="211">
        <v>183</v>
      </c>
      <c r="I603" s="212"/>
      <c r="J603" s="208"/>
      <c r="K603" s="208"/>
      <c r="L603" s="213"/>
      <c r="M603" s="214"/>
      <c r="N603" s="215"/>
      <c r="O603" s="215"/>
      <c r="P603" s="215"/>
      <c r="Q603" s="215"/>
      <c r="R603" s="215"/>
      <c r="S603" s="215"/>
      <c r="T603" s="216"/>
      <c r="AT603" s="217" t="s">
        <v>155</v>
      </c>
      <c r="AU603" s="217" t="s">
        <v>83</v>
      </c>
      <c r="AV603" s="13" t="s">
        <v>165</v>
      </c>
      <c r="AW603" s="13" t="s">
        <v>36</v>
      </c>
      <c r="AX603" s="13" t="s">
        <v>83</v>
      </c>
      <c r="AY603" s="217" t="s">
        <v>146</v>
      </c>
    </row>
    <row r="604" spans="2:65" s="1" customFormat="1" ht="24" customHeight="1">
      <c r="B604" s="33"/>
      <c r="C604" s="170" t="s">
        <v>1289</v>
      </c>
      <c r="D604" s="170" t="s">
        <v>147</v>
      </c>
      <c r="E604" s="171" t="s">
        <v>278</v>
      </c>
      <c r="F604" s="172" t="s">
        <v>1290</v>
      </c>
      <c r="G604" s="173" t="s">
        <v>222</v>
      </c>
      <c r="H604" s="174">
        <v>51</v>
      </c>
      <c r="I604" s="175"/>
      <c r="J604" s="176">
        <f>ROUND(I604*H604,2)</f>
        <v>0</v>
      </c>
      <c r="K604" s="172" t="s">
        <v>21</v>
      </c>
      <c r="L604" s="37"/>
      <c r="M604" s="177" t="s">
        <v>21</v>
      </c>
      <c r="N604" s="178" t="s">
        <v>46</v>
      </c>
      <c r="O604" s="62"/>
      <c r="P604" s="179">
        <f>O604*H604</f>
        <v>0</v>
      </c>
      <c r="Q604" s="179">
        <v>2.4E-2</v>
      </c>
      <c r="R604" s="179">
        <f>Q604*H604</f>
        <v>1.224</v>
      </c>
      <c r="S604" s="179">
        <v>0</v>
      </c>
      <c r="T604" s="180">
        <f>S604*H604</f>
        <v>0</v>
      </c>
      <c r="AR604" s="181" t="s">
        <v>151</v>
      </c>
      <c r="AT604" s="181" t="s">
        <v>147</v>
      </c>
      <c r="AU604" s="181" t="s">
        <v>83</v>
      </c>
      <c r="AY604" s="16" t="s">
        <v>146</v>
      </c>
      <c r="BE604" s="182">
        <f>IF(N604="základní",J604,0)</f>
        <v>0</v>
      </c>
      <c r="BF604" s="182">
        <f>IF(N604="snížená",J604,0)</f>
        <v>0</v>
      </c>
      <c r="BG604" s="182">
        <f>IF(N604="zákl. přenesená",J604,0)</f>
        <v>0</v>
      </c>
      <c r="BH604" s="182">
        <f>IF(N604="sníž. přenesená",J604,0)</f>
        <v>0</v>
      </c>
      <c r="BI604" s="182">
        <f>IF(N604="nulová",J604,0)</f>
        <v>0</v>
      </c>
      <c r="BJ604" s="16" t="s">
        <v>83</v>
      </c>
      <c r="BK604" s="182">
        <f>ROUND(I604*H604,2)</f>
        <v>0</v>
      </c>
      <c r="BL604" s="16" t="s">
        <v>151</v>
      </c>
      <c r="BM604" s="181" t="s">
        <v>1291</v>
      </c>
    </row>
    <row r="605" spans="2:65" s="1" customFormat="1" ht="19.5">
      <c r="B605" s="33"/>
      <c r="C605" s="34"/>
      <c r="D605" s="183" t="s">
        <v>153</v>
      </c>
      <c r="E605" s="34"/>
      <c r="F605" s="184" t="s">
        <v>1288</v>
      </c>
      <c r="G605" s="34"/>
      <c r="H605" s="34"/>
      <c r="I605" s="106"/>
      <c r="J605" s="34"/>
      <c r="K605" s="34"/>
      <c r="L605" s="37"/>
      <c r="M605" s="185"/>
      <c r="N605" s="62"/>
      <c r="O605" s="62"/>
      <c r="P605" s="62"/>
      <c r="Q605" s="62"/>
      <c r="R605" s="62"/>
      <c r="S605" s="62"/>
      <c r="T605" s="63"/>
      <c r="AT605" s="16" t="s">
        <v>153</v>
      </c>
      <c r="AU605" s="16" t="s">
        <v>83</v>
      </c>
    </row>
    <row r="606" spans="2:65" s="12" customFormat="1">
      <c r="B606" s="197"/>
      <c r="C606" s="198"/>
      <c r="D606" s="183" t="s">
        <v>155</v>
      </c>
      <c r="E606" s="199" t="s">
        <v>21</v>
      </c>
      <c r="F606" s="200" t="s">
        <v>271</v>
      </c>
      <c r="G606" s="198"/>
      <c r="H606" s="199" t="s">
        <v>21</v>
      </c>
      <c r="I606" s="201"/>
      <c r="J606" s="198"/>
      <c r="K606" s="198"/>
      <c r="L606" s="202"/>
      <c r="M606" s="203"/>
      <c r="N606" s="204"/>
      <c r="O606" s="204"/>
      <c r="P606" s="204"/>
      <c r="Q606" s="204"/>
      <c r="R606" s="204"/>
      <c r="S606" s="204"/>
      <c r="T606" s="205"/>
      <c r="AT606" s="206" t="s">
        <v>155</v>
      </c>
      <c r="AU606" s="206" t="s">
        <v>83</v>
      </c>
      <c r="AV606" s="12" t="s">
        <v>83</v>
      </c>
      <c r="AW606" s="12" t="s">
        <v>36</v>
      </c>
      <c r="AX606" s="12" t="s">
        <v>75</v>
      </c>
      <c r="AY606" s="206" t="s">
        <v>146</v>
      </c>
    </row>
    <row r="607" spans="2:65" s="11" customFormat="1">
      <c r="B607" s="186"/>
      <c r="C607" s="187"/>
      <c r="D607" s="183" t="s">
        <v>155</v>
      </c>
      <c r="E607" s="188" t="s">
        <v>21</v>
      </c>
      <c r="F607" s="189" t="s">
        <v>272</v>
      </c>
      <c r="G607" s="187"/>
      <c r="H607" s="190">
        <v>10</v>
      </c>
      <c r="I607" s="191"/>
      <c r="J607" s="187"/>
      <c r="K607" s="187"/>
      <c r="L607" s="192"/>
      <c r="M607" s="193"/>
      <c r="N607" s="194"/>
      <c r="O607" s="194"/>
      <c r="P607" s="194"/>
      <c r="Q607" s="194"/>
      <c r="R607" s="194"/>
      <c r="S607" s="194"/>
      <c r="T607" s="195"/>
      <c r="AT607" s="196" t="s">
        <v>155</v>
      </c>
      <c r="AU607" s="196" t="s">
        <v>83</v>
      </c>
      <c r="AV607" s="11" t="s">
        <v>85</v>
      </c>
      <c r="AW607" s="11" t="s">
        <v>36</v>
      </c>
      <c r="AX607" s="11" t="s">
        <v>75</v>
      </c>
      <c r="AY607" s="196" t="s">
        <v>146</v>
      </c>
    </row>
    <row r="608" spans="2:65" s="12" customFormat="1">
      <c r="B608" s="197"/>
      <c r="C608" s="198"/>
      <c r="D608" s="183" t="s">
        <v>155</v>
      </c>
      <c r="E608" s="199" t="s">
        <v>21</v>
      </c>
      <c r="F608" s="200" t="s">
        <v>273</v>
      </c>
      <c r="G608" s="198"/>
      <c r="H608" s="199" t="s">
        <v>21</v>
      </c>
      <c r="I608" s="201"/>
      <c r="J608" s="198"/>
      <c r="K608" s="198"/>
      <c r="L608" s="202"/>
      <c r="M608" s="203"/>
      <c r="N608" s="204"/>
      <c r="O608" s="204"/>
      <c r="P608" s="204"/>
      <c r="Q608" s="204"/>
      <c r="R608" s="204"/>
      <c r="S608" s="204"/>
      <c r="T608" s="205"/>
      <c r="AT608" s="206" t="s">
        <v>155</v>
      </c>
      <c r="AU608" s="206" t="s">
        <v>83</v>
      </c>
      <c r="AV608" s="12" t="s">
        <v>83</v>
      </c>
      <c r="AW608" s="12" t="s">
        <v>36</v>
      </c>
      <c r="AX608" s="12" t="s">
        <v>75</v>
      </c>
      <c r="AY608" s="206" t="s">
        <v>146</v>
      </c>
    </row>
    <row r="609" spans="2:65" s="11" customFormat="1">
      <c r="B609" s="186"/>
      <c r="C609" s="187"/>
      <c r="D609" s="183" t="s">
        <v>155</v>
      </c>
      <c r="E609" s="188" t="s">
        <v>21</v>
      </c>
      <c r="F609" s="189" t="s">
        <v>274</v>
      </c>
      <c r="G609" s="187"/>
      <c r="H609" s="190">
        <v>10</v>
      </c>
      <c r="I609" s="191"/>
      <c r="J609" s="187"/>
      <c r="K609" s="187"/>
      <c r="L609" s="192"/>
      <c r="M609" s="193"/>
      <c r="N609" s="194"/>
      <c r="O609" s="194"/>
      <c r="P609" s="194"/>
      <c r="Q609" s="194"/>
      <c r="R609" s="194"/>
      <c r="S609" s="194"/>
      <c r="T609" s="195"/>
      <c r="AT609" s="196" t="s">
        <v>155</v>
      </c>
      <c r="AU609" s="196" t="s">
        <v>83</v>
      </c>
      <c r="AV609" s="11" t="s">
        <v>85</v>
      </c>
      <c r="AW609" s="11" t="s">
        <v>36</v>
      </c>
      <c r="AX609" s="11" t="s">
        <v>75</v>
      </c>
      <c r="AY609" s="196" t="s">
        <v>146</v>
      </c>
    </row>
    <row r="610" spans="2:65" s="12" customFormat="1">
      <c r="B610" s="197"/>
      <c r="C610" s="198"/>
      <c r="D610" s="183" t="s">
        <v>155</v>
      </c>
      <c r="E610" s="199" t="s">
        <v>21</v>
      </c>
      <c r="F610" s="200" t="s">
        <v>275</v>
      </c>
      <c r="G610" s="198"/>
      <c r="H610" s="199" t="s">
        <v>21</v>
      </c>
      <c r="I610" s="201"/>
      <c r="J610" s="198"/>
      <c r="K610" s="198"/>
      <c r="L610" s="202"/>
      <c r="M610" s="203"/>
      <c r="N610" s="204"/>
      <c r="O610" s="204"/>
      <c r="P610" s="204"/>
      <c r="Q610" s="204"/>
      <c r="R610" s="204"/>
      <c r="S610" s="204"/>
      <c r="T610" s="205"/>
      <c r="AT610" s="206" t="s">
        <v>155</v>
      </c>
      <c r="AU610" s="206" t="s">
        <v>83</v>
      </c>
      <c r="AV610" s="12" t="s">
        <v>83</v>
      </c>
      <c r="AW610" s="12" t="s">
        <v>36</v>
      </c>
      <c r="AX610" s="12" t="s">
        <v>75</v>
      </c>
      <c r="AY610" s="206" t="s">
        <v>146</v>
      </c>
    </row>
    <row r="611" spans="2:65" s="11" customFormat="1">
      <c r="B611" s="186"/>
      <c r="C611" s="187"/>
      <c r="D611" s="183" t="s">
        <v>155</v>
      </c>
      <c r="E611" s="188" t="s">
        <v>21</v>
      </c>
      <c r="F611" s="189" t="s">
        <v>276</v>
      </c>
      <c r="G611" s="187"/>
      <c r="H611" s="190">
        <v>31</v>
      </c>
      <c r="I611" s="191"/>
      <c r="J611" s="187"/>
      <c r="K611" s="187"/>
      <c r="L611" s="192"/>
      <c r="M611" s="193"/>
      <c r="N611" s="194"/>
      <c r="O611" s="194"/>
      <c r="P611" s="194"/>
      <c r="Q611" s="194"/>
      <c r="R611" s="194"/>
      <c r="S611" s="194"/>
      <c r="T611" s="195"/>
      <c r="AT611" s="196" t="s">
        <v>155</v>
      </c>
      <c r="AU611" s="196" t="s">
        <v>83</v>
      </c>
      <c r="AV611" s="11" t="s">
        <v>85</v>
      </c>
      <c r="AW611" s="11" t="s">
        <v>36</v>
      </c>
      <c r="AX611" s="11" t="s">
        <v>75</v>
      </c>
      <c r="AY611" s="196" t="s">
        <v>146</v>
      </c>
    </row>
    <row r="612" spans="2:65" s="13" customFormat="1">
      <c r="B612" s="207"/>
      <c r="C612" s="208"/>
      <c r="D612" s="183" t="s">
        <v>155</v>
      </c>
      <c r="E612" s="209" t="s">
        <v>21</v>
      </c>
      <c r="F612" s="210" t="s">
        <v>252</v>
      </c>
      <c r="G612" s="208"/>
      <c r="H612" s="211">
        <v>51</v>
      </c>
      <c r="I612" s="212"/>
      <c r="J612" s="208"/>
      <c r="K612" s="208"/>
      <c r="L612" s="213"/>
      <c r="M612" s="214"/>
      <c r="N612" s="215"/>
      <c r="O612" s="215"/>
      <c r="P612" s="215"/>
      <c r="Q612" s="215"/>
      <c r="R612" s="215"/>
      <c r="S612" s="215"/>
      <c r="T612" s="216"/>
      <c r="AT612" s="217" t="s">
        <v>155</v>
      </c>
      <c r="AU612" s="217" t="s">
        <v>83</v>
      </c>
      <c r="AV612" s="13" t="s">
        <v>165</v>
      </c>
      <c r="AW612" s="13" t="s">
        <v>36</v>
      </c>
      <c r="AX612" s="13" t="s">
        <v>83</v>
      </c>
      <c r="AY612" s="217" t="s">
        <v>146</v>
      </c>
    </row>
    <row r="613" spans="2:65" s="1" customFormat="1" ht="24" customHeight="1">
      <c r="B613" s="33"/>
      <c r="C613" s="170" t="s">
        <v>1292</v>
      </c>
      <c r="D613" s="170" t="s">
        <v>147</v>
      </c>
      <c r="E613" s="171" t="s">
        <v>282</v>
      </c>
      <c r="F613" s="172" t="s">
        <v>1293</v>
      </c>
      <c r="G613" s="173" t="s">
        <v>222</v>
      </c>
      <c r="H613" s="174">
        <v>31</v>
      </c>
      <c r="I613" s="175"/>
      <c r="J613" s="176">
        <f>ROUND(I613*H613,2)</f>
        <v>0</v>
      </c>
      <c r="K613" s="172" t="s">
        <v>21</v>
      </c>
      <c r="L613" s="37"/>
      <c r="M613" s="177" t="s">
        <v>21</v>
      </c>
      <c r="N613" s="178" t="s">
        <v>46</v>
      </c>
      <c r="O613" s="62"/>
      <c r="P613" s="179">
        <f>O613*H613</f>
        <v>0</v>
      </c>
      <c r="Q613" s="179">
        <v>3.2000000000000001E-2</v>
      </c>
      <c r="R613" s="179">
        <f>Q613*H613</f>
        <v>0.99199999999999999</v>
      </c>
      <c r="S613" s="179">
        <v>0</v>
      </c>
      <c r="T613" s="180">
        <f>S613*H613</f>
        <v>0</v>
      </c>
      <c r="AR613" s="181" t="s">
        <v>151</v>
      </c>
      <c r="AT613" s="181" t="s">
        <v>147</v>
      </c>
      <c r="AU613" s="181" t="s">
        <v>83</v>
      </c>
      <c r="AY613" s="16" t="s">
        <v>146</v>
      </c>
      <c r="BE613" s="182">
        <f>IF(N613="základní",J613,0)</f>
        <v>0</v>
      </c>
      <c r="BF613" s="182">
        <f>IF(N613="snížená",J613,0)</f>
        <v>0</v>
      </c>
      <c r="BG613" s="182">
        <f>IF(N613="zákl. přenesená",J613,0)</f>
        <v>0</v>
      </c>
      <c r="BH613" s="182">
        <f>IF(N613="sníž. přenesená",J613,0)</f>
        <v>0</v>
      </c>
      <c r="BI613" s="182">
        <f>IF(N613="nulová",J613,0)</f>
        <v>0</v>
      </c>
      <c r="BJ613" s="16" t="s">
        <v>83</v>
      </c>
      <c r="BK613" s="182">
        <f>ROUND(I613*H613,2)</f>
        <v>0</v>
      </c>
      <c r="BL613" s="16" t="s">
        <v>151</v>
      </c>
      <c r="BM613" s="181" t="s">
        <v>1294</v>
      </c>
    </row>
    <row r="614" spans="2:65" s="1" customFormat="1" ht="19.5">
      <c r="B614" s="33"/>
      <c r="C614" s="34"/>
      <c r="D614" s="183" t="s">
        <v>153</v>
      </c>
      <c r="E614" s="34"/>
      <c r="F614" s="184" t="s">
        <v>1288</v>
      </c>
      <c r="G614" s="34"/>
      <c r="H614" s="34"/>
      <c r="I614" s="106"/>
      <c r="J614" s="34"/>
      <c r="K614" s="34"/>
      <c r="L614" s="37"/>
      <c r="M614" s="185"/>
      <c r="N614" s="62"/>
      <c r="O614" s="62"/>
      <c r="P614" s="62"/>
      <c r="Q614" s="62"/>
      <c r="R614" s="62"/>
      <c r="S614" s="62"/>
      <c r="T614" s="63"/>
      <c r="AT614" s="16" t="s">
        <v>153</v>
      </c>
      <c r="AU614" s="16" t="s">
        <v>83</v>
      </c>
    </row>
    <row r="615" spans="2:65" s="12" customFormat="1">
      <c r="B615" s="197"/>
      <c r="C615" s="198"/>
      <c r="D615" s="183" t="s">
        <v>155</v>
      </c>
      <c r="E615" s="199" t="s">
        <v>21</v>
      </c>
      <c r="F615" s="200" t="s">
        <v>281</v>
      </c>
      <c r="G615" s="198"/>
      <c r="H615" s="199" t="s">
        <v>21</v>
      </c>
      <c r="I615" s="201"/>
      <c r="J615" s="198"/>
      <c r="K615" s="198"/>
      <c r="L615" s="202"/>
      <c r="M615" s="203"/>
      <c r="N615" s="204"/>
      <c r="O615" s="204"/>
      <c r="P615" s="204"/>
      <c r="Q615" s="204"/>
      <c r="R615" s="204"/>
      <c r="S615" s="204"/>
      <c r="T615" s="205"/>
      <c r="AT615" s="206" t="s">
        <v>155</v>
      </c>
      <c r="AU615" s="206" t="s">
        <v>83</v>
      </c>
      <c r="AV615" s="12" t="s">
        <v>83</v>
      </c>
      <c r="AW615" s="12" t="s">
        <v>36</v>
      </c>
      <c r="AX615" s="12" t="s">
        <v>75</v>
      </c>
      <c r="AY615" s="206" t="s">
        <v>146</v>
      </c>
    </row>
    <row r="616" spans="2:65" s="11" customFormat="1">
      <c r="B616" s="186"/>
      <c r="C616" s="187"/>
      <c r="D616" s="183" t="s">
        <v>155</v>
      </c>
      <c r="E616" s="188" t="s">
        <v>21</v>
      </c>
      <c r="F616" s="189" t="s">
        <v>276</v>
      </c>
      <c r="G616" s="187"/>
      <c r="H616" s="190">
        <v>31</v>
      </c>
      <c r="I616" s="191"/>
      <c r="J616" s="187"/>
      <c r="K616" s="187"/>
      <c r="L616" s="192"/>
      <c r="M616" s="193"/>
      <c r="N616" s="194"/>
      <c r="O616" s="194"/>
      <c r="P616" s="194"/>
      <c r="Q616" s="194"/>
      <c r="R616" s="194"/>
      <c r="S616" s="194"/>
      <c r="T616" s="195"/>
      <c r="AT616" s="196" t="s">
        <v>155</v>
      </c>
      <c r="AU616" s="196" t="s">
        <v>83</v>
      </c>
      <c r="AV616" s="11" t="s">
        <v>85</v>
      </c>
      <c r="AW616" s="11" t="s">
        <v>36</v>
      </c>
      <c r="AX616" s="11" t="s">
        <v>83</v>
      </c>
      <c r="AY616" s="196" t="s">
        <v>146</v>
      </c>
    </row>
    <row r="617" spans="2:65" s="1" customFormat="1" ht="16.5" customHeight="1">
      <c r="B617" s="33"/>
      <c r="C617" s="221" t="s">
        <v>1295</v>
      </c>
      <c r="D617" s="221" t="s">
        <v>820</v>
      </c>
      <c r="E617" s="222" t="s">
        <v>1245</v>
      </c>
      <c r="F617" s="223" t="s">
        <v>1246</v>
      </c>
      <c r="G617" s="224" t="s">
        <v>601</v>
      </c>
      <c r="H617" s="225">
        <v>6</v>
      </c>
      <c r="I617" s="226"/>
      <c r="J617" s="227">
        <f>ROUND(I617*H617,2)</f>
        <v>0</v>
      </c>
      <c r="K617" s="223" t="s">
        <v>21</v>
      </c>
      <c r="L617" s="228"/>
      <c r="M617" s="229" t="s">
        <v>21</v>
      </c>
      <c r="N617" s="230" t="s">
        <v>46</v>
      </c>
      <c r="O617" s="62"/>
      <c r="P617" s="179">
        <f>O617*H617</f>
        <v>0</v>
      </c>
      <c r="Q617" s="179">
        <v>0.65</v>
      </c>
      <c r="R617" s="179">
        <f>Q617*H617</f>
        <v>3.9000000000000004</v>
      </c>
      <c r="S617" s="179">
        <v>0</v>
      </c>
      <c r="T617" s="180">
        <f>S617*H617</f>
        <v>0</v>
      </c>
      <c r="AR617" s="181" t="s">
        <v>409</v>
      </c>
      <c r="AT617" s="181" t="s">
        <v>820</v>
      </c>
      <c r="AU617" s="181" t="s">
        <v>83</v>
      </c>
      <c r="AY617" s="16" t="s">
        <v>146</v>
      </c>
      <c r="BE617" s="182">
        <f>IF(N617="základní",J617,0)</f>
        <v>0</v>
      </c>
      <c r="BF617" s="182">
        <f>IF(N617="snížená",J617,0)</f>
        <v>0</v>
      </c>
      <c r="BG617" s="182">
        <f>IF(N617="zákl. přenesená",J617,0)</f>
        <v>0</v>
      </c>
      <c r="BH617" s="182">
        <f>IF(N617="sníž. přenesená",J617,0)</f>
        <v>0</v>
      </c>
      <c r="BI617" s="182">
        <f>IF(N617="nulová",J617,0)</f>
        <v>0</v>
      </c>
      <c r="BJ617" s="16" t="s">
        <v>83</v>
      </c>
      <c r="BK617" s="182">
        <f>ROUND(I617*H617,2)</f>
        <v>0</v>
      </c>
      <c r="BL617" s="16" t="s">
        <v>151</v>
      </c>
      <c r="BM617" s="181" t="s">
        <v>1296</v>
      </c>
    </row>
    <row r="618" spans="2:65" s="1" customFormat="1" ht="29.25">
      <c r="B618" s="33"/>
      <c r="C618" s="34"/>
      <c r="D618" s="183" t="s">
        <v>153</v>
      </c>
      <c r="E618" s="34"/>
      <c r="F618" s="184" t="s">
        <v>1248</v>
      </c>
      <c r="G618" s="34"/>
      <c r="H618" s="34"/>
      <c r="I618" s="106"/>
      <c r="J618" s="34"/>
      <c r="K618" s="34"/>
      <c r="L618" s="37"/>
      <c r="M618" s="185"/>
      <c r="N618" s="62"/>
      <c r="O618" s="62"/>
      <c r="P618" s="62"/>
      <c r="Q618" s="62"/>
      <c r="R618" s="62"/>
      <c r="S618" s="62"/>
      <c r="T618" s="63"/>
      <c r="AT618" s="16" t="s">
        <v>153</v>
      </c>
      <c r="AU618" s="16" t="s">
        <v>83</v>
      </c>
    </row>
    <row r="619" spans="2:65" s="11" customFormat="1">
      <c r="B619" s="186"/>
      <c r="C619" s="187"/>
      <c r="D619" s="183" t="s">
        <v>155</v>
      </c>
      <c r="E619" s="188" t="s">
        <v>21</v>
      </c>
      <c r="F619" s="189" t="s">
        <v>529</v>
      </c>
      <c r="G619" s="187"/>
      <c r="H619" s="190">
        <v>6</v>
      </c>
      <c r="I619" s="191"/>
      <c r="J619" s="187"/>
      <c r="K619" s="187"/>
      <c r="L619" s="192"/>
      <c r="M619" s="193"/>
      <c r="N619" s="194"/>
      <c r="O619" s="194"/>
      <c r="P619" s="194"/>
      <c r="Q619" s="194"/>
      <c r="R619" s="194"/>
      <c r="S619" s="194"/>
      <c r="T619" s="195"/>
      <c r="AT619" s="196" t="s">
        <v>155</v>
      </c>
      <c r="AU619" s="196" t="s">
        <v>83</v>
      </c>
      <c r="AV619" s="11" t="s">
        <v>85</v>
      </c>
      <c r="AW619" s="11" t="s">
        <v>36</v>
      </c>
      <c r="AX619" s="11" t="s">
        <v>83</v>
      </c>
      <c r="AY619" s="196" t="s">
        <v>146</v>
      </c>
    </row>
    <row r="620" spans="2:65" s="1" customFormat="1" ht="16.5" customHeight="1">
      <c r="B620" s="33"/>
      <c r="C620" s="170" t="s">
        <v>1297</v>
      </c>
      <c r="D620" s="170" t="s">
        <v>147</v>
      </c>
      <c r="E620" s="171" t="s">
        <v>1259</v>
      </c>
      <c r="F620" s="172" t="s">
        <v>1260</v>
      </c>
      <c r="G620" s="173" t="s">
        <v>222</v>
      </c>
      <c r="H620" s="174">
        <v>110.4</v>
      </c>
      <c r="I620" s="175"/>
      <c r="J620" s="176">
        <f>ROUND(I620*H620,2)</f>
        <v>0</v>
      </c>
      <c r="K620" s="172" t="s">
        <v>21</v>
      </c>
      <c r="L620" s="37"/>
      <c r="M620" s="177" t="s">
        <v>21</v>
      </c>
      <c r="N620" s="178" t="s">
        <v>46</v>
      </c>
      <c r="O620" s="62"/>
      <c r="P620" s="179">
        <f>O620*H620</f>
        <v>0</v>
      </c>
      <c r="Q620" s="179">
        <v>0</v>
      </c>
      <c r="R620" s="179">
        <f>Q620*H620</f>
        <v>0</v>
      </c>
      <c r="S620" s="179">
        <v>0</v>
      </c>
      <c r="T620" s="180">
        <f>S620*H620</f>
        <v>0</v>
      </c>
      <c r="AR620" s="181" t="s">
        <v>151</v>
      </c>
      <c r="AT620" s="181" t="s">
        <v>147</v>
      </c>
      <c r="AU620" s="181" t="s">
        <v>83</v>
      </c>
      <c r="AY620" s="16" t="s">
        <v>146</v>
      </c>
      <c r="BE620" s="182">
        <f>IF(N620="základní",J620,0)</f>
        <v>0</v>
      </c>
      <c r="BF620" s="182">
        <f>IF(N620="snížená",J620,0)</f>
        <v>0</v>
      </c>
      <c r="BG620" s="182">
        <f>IF(N620="zákl. přenesená",J620,0)</f>
        <v>0</v>
      </c>
      <c r="BH620" s="182">
        <f>IF(N620="sníž. přenesená",J620,0)</f>
        <v>0</v>
      </c>
      <c r="BI620" s="182">
        <f>IF(N620="nulová",J620,0)</f>
        <v>0</v>
      </c>
      <c r="BJ620" s="16" t="s">
        <v>83</v>
      </c>
      <c r="BK620" s="182">
        <f>ROUND(I620*H620,2)</f>
        <v>0</v>
      </c>
      <c r="BL620" s="16" t="s">
        <v>151</v>
      </c>
      <c r="BM620" s="181" t="s">
        <v>1298</v>
      </c>
    </row>
    <row r="621" spans="2:65" s="12" customFormat="1">
      <c r="B621" s="197"/>
      <c r="C621" s="198"/>
      <c r="D621" s="183" t="s">
        <v>155</v>
      </c>
      <c r="E621" s="199" t="s">
        <v>21</v>
      </c>
      <c r="F621" s="200" t="s">
        <v>1299</v>
      </c>
      <c r="G621" s="198"/>
      <c r="H621" s="199" t="s">
        <v>21</v>
      </c>
      <c r="I621" s="201"/>
      <c r="J621" s="198"/>
      <c r="K621" s="198"/>
      <c r="L621" s="202"/>
      <c r="M621" s="203"/>
      <c r="N621" s="204"/>
      <c r="O621" s="204"/>
      <c r="P621" s="204"/>
      <c r="Q621" s="204"/>
      <c r="R621" s="204"/>
      <c r="S621" s="204"/>
      <c r="T621" s="205"/>
      <c r="AT621" s="206" t="s">
        <v>155</v>
      </c>
      <c r="AU621" s="206" t="s">
        <v>83</v>
      </c>
      <c r="AV621" s="12" t="s">
        <v>83</v>
      </c>
      <c r="AW621" s="12" t="s">
        <v>36</v>
      </c>
      <c r="AX621" s="12" t="s">
        <v>75</v>
      </c>
      <c r="AY621" s="206" t="s">
        <v>146</v>
      </c>
    </row>
    <row r="622" spans="2:65" s="11" customFormat="1">
      <c r="B622" s="186"/>
      <c r="C622" s="187"/>
      <c r="D622" s="183" t="s">
        <v>155</v>
      </c>
      <c r="E622" s="188" t="s">
        <v>21</v>
      </c>
      <c r="F622" s="189" t="s">
        <v>1300</v>
      </c>
      <c r="G622" s="187"/>
      <c r="H622" s="190">
        <v>110.4</v>
      </c>
      <c r="I622" s="191"/>
      <c r="J622" s="187"/>
      <c r="K622" s="187"/>
      <c r="L622" s="192"/>
      <c r="M622" s="193"/>
      <c r="N622" s="194"/>
      <c r="O622" s="194"/>
      <c r="P622" s="194"/>
      <c r="Q622" s="194"/>
      <c r="R622" s="194"/>
      <c r="S622" s="194"/>
      <c r="T622" s="195"/>
      <c r="AT622" s="196" t="s">
        <v>155</v>
      </c>
      <c r="AU622" s="196" t="s">
        <v>83</v>
      </c>
      <c r="AV622" s="11" t="s">
        <v>85</v>
      </c>
      <c r="AW622" s="11" t="s">
        <v>36</v>
      </c>
      <c r="AX622" s="11" t="s">
        <v>83</v>
      </c>
      <c r="AY622" s="196" t="s">
        <v>146</v>
      </c>
    </row>
    <row r="623" spans="2:65" s="1" customFormat="1" ht="24" customHeight="1">
      <c r="B623" s="33"/>
      <c r="C623" s="170" t="s">
        <v>500</v>
      </c>
      <c r="D623" s="170" t="s">
        <v>147</v>
      </c>
      <c r="E623" s="171" t="s">
        <v>288</v>
      </c>
      <c r="F623" s="172" t="s">
        <v>1301</v>
      </c>
      <c r="G623" s="173" t="s">
        <v>227</v>
      </c>
      <c r="H623" s="174">
        <v>157.13999999999999</v>
      </c>
      <c r="I623" s="175"/>
      <c r="J623" s="176">
        <f>ROUND(I623*H623,2)</f>
        <v>0</v>
      </c>
      <c r="K623" s="172" t="s">
        <v>21</v>
      </c>
      <c r="L623" s="37"/>
      <c r="M623" s="177" t="s">
        <v>21</v>
      </c>
      <c r="N623" s="178" t="s">
        <v>46</v>
      </c>
      <c r="O623" s="62"/>
      <c r="P623" s="179">
        <f>O623*H623</f>
        <v>0</v>
      </c>
      <c r="Q623" s="179">
        <v>0</v>
      </c>
      <c r="R623" s="179">
        <f>Q623*H623</f>
        <v>0</v>
      </c>
      <c r="S623" s="179">
        <v>0</v>
      </c>
      <c r="T623" s="180">
        <f>S623*H623</f>
        <v>0</v>
      </c>
      <c r="AR623" s="181" t="s">
        <v>151</v>
      </c>
      <c r="AT623" s="181" t="s">
        <v>147</v>
      </c>
      <c r="AU623" s="181" t="s">
        <v>83</v>
      </c>
      <c r="AY623" s="16" t="s">
        <v>146</v>
      </c>
      <c r="BE623" s="182">
        <f>IF(N623="základní",J623,0)</f>
        <v>0</v>
      </c>
      <c r="BF623" s="182">
        <f>IF(N623="snížená",J623,0)</f>
        <v>0</v>
      </c>
      <c r="BG623" s="182">
        <f>IF(N623="zákl. přenesená",J623,0)</f>
        <v>0</v>
      </c>
      <c r="BH623" s="182">
        <f>IF(N623="sníž. přenesená",J623,0)</f>
        <v>0</v>
      </c>
      <c r="BI623" s="182">
        <f>IF(N623="nulová",J623,0)</f>
        <v>0</v>
      </c>
      <c r="BJ623" s="16" t="s">
        <v>83</v>
      </c>
      <c r="BK623" s="182">
        <f>ROUND(I623*H623,2)</f>
        <v>0</v>
      </c>
      <c r="BL623" s="16" t="s">
        <v>151</v>
      </c>
      <c r="BM623" s="181" t="s">
        <v>1302</v>
      </c>
    </row>
    <row r="624" spans="2:65" s="1" customFormat="1" ht="39">
      <c r="B624" s="33"/>
      <c r="C624" s="34"/>
      <c r="D624" s="183" t="s">
        <v>153</v>
      </c>
      <c r="E624" s="34"/>
      <c r="F624" s="184" t="s">
        <v>1303</v>
      </c>
      <c r="G624" s="34"/>
      <c r="H624" s="34"/>
      <c r="I624" s="106"/>
      <c r="J624" s="34"/>
      <c r="K624" s="34"/>
      <c r="L624" s="37"/>
      <c r="M624" s="185"/>
      <c r="N624" s="62"/>
      <c r="O624" s="62"/>
      <c r="P624" s="62"/>
      <c r="Q624" s="62"/>
      <c r="R624" s="62"/>
      <c r="S624" s="62"/>
      <c r="T624" s="63"/>
      <c r="AT624" s="16" t="s">
        <v>153</v>
      </c>
      <c r="AU624" s="16" t="s">
        <v>83</v>
      </c>
    </row>
    <row r="625" spans="2:65" s="11" customFormat="1">
      <c r="B625" s="186"/>
      <c r="C625" s="187"/>
      <c r="D625" s="183" t="s">
        <v>155</v>
      </c>
      <c r="E625" s="188" t="s">
        <v>21</v>
      </c>
      <c r="F625" s="189" t="s">
        <v>230</v>
      </c>
      <c r="G625" s="187"/>
      <c r="H625" s="190">
        <v>157.13999999999999</v>
      </c>
      <c r="I625" s="191"/>
      <c r="J625" s="187"/>
      <c r="K625" s="187"/>
      <c r="L625" s="192"/>
      <c r="M625" s="193"/>
      <c r="N625" s="194"/>
      <c r="O625" s="194"/>
      <c r="P625" s="194"/>
      <c r="Q625" s="194"/>
      <c r="R625" s="194"/>
      <c r="S625" s="194"/>
      <c r="T625" s="195"/>
      <c r="AT625" s="196" t="s">
        <v>155</v>
      </c>
      <c r="AU625" s="196" t="s">
        <v>83</v>
      </c>
      <c r="AV625" s="11" t="s">
        <v>85</v>
      </c>
      <c r="AW625" s="11" t="s">
        <v>36</v>
      </c>
      <c r="AX625" s="11" t="s">
        <v>83</v>
      </c>
      <c r="AY625" s="196" t="s">
        <v>146</v>
      </c>
    </row>
    <row r="626" spans="2:65" s="1" customFormat="1" ht="16.5" customHeight="1">
      <c r="B626" s="33"/>
      <c r="C626" s="221" t="s">
        <v>875</v>
      </c>
      <c r="D626" s="221" t="s">
        <v>820</v>
      </c>
      <c r="E626" s="222" t="s">
        <v>1304</v>
      </c>
      <c r="F626" s="223" t="s">
        <v>1305</v>
      </c>
      <c r="G626" s="224" t="s">
        <v>601</v>
      </c>
      <c r="H626" s="225">
        <v>2.5499999999999998</v>
      </c>
      <c r="I626" s="226"/>
      <c r="J626" s="227">
        <f>ROUND(I626*H626,2)</f>
        <v>0</v>
      </c>
      <c r="K626" s="223" t="s">
        <v>21</v>
      </c>
      <c r="L626" s="228"/>
      <c r="M626" s="229" t="s">
        <v>21</v>
      </c>
      <c r="N626" s="230" t="s">
        <v>46</v>
      </c>
      <c r="O626" s="62"/>
      <c r="P626" s="179">
        <f>O626*H626</f>
        <v>0</v>
      </c>
      <c r="Q626" s="179">
        <v>0.55000000000000004</v>
      </c>
      <c r="R626" s="179">
        <f>Q626*H626</f>
        <v>1.4025000000000001</v>
      </c>
      <c r="S626" s="179">
        <v>0</v>
      </c>
      <c r="T626" s="180">
        <f>S626*H626</f>
        <v>0</v>
      </c>
      <c r="AR626" s="181" t="s">
        <v>409</v>
      </c>
      <c r="AT626" s="181" t="s">
        <v>820</v>
      </c>
      <c r="AU626" s="181" t="s">
        <v>83</v>
      </c>
      <c r="AY626" s="16" t="s">
        <v>146</v>
      </c>
      <c r="BE626" s="182">
        <f>IF(N626="základní",J626,0)</f>
        <v>0</v>
      </c>
      <c r="BF626" s="182">
        <f>IF(N626="snížená",J626,0)</f>
        <v>0</v>
      </c>
      <c r="BG626" s="182">
        <f>IF(N626="zákl. přenesená",J626,0)</f>
        <v>0</v>
      </c>
      <c r="BH626" s="182">
        <f>IF(N626="sníž. přenesená",J626,0)</f>
        <v>0</v>
      </c>
      <c r="BI626" s="182">
        <f>IF(N626="nulová",J626,0)</f>
        <v>0</v>
      </c>
      <c r="BJ626" s="16" t="s">
        <v>83</v>
      </c>
      <c r="BK626" s="182">
        <f>ROUND(I626*H626,2)</f>
        <v>0</v>
      </c>
      <c r="BL626" s="16" t="s">
        <v>151</v>
      </c>
      <c r="BM626" s="181" t="s">
        <v>1306</v>
      </c>
    </row>
    <row r="627" spans="2:65" s="11" customFormat="1">
      <c r="B627" s="186"/>
      <c r="C627" s="187"/>
      <c r="D627" s="183" t="s">
        <v>155</v>
      </c>
      <c r="E627" s="188" t="s">
        <v>21</v>
      </c>
      <c r="F627" s="189" t="s">
        <v>1307</v>
      </c>
      <c r="G627" s="187"/>
      <c r="H627" s="190">
        <v>2.5499999999999998</v>
      </c>
      <c r="I627" s="191"/>
      <c r="J627" s="187"/>
      <c r="K627" s="187"/>
      <c r="L627" s="192"/>
      <c r="M627" s="193"/>
      <c r="N627" s="194"/>
      <c r="O627" s="194"/>
      <c r="P627" s="194"/>
      <c r="Q627" s="194"/>
      <c r="R627" s="194"/>
      <c r="S627" s="194"/>
      <c r="T627" s="195"/>
      <c r="AT627" s="196" t="s">
        <v>155</v>
      </c>
      <c r="AU627" s="196" t="s">
        <v>83</v>
      </c>
      <c r="AV627" s="11" t="s">
        <v>85</v>
      </c>
      <c r="AW627" s="11" t="s">
        <v>36</v>
      </c>
      <c r="AX627" s="11" t="s">
        <v>83</v>
      </c>
      <c r="AY627" s="196" t="s">
        <v>146</v>
      </c>
    </row>
    <row r="628" spans="2:65" s="1" customFormat="1" ht="16.5" customHeight="1">
      <c r="B628" s="33"/>
      <c r="C628" s="221" t="s">
        <v>522</v>
      </c>
      <c r="D628" s="221" t="s">
        <v>820</v>
      </c>
      <c r="E628" s="222" t="s">
        <v>1308</v>
      </c>
      <c r="F628" s="223" t="s">
        <v>1309</v>
      </c>
      <c r="G628" s="224" t="s">
        <v>222</v>
      </c>
      <c r="H628" s="225">
        <v>32.4</v>
      </c>
      <c r="I628" s="226"/>
      <c r="J628" s="227">
        <f>ROUND(I628*H628,2)</f>
        <v>0</v>
      </c>
      <c r="K628" s="223" t="s">
        <v>21</v>
      </c>
      <c r="L628" s="228"/>
      <c r="M628" s="229" t="s">
        <v>21</v>
      </c>
      <c r="N628" s="230" t="s">
        <v>46</v>
      </c>
      <c r="O628" s="62"/>
      <c r="P628" s="179">
        <f>O628*H628</f>
        <v>0</v>
      </c>
      <c r="Q628" s="179">
        <v>1.8E-3</v>
      </c>
      <c r="R628" s="179">
        <f>Q628*H628</f>
        <v>5.8319999999999997E-2</v>
      </c>
      <c r="S628" s="179">
        <v>0</v>
      </c>
      <c r="T628" s="180">
        <f>S628*H628</f>
        <v>0</v>
      </c>
      <c r="AR628" s="181" t="s">
        <v>409</v>
      </c>
      <c r="AT628" s="181" t="s">
        <v>820</v>
      </c>
      <c r="AU628" s="181" t="s">
        <v>83</v>
      </c>
      <c r="AY628" s="16" t="s">
        <v>146</v>
      </c>
      <c r="BE628" s="182">
        <f>IF(N628="základní",J628,0)</f>
        <v>0</v>
      </c>
      <c r="BF628" s="182">
        <f>IF(N628="snížená",J628,0)</f>
        <v>0</v>
      </c>
      <c r="BG628" s="182">
        <f>IF(N628="zákl. přenesená",J628,0)</f>
        <v>0</v>
      </c>
      <c r="BH628" s="182">
        <f>IF(N628="sníž. přenesená",J628,0)</f>
        <v>0</v>
      </c>
      <c r="BI628" s="182">
        <f>IF(N628="nulová",J628,0)</f>
        <v>0</v>
      </c>
      <c r="BJ628" s="16" t="s">
        <v>83</v>
      </c>
      <c r="BK628" s="182">
        <f>ROUND(I628*H628,2)</f>
        <v>0</v>
      </c>
      <c r="BL628" s="16" t="s">
        <v>151</v>
      </c>
      <c r="BM628" s="181" t="s">
        <v>1310</v>
      </c>
    </row>
    <row r="629" spans="2:65" s="11" customFormat="1">
      <c r="B629" s="186"/>
      <c r="C629" s="187"/>
      <c r="D629" s="183" t="s">
        <v>155</v>
      </c>
      <c r="E629" s="188" t="s">
        <v>21</v>
      </c>
      <c r="F629" s="189" t="s">
        <v>1311</v>
      </c>
      <c r="G629" s="187"/>
      <c r="H629" s="190">
        <v>32.4</v>
      </c>
      <c r="I629" s="191"/>
      <c r="J629" s="187"/>
      <c r="K629" s="187"/>
      <c r="L629" s="192"/>
      <c r="M629" s="193"/>
      <c r="N629" s="194"/>
      <c r="O629" s="194"/>
      <c r="P629" s="194"/>
      <c r="Q629" s="194"/>
      <c r="R629" s="194"/>
      <c r="S629" s="194"/>
      <c r="T629" s="195"/>
      <c r="AT629" s="196" t="s">
        <v>155</v>
      </c>
      <c r="AU629" s="196" t="s">
        <v>83</v>
      </c>
      <c r="AV629" s="11" t="s">
        <v>85</v>
      </c>
      <c r="AW629" s="11" t="s">
        <v>36</v>
      </c>
      <c r="AX629" s="11" t="s">
        <v>83</v>
      </c>
      <c r="AY629" s="196" t="s">
        <v>146</v>
      </c>
    </row>
    <row r="630" spans="2:65" s="1" customFormat="1" ht="16.5" customHeight="1">
      <c r="B630" s="33"/>
      <c r="C630" s="170" t="s">
        <v>675</v>
      </c>
      <c r="D630" s="170" t="s">
        <v>147</v>
      </c>
      <c r="E630" s="171" t="s">
        <v>1312</v>
      </c>
      <c r="F630" s="172" t="s">
        <v>1313</v>
      </c>
      <c r="G630" s="173" t="s">
        <v>222</v>
      </c>
      <c r="H630" s="174">
        <v>10.1</v>
      </c>
      <c r="I630" s="175"/>
      <c r="J630" s="176">
        <f>ROUND(I630*H630,2)</f>
        <v>0</v>
      </c>
      <c r="K630" s="172" t="s">
        <v>394</v>
      </c>
      <c r="L630" s="37"/>
      <c r="M630" s="177" t="s">
        <v>21</v>
      </c>
      <c r="N630" s="178" t="s">
        <v>46</v>
      </c>
      <c r="O630" s="62"/>
      <c r="P630" s="179">
        <f>O630*H630</f>
        <v>0</v>
      </c>
      <c r="Q630" s="179">
        <v>0</v>
      </c>
      <c r="R630" s="179">
        <f>Q630*H630</f>
        <v>0</v>
      </c>
      <c r="S630" s="179">
        <v>0</v>
      </c>
      <c r="T630" s="180">
        <f>S630*H630</f>
        <v>0</v>
      </c>
      <c r="AR630" s="181" t="s">
        <v>151</v>
      </c>
      <c r="AT630" s="181" t="s">
        <v>147</v>
      </c>
      <c r="AU630" s="181" t="s">
        <v>83</v>
      </c>
      <c r="AY630" s="16" t="s">
        <v>146</v>
      </c>
      <c r="BE630" s="182">
        <f>IF(N630="základní",J630,0)</f>
        <v>0</v>
      </c>
      <c r="BF630" s="182">
        <f>IF(N630="snížená",J630,0)</f>
        <v>0</v>
      </c>
      <c r="BG630" s="182">
        <f>IF(N630="zákl. přenesená",J630,0)</f>
        <v>0</v>
      </c>
      <c r="BH630" s="182">
        <f>IF(N630="sníž. přenesená",J630,0)</f>
        <v>0</v>
      </c>
      <c r="BI630" s="182">
        <f>IF(N630="nulová",J630,0)</f>
        <v>0</v>
      </c>
      <c r="BJ630" s="16" t="s">
        <v>83</v>
      </c>
      <c r="BK630" s="182">
        <f>ROUND(I630*H630,2)</f>
        <v>0</v>
      </c>
      <c r="BL630" s="16" t="s">
        <v>151</v>
      </c>
      <c r="BM630" s="181" t="s">
        <v>1314</v>
      </c>
    </row>
    <row r="631" spans="2:65" s="1" customFormat="1" ht="19.5">
      <c r="B631" s="33"/>
      <c r="C631" s="34"/>
      <c r="D631" s="183" t="s">
        <v>153</v>
      </c>
      <c r="E631" s="34"/>
      <c r="F631" s="184" t="s">
        <v>1315</v>
      </c>
      <c r="G631" s="34"/>
      <c r="H631" s="34"/>
      <c r="I631" s="106"/>
      <c r="J631" s="34"/>
      <c r="K631" s="34"/>
      <c r="L631" s="37"/>
      <c r="M631" s="185"/>
      <c r="N631" s="62"/>
      <c r="O631" s="62"/>
      <c r="P631" s="62"/>
      <c r="Q631" s="62"/>
      <c r="R631" s="62"/>
      <c r="S631" s="62"/>
      <c r="T631" s="63"/>
      <c r="AT631" s="16" t="s">
        <v>153</v>
      </c>
      <c r="AU631" s="16" t="s">
        <v>83</v>
      </c>
    </row>
    <row r="632" spans="2:65" s="12" customFormat="1">
      <c r="B632" s="197"/>
      <c r="C632" s="198"/>
      <c r="D632" s="183" t="s">
        <v>155</v>
      </c>
      <c r="E632" s="199" t="s">
        <v>21</v>
      </c>
      <c r="F632" s="200" t="s">
        <v>1316</v>
      </c>
      <c r="G632" s="198"/>
      <c r="H632" s="199" t="s">
        <v>21</v>
      </c>
      <c r="I632" s="201"/>
      <c r="J632" s="198"/>
      <c r="K632" s="198"/>
      <c r="L632" s="202"/>
      <c r="M632" s="203"/>
      <c r="N632" s="204"/>
      <c r="O632" s="204"/>
      <c r="P632" s="204"/>
      <c r="Q632" s="204"/>
      <c r="R632" s="204"/>
      <c r="S632" s="204"/>
      <c r="T632" s="205"/>
      <c r="AT632" s="206" t="s">
        <v>155</v>
      </c>
      <c r="AU632" s="206" t="s">
        <v>83</v>
      </c>
      <c r="AV632" s="12" t="s">
        <v>83</v>
      </c>
      <c r="AW632" s="12" t="s">
        <v>36</v>
      </c>
      <c r="AX632" s="12" t="s">
        <v>75</v>
      </c>
      <c r="AY632" s="206" t="s">
        <v>146</v>
      </c>
    </row>
    <row r="633" spans="2:65" s="11" customFormat="1">
      <c r="B633" s="186"/>
      <c r="C633" s="187"/>
      <c r="D633" s="183" t="s">
        <v>155</v>
      </c>
      <c r="E633" s="188" t="s">
        <v>21</v>
      </c>
      <c r="F633" s="189" t="s">
        <v>1317</v>
      </c>
      <c r="G633" s="187"/>
      <c r="H633" s="190">
        <v>10.1</v>
      </c>
      <c r="I633" s="191"/>
      <c r="J633" s="187"/>
      <c r="K633" s="187"/>
      <c r="L633" s="192"/>
      <c r="M633" s="193"/>
      <c r="N633" s="194"/>
      <c r="O633" s="194"/>
      <c r="P633" s="194"/>
      <c r="Q633" s="194"/>
      <c r="R633" s="194"/>
      <c r="S633" s="194"/>
      <c r="T633" s="195"/>
      <c r="AT633" s="196" t="s">
        <v>155</v>
      </c>
      <c r="AU633" s="196" t="s">
        <v>83</v>
      </c>
      <c r="AV633" s="11" t="s">
        <v>85</v>
      </c>
      <c r="AW633" s="11" t="s">
        <v>36</v>
      </c>
      <c r="AX633" s="11" t="s">
        <v>83</v>
      </c>
      <c r="AY633" s="196" t="s">
        <v>146</v>
      </c>
    </row>
    <row r="634" spans="2:65" s="1" customFormat="1" ht="16.5" customHeight="1">
      <c r="B634" s="33"/>
      <c r="C634" s="221" t="s">
        <v>1318</v>
      </c>
      <c r="D634" s="221" t="s">
        <v>820</v>
      </c>
      <c r="E634" s="222" t="s">
        <v>1319</v>
      </c>
      <c r="F634" s="223" t="s">
        <v>1320</v>
      </c>
      <c r="G634" s="224" t="s">
        <v>222</v>
      </c>
      <c r="H634" s="225">
        <v>10.1</v>
      </c>
      <c r="I634" s="226"/>
      <c r="J634" s="227">
        <f>ROUND(I634*H634,2)</f>
        <v>0</v>
      </c>
      <c r="K634" s="223" t="s">
        <v>21</v>
      </c>
      <c r="L634" s="228"/>
      <c r="M634" s="229" t="s">
        <v>21</v>
      </c>
      <c r="N634" s="230" t="s">
        <v>46</v>
      </c>
      <c r="O634" s="62"/>
      <c r="P634" s="179">
        <f>O634*H634</f>
        <v>0</v>
      </c>
      <c r="Q634" s="179">
        <v>1.8E-3</v>
      </c>
      <c r="R634" s="179">
        <f>Q634*H634</f>
        <v>1.8179999999999998E-2</v>
      </c>
      <c r="S634" s="179">
        <v>0</v>
      </c>
      <c r="T634" s="180">
        <f>S634*H634</f>
        <v>0</v>
      </c>
      <c r="AR634" s="181" t="s">
        <v>409</v>
      </c>
      <c r="AT634" s="181" t="s">
        <v>820</v>
      </c>
      <c r="AU634" s="181" t="s">
        <v>83</v>
      </c>
      <c r="AY634" s="16" t="s">
        <v>146</v>
      </c>
      <c r="BE634" s="182">
        <f>IF(N634="základní",J634,0)</f>
        <v>0</v>
      </c>
      <c r="BF634" s="182">
        <f>IF(N634="snížená",J634,0)</f>
        <v>0</v>
      </c>
      <c r="BG634" s="182">
        <f>IF(N634="zákl. přenesená",J634,0)</f>
        <v>0</v>
      </c>
      <c r="BH634" s="182">
        <f>IF(N634="sníž. přenesená",J634,0)</f>
        <v>0</v>
      </c>
      <c r="BI634" s="182">
        <f>IF(N634="nulová",J634,0)</f>
        <v>0</v>
      </c>
      <c r="BJ634" s="16" t="s">
        <v>83</v>
      </c>
      <c r="BK634" s="182">
        <f>ROUND(I634*H634,2)</f>
        <v>0</v>
      </c>
      <c r="BL634" s="16" t="s">
        <v>151</v>
      </c>
      <c r="BM634" s="181" t="s">
        <v>1321</v>
      </c>
    </row>
    <row r="635" spans="2:65" s="11" customFormat="1">
      <c r="B635" s="186"/>
      <c r="C635" s="187"/>
      <c r="D635" s="183" t="s">
        <v>155</v>
      </c>
      <c r="E635" s="188" t="s">
        <v>21</v>
      </c>
      <c r="F635" s="189" t="s">
        <v>1317</v>
      </c>
      <c r="G635" s="187"/>
      <c r="H635" s="190">
        <v>10.1</v>
      </c>
      <c r="I635" s="191"/>
      <c r="J635" s="187"/>
      <c r="K635" s="187"/>
      <c r="L635" s="192"/>
      <c r="M635" s="193"/>
      <c r="N635" s="194"/>
      <c r="O635" s="194"/>
      <c r="P635" s="194"/>
      <c r="Q635" s="194"/>
      <c r="R635" s="194"/>
      <c r="S635" s="194"/>
      <c r="T635" s="195"/>
      <c r="AT635" s="196" t="s">
        <v>155</v>
      </c>
      <c r="AU635" s="196" t="s">
        <v>83</v>
      </c>
      <c r="AV635" s="11" t="s">
        <v>85</v>
      </c>
      <c r="AW635" s="11" t="s">
        <v>36</v>
      </c>
      <c r="AX635" s="11" t="s">
        <v>83</v>
      </c>
      <c r="AY635" s="196" t="s">
        <v>146</v>
      </c>
    </row>
    <row r="636" spans="2:65" s="1" customFormat="1" ht="24" customHeight="1">
      <c r="B636" s="33"/>
      <c r="C636" s="170" t="s">
        <v>1322</v>
      </c>
      <c r="D636" s="170" t="s">
        <v>147</v>
      </c>
      <c r="E636" s="171" t="s">
        <v>295</v>
      </c>
      <c r="F636" s="172" t="s">
        <v>1323</v>
      </c>
      <c r="G636" s="173" t="s">
        <v>222</v>
      </c>
      <c r="H636" s="174">
        <v>20.2</v>
      </c>
      <c r="I636" s="175"/>
      <c r="J636" s="176">
        <f>ROUND(I636*H636,2)</f>
        <v>0</v>
      </c>
      <c r="K636" s="172" t="s">
        <v>21</v>
      </c>
      <c r="L636" s="37"/>
      <c r="M636" s="177" t="s">
        <v>21</v>
      </c>
      <c r="N636" s="178" t="s">
        <v>46</v>
      </c>
      <c r="O636" s="62"/>
      <c r="P636" s="179">
        <f>O636*H636</f>
        <v>0</v>
      </c>
      <c r="Q636" s="179">
        <v>0</v>
      </c>
      <c r="R636" s="179">
        <f>Q636*H636</f>
        <v>0</v>
      </c>
      <c r="S636" s="179">
        <v>0</v>
      </c>
      <c r="T636" s="180">
        <f>S636*H636</f>
        <v>0</v>
      </c>
      <c r="AR636" s="181" t="s">
        <v>151</v>
      </c>
      <c r="AT636" s="181" t="s">
        <v>147</v>
      </c>
      <c r="AU636" s="181" t="s">
        <v>83</v>
      </c>
      <c r="AY636" s="16" t="s">
        <v>146</v>
      </c>
      <c r="BE636" s="182">
        <f>IF(N636="základní",J636,0)</f>
        <v>0</v>
      </c>
      <c r="BF636" s="182">
        <f>IF(N636="snížená",J636,0)</f>
        <v>0</v>
      </c>
      <c r="BG636" s="182">
        <f>IF(N636="zákl. přenesená",J636,0)</f>
        <v>0</v>
      </c>
      <c r="BH636" s="182">
        <f>IF(N636="sníž. přenesená",J636,0)</f>
        <v>0</v>
      </c>
      <c r="BI636" s="182">
        <f>IF(N636="nulová",J636,0)</f>
        <v>0</v>
      </c>
      <c r="BJ636" s="16" t="s">
        <v>83</v>
      </c>
      <c r="BK636" s="182">
        <f>ROUND(I636*H636,2)</f>
        <v>0</v>
      </c>
      <c r="BL636" s="16" t="s">
        <v>151</v>
      </c>
      <c r="BM636" s="181" t="s">
        <v>1324</v>
      </c>
    </row>
    <row r="637" spans="2:65" s="1" customFormat="1" ht="19.5">
      <c r="B637" s="33"/>
      <c r="C637" s="34"/>
      <c r="D637" s="183" t="s">
        <v>153</v>
      </c>
      <c r="E637" s="34"/>
      <c r="F637" s="184" t="s">
        <v>1325</v>
      </c>
      <c r="G637" s="34"/>
      <c r="H637" s="34"/>
      <c r="I637" s="106"/>
      <c r="J637" s="34"/>
      <c r="K637" s="34"/>
      <c r="L637" s="37"/>
      <c r="M637" s="185"/>
      <c r="N637" s="62"/>
      <c r="O637" s="62"/>
      <c r="P637" s="62"/>
      <c r="Q637" s="62"/>
      <c r="R637" s="62"/>
      <c r="S637" s="62"/>
      <c r="T637" s="63"/>
      <c r="AT637" s="16" t="s">
        <v>153</v>
      </c>
      <c r="AU637" s="16" t="s">
        <v>83</v>
      </c>
    </row>
    <row r="638" spans="2:65" s="11" customFormat="1">
      <c r="B638" s="186"/>
      <c r="C638" s="187"/>
      <c r="D638" s="183" t="s">
        <v>155</v>
      </c>
      <c r="E638" s="188" t="s">
        <v>21</v>
      </c>
      <c r="F638" s="189" t="s">
        <v>224</v>
      </c>
      <c r="G638" s="187"/>
      <c r="H638" s="190">
        <v>20.2</v>
      </c>
      <c r="I638" s="191"/>
      <c r="J638" s="187"/>
      <c r="K638" s="187"/>
      <c r="L638" s="192"/>
      <c r="M638" s="193"/>
      <c r="N638" s="194"/>
      <c r="O638" s="194"/>
      <c r="P638" s="194"/>
      <c r="Q638" s="194"/>
      <c r="R638" s="194"/>
      <c r="S638" s="194"/>
      <c r="T638" s="195"/>
      <c r="AT638" s="196" t="s">
        <v>155</v>
      </c>
      <c r="AU638" s="196" t="s">
        <v>83</v>
      </c>
      <c r="AV638" s="11" t="s">
        <v>85</v>
      </c>
      <c r="AW638" s="11" t="s">
        <v>36</v>
      </c>
      <c r="AX638" s="11" t="s">
        <v>83</v>
      </c>
      <c r="AY638" s="196" t="s">
        <v>146</v>
      </c>
    </row>
    <row r="639" spans="2:65" s="1" customFormat="1" ht="16.5" customHeight="1">
      <c r="B639" s="33"/>
      <c r="C639" s="221" t="s">
        <v>1326</v>
      </c>
      <c r="D639" s="221" t="s">
        <v>820</v>
      </c>
      <c r="E639" s="222" t="s">
        <v>1327</v>
      </c>
      <c r="F639" s="223" t="s">
        <v>1328</v>
      </c>
      <c r="G639" s="224" t="s">
        <v>222</v>
      </c>
      <c r="H639" s="225">
        <v>22.22</v>
      </c>
      <c r="I639" s="226"/>
      <c r="J639" s="227">
        <f>ROUND(I639*H639,2)</f>
        <v>0</v>
      </c>
      <c r="K639" s="223" t="s">
        <v>21</v>
      </c>
      <c r="L639" s="228"/>
      <c r="M639" s="229" t="s">
        <v>21</v>
      </c>
      <c r="N639" s="230" t="s">
        <v>46</v>
      </c>
      <c r="O639" s="62"/>
      <c r="P639" s="179">
        <f>O639*H639</f>
        <v>0</v>
      </c>
      <c r="Q639" s="179">
        <v>2.0999999999999999E-3</v>
      </c>
      <c r="R639" s="179">
        <f>Q639*H639</f>
        <v>4.6661999999999995E-2</v>
      </c>
      <c r="S639" s="179">
        <v>0</v>
      </c>
      <c r="T639" s="180">
        <f>S639*H639</f>
        <v>0</v>
      </c>
      <c r="AR639" s="181" t="s">
        <v>409</v>
      </c>
      <c r="AT639" s="181" t="s">
        <v>820</v>
      </c>
      <c r="AU639" s="181" t="s">
        <v>83</v>
      </c>
      <c r="AY639" s="16" t="s">
        <v>146</v>
      </c>
      <c r="BE639" s="182">
        <f>IF(N639="základní",J639,0)</f>
        <v>0</v>
      </c>
      <c r="BF639" s="182">
        <f>IF(N639="snížená",J639,0)</f>
        <v>0</v>
      </c>
      <c r="BG639" s="182">
        <f>IF(N639="zákl. přenesená",J639,0)</f>
        <v>0</v>
      </c>
      <c r="BH639" s="182">
        <f>IF(N639="sníž. přenesená",J639,0)</f>
        <v>0</v>
      </c>
      <c r="BI639" s="182">
        <f>IF(N639="nulová",J639,0)</f>
        <v>0</v>
      </c>
      <c r="BJ639" s="16" t="s">
        <v>83</v>
      </c>
      <c r="BK639" s="182">
        <f>ROUND(I639*H639,2)</f>
        <v>0</v>
      </c>
      <c r="BL639" s="16" t="s">
        <v>151</v>
      </c>
      <c r="BM639" s="181" t="s">
        <v>1329</v>
      </c>
    </row>
    <row r="640" spans="2:65" s="11" customFormat="1">
      <c r="B640" s="186"/>
      <c r="C640" s="187"/>
      <c r="D640" s="183" t="s">
        <v>155</v>
      </c>
      <c r="E640" s="188" t="s">
        <v>21</v>
      </c>
      <c r="F640" s="189" t="s">
        <v>1330</v>
      </c>
      <c r="G640" s="187"/>
      <c r="H640" s="190">
        <v>22.22</v>
      </c>
      <c r="I640" s="191"/>
      <c r="J640" s="187"/>
      <c r="K640" s="187"/>
      <c r="L640" s="192"/>
      <c r="M640" s="193"/>
      <c r="N640" s="194"/>
      <c r="O640" s="194"/>
      <c r="P640" s="194"/>
      <c r="Q640" s="194"/>
      <c r="R640" s="194"/>
      <c r="S640" s="194"/>
      <c r="T640" s="195"/>
      <c r="AT640" s="196" t="s">
        <v>155</v>
      </c>
      <c r="AU640" s="196" t="s">
        <v>83</v>
      </c>
      <c r="AV640" s="11" t="s">
        <v>85</v>
      </c>
      <c r="AW640" s="11" t="s">
        <v>36</v>
      </c>
      <c r="AX640" s="11" t="s">
        <v>83</v>
      </c>
      <c r="AY640" s="196" t="s">
        <v>146</v>
      </c>
    </row>
    <row r="641" spans="2:65" s="1" customFormat="1" ht="16.5" customHeight="1">
      <c r="B641" s="33"/>
      <c r="C641" s="170" t="s">
        <v>1331</v>
      </c>
      <c r="D641" s="170" t="s">
        <v>147</v>
      </c>
      <c r="E641" s="171" t="s">
        <v>302</v>
      </c>
      <c r="F641" s="172" t="s">
        <v>1332</v>
      </c>
      <c r="G641" s="173" t="s">
        <v>227</v>
      </c>
      <c r="H641" s="174">
        <v>62.18</v>
      </c>
      <c r="I641" s="175"/>
      <c r="J641" s="176">
        <f>ROUND(I641*H641,2)</f>
        <v>0</v>
      </c>
      <c r="K641" s="172" t="s">
        <v>21</v>
      </c>
      <c r="L641" s="37"/>
      <c r="M641" s="177" t="s">
        <v>21</v>
      </c>
      <c r="N641" s="178" t="s">
        <v>46</v>
      </c>
      <c r="O641" s="62"/>
      <c r="P641" s="179">
        <f>O641*H641</f>
        <v>0</v>
      </c>
      <c r="Q641" s="179">
        <v>1.4E-2</v>
      </c>
      <c r="R641" s="179">
        <f>Q641*H641</f>
        <v>0.87051999999999996</v>
      </c>
      <c r="S641" s="179">
        <v>0</v>
      </c>
      <c r="T641" s="180">
        <f>S641*H641</f>
        <v>0</v>
      </c>
      <c r="AR641" s="181" t="s">
        <v>151</v>
      </c>
      <c r="AT641" s="181" t="s">
        <v>147</v>
      </c>
      <c r="AU641" s="181" t="s">
        <v>83</v>
      </c>
      <c r="AY641" s="16" t="s">
        <v>146</v>
      </c>
      <c r="BE641" s="182">
        <f>IF(N641="základní",J641,0)</f>
        <v>0</v>
      </c>
      <c r="BF641" s="182">
        <f>IF(N641="snížená",J641,0)</f>
        <v>0</v>
      </c>
      <c r="BG641" s="182">
        <f>IF(N641="zákl. přenesená",J641,0)</f>
        <v>0</v>
      </c>
      <c r="BH641" s="182">
        <f>IF(N641="sníž. přenesená",J641,0)</f>
        <v>0</v>
      </c>
      <c r="BI641" s="182">
        <f>IF(N641="nulová",J641,0)</f>
        <v>0</v>
      </c>
      <c r="BJ641" s="16" t="s">
        <v>83</v>
      </c>
      <c r="BK641" s="182">
        <f>ROUND(I641*H641,2)</f>
        <v>0</v>
      </c>
      <c r="BL641" s="16" t="s">
        <v>151</v>
      </c>
      <c r="BM641" s="181" t="s">
        <v>1333</v>
      </c>
    </row>
    <row r="642" spans="2:65" s="1" customFormat="1" ht="39">
      <c r="B642" s="33"/>
      <c r="C642" s="34"/>
      <c r="D642" s="183" t="s">
        <v>153</v>
      </c>
      <c r="E642" s="34"/>
      <c r="F642" s="184" t="s">
        <v>1334</v>
      </c>
      <c r="G642" s="34"/>
      <c r="H642" s="34"/>
      <c r="I642" s="106"/>
      <c r="J642" s="34"/>
      <c r="K642" s="34"/>
      <c r="L642" s="37"/>
      <c r="M642" s="185"/>
      <c r="N642" s="62"/>
      <c r="O642" s="62"/>
      <c r="P642" s="62"/>
      <c r="Q642" s="62"/>
      <c r="R642" s="62"/>
      <c r="S642" s="62"/>
      <c r="T642" s="63"/>
      <c r="AT642" s="16" t="s">
        <v>153</v>
      </c>
      <c r="AU642" s="16" t="s">
        <v>83</v>
      </c>
    </row>
    <row r="643" spans="2:65" s="12" customFormat="1">
      <c r="B643" s="197"/>
      <c r="C643" s="198"/>
      <c r="D643" s="183" t="s">
        <v>155</v>
      </c>
      <c r="E643" s="199" t="s">
        <v>21</v>
      </c>
      <c r="F643" s="200" t="s">
        <v>236</v>
      </c>
      <c r="G643" s="198"/>
      <c r="H643" s="199" t="s">
        <v>21</v>
      </c>
      <c r="I643" s="201"/>
      <c r="J643" s="198"/>
      <c r="K643" s="198"/>
      <c r="L643" s="202"/>
      <c r="M643" s="203"/>
      <c r="N643" s="204"/>
      <c r="O643" s="204"/>
      <c r="P643" s="204"/>
      <c r="Q643" s="204"/>
      <c r="R643" s="204"/>
      <c r="S643" s="204"/>
      <c r="T643" s="205"/>
      <c r="AT643" s="206" t="s">
        <v>155</v>
      </c>
      <c r="AU643" s="206" t="s">
        <v>83</v>
      </c>
      <c r="AV643" s="12" t="s">
        <v>83</v>
      </c>
      <c r="AW643" s="12" t="s">
        <v>36</v>
      </c>
      <c r="AX643" s="12" t="s">
        <v>75</v>
      </c>
      <c r="AY643" s="206" t="s">
        <v>146</v>
      </c>
    </row>
    <row r="644" spans="2:65" s="12" customFormat="1">
      <c r="B644" s="197"/>
      <c r="C644" s="198"/>
      <c r="D644" s="183" t="s">
        <v>155</v>
      </c>
      <c r="E644" s="199" t="s">
        <v>21</v>
      </c>
      <c r="F644" s="200" t="s">
        <v>237</v>
      </c>
      <c r="G644" s="198"/>
      <c r="H644" s="199" t="s">
        <v>21</v>
      </c>
      <c r="I644" s="201"/>
      <c r="J644" s="198"/>
      <c r="K644" s="198"/>
      <c r="L644" s="202"/>
      <c r="M644" s="203"/>
      <c r="N644" s="204"/>
      <c r="O644" s="204"/>
      <c r="P644" s="204"/>
      <c r="Q644" s="204"/>
      <c r="R644" s="204"/>
      <c r="S644" s="204"/>
      <c r="T644" s="205"/>
      <c r="AT644" s="206" t="s">
        <v>155</v>
      </c>
      <c r="AU644" s="206" t="s">
        <v>83</v>
      </c>
      <c r="AV644" s="12" t="s">
        <v>83</v>
      </c>
      <c r="AW644" s="12" t="s">
        <v>36</v>
      </c>
      <c r="AX644" s="12" t="s">
        <v>75</v>
      </c>
      <c r="AY644" s="206" t="s">
        <v>146</v>
      </c>
    </row>
    <row r="645" spans="2:65" s="11" customFormat="1">
      <c r="B645" s="186"/>
      <c r="C645" s="187"/>
      <c r="D645" s="183" t="s">
        <v>155</v>
      </c>
      <c r="E645" s="188" t="s">
        <v>21</v>
      </c>
      <c r="F645" s="189" t="s">
        <v>238</v>
      </c>
      <c r="G645" s="187"/>
      <c r="H645" s="190">
        <v>19.2</v>
      </c>
      <c r="I645" s="191"/>
      <c r="J645" s="187"/>
      <c r="K645" s="187"/>
      <c r="L645" s="192"/>
      <c r="M645" s="193"/>
      <c r="N645" s="194"/>
      <c r="O645" s="194"/>
      <c r="P645" s="194"/>
      <c r="Q645" s="194"/>
      <c r="R645" s="194"/>
      <c r="S645" s="194"/>
      <c r="T645" s="195"/>
      <c r="AT645" s="196" t="s">
        <v>155</v>
      </c>
      <c r="AU645" s="196" t="s">
        <v>83</v>
      </c>
      <c r="AV645" s="11" t="s">
        <v>85</v>
      </c>
      <c r="AW645" s="11" t="s">
        <v>36</v>
      </c>
      <c r="AX645" s="11" t="s">
        <v>75</v>
      </c>
      <c r="AY645" s="196" t="s">
        <v>146</v>
      </c>
    </row>
    <row r="646" spans="2:65" s="12" customFormat="1">
      <c r="B646" s="197"/>
      <c r="C646" s="198"/>
      <c r="D646" s="183" t="s">
        <v>155</v>
      </c>
      <c r="E646" s="199" t="s">
        <v>21</v>
      </c>
      <c r="F646" s="200" t="s">
        <v>239</v>
      </c>
      <c r="G646" s="198"/>
      <c r="H646" s="199" t="s">
        <v>21</v>
      </c>
      <c r="I646" s="201"/>
      <c r="J646" s="198"/>
      <c r="K646" s="198"/>
      <c r="L646" s="202"/>
      <c r="M646" s="203"/>
      <c r="N646" s="204"/>
      <c r="O646" s="204"/>
      <c r="P646" s="204"/>
      <c r="Q646" s="204"/>
      <c r="R646" s="204"/>
      <c r="S646" s="204"/>
      <c r="T646" s="205"/>
      <c r="AT646" s="206" t="s">
        <v>155</v>
      </c>
      <c r="AU646" s="206" t="s">
        <v>83</v>
      </c>
      <c r="AV646" s="12" t="s">
        <v>83</v>
      </c>
      <c r="AW646" s="12" t="s">
        <v>36</v>
      </c>
      <c r="AX646" s="12" t="s">
        <v>75</v>
      </c>
      <c r="AY646" s="206" t="s">
        <v>146</v>
      </c>
    </row>
    <row r="647" spans="2:65" s="11" customFormat="1">
      <c r="B647" s="186"/>
      <c r="C647" s="187"/>
      <c r="D647" s="183" t="s">
        <v>155</v>
      </c>
      <c r="E647" s="188" t="s">
        <v>21</v>
      </c>
      <c r="F647" s="189" t="s">
        <v>240</v>
      </c>
      <c r="G647" s="187"/>
      <c r="H647" s="190">
        <v>5.4</v>
      </c>
      <c r="I647" s="191"/>
      <c r="J647" s="187"/>
      <c r="K647" s="187"/>
      <c r="L647" s="192"/>
      <c r="M647" s="193"/>
      <c r="N647" s="194"/>
      <c r="O647" s="194"/>
      <c r="P647" s="194"/>
      <c r="Q647" s="194"/>
      <c r="R647" s="194"/>
      <c r="S647" s="194"/>
      <c r="T647" s="195"/>
      <c r="AT647" s="196" t="s">
        <v>155</v>
      </c>
      <c r="AU647" s="196" t="s">
        <v>83</v>
      </c>
      <c r="AV647" s="11" t="s">
        <v>85</v>
      </c>
      <c r="AW647" s="11" t="s">
        <v>36</v>
      </c>
      <c r="AX647" s="11" t="s">
        <v>75</v>
      </c>
      <c r="AY647" s="196" t="s">
        <v>146</v>
      </c>
    </row>
    <row r="648" spans="2:65" s="12" customFormat="1">
      <c r="B648" s="197"/>
      <c r="C648" s="198"/>
      <c r="D648" s="183" t="s">
        <v>155</v>
      </c>
      <c r="E648" s="199" t="s">
        <v>21</v>
      </c>
      <c r="F648" s="200" t="s">
        <v>241</v>
      </c>
      <c r="G648" s="198"/>
      <c r="H648" s="199" t="s">
        <v>21</v>
      </c>
      <c r="I648" s="201"/>
      <c r="J648" s="198"/>
      <c r="K648" s="198"/>
      <c r="L648" s="202"/>
      <c r="M648" s="203"/>
      <c r="N648" s="204"/>
      <c r="O648" s="204"/>
      <c r="P648" s="204"/>
      <c r="Q648" s="204"/>
      <c r="R648" s="204"/>
      <c r="S648" s="204"/>
      <c r="T648" s="205"/>
      <c r="AT648" s="206" t="s">
        <v>155</v>
      </c>
      <c r="AU648" s="206" t="s">
        <v>83</v>
      </c>
      <c r="AV648" s="12" t="s">
        <v>83</v>
      </c>
      <c r="AW648" s="12" t="s">
        <v>36</v>
      </c>
      <c r="AX648" s="12" t="s">
        <v>75</v>
      </c>
      <c r="AY648" s="206" t="s">
        <v>146</v>
      </c>
    </row>
    <row r="649" spans="2:65" s="12" customFormat="1">
      <c r="B649" s="197"/>
      <c r="C649" s="198"/>
      <c r="D649" s="183" t="s">
        <v>155</v>
      </c>
      <c r="E649" s="199" t="s">
        <v>21</v>
      </c>
      <c r="F649" s="200" t="s">
        <v>242</v>
      </c>
      <c r="G649" s="198"/>
      <c r="H649" s="199" t="s">
        <v>21</v>
      </c>
      <c r="I649" s="201"/>
      <c r="J649" s="198"/>
      <c r="K649" s="198"/>
      <c r="L649" s="202"/>
      <c r="M649" s="203"/>
      <c r="N649" s="204"/>
      <c r="O649" s="204"/>
      <c r="P649" s="204"/>
      <c r="Q649" s="204"/>
      <c r="R649" s="204"/>
      <c r="S649" s="204"/>
      <c r="T649" s="205"/>
      <c r="AT649" s="206" t="s">
        <v>155</v>
      </c>
      <c r="AU649" s="206" t="s">
        <v>83</v>
      </c>
      <c r="AV649" s="12" t="s">
        <v>83</v>
      </c>
      <c r="AW649" s="12" t="s">
        <v>36</v>
      </c>
      <c r="AX649" s="12" t="s">
        <v>75</v>
      </c>
      <c r="AY649" s="206" t="s">
        <v>146</v>
      </c>
    </row>
    <row r="650" spans="2:65" s="11" customFormat="1">
      <c r="B650" s="186"/>
      <c r="C650" s="187"/>
      <c r="D650" s="183" t="s">
        <v>155</v>
      </c>
      <c r="E650" s="188" t="s">
        <v>21</v>
      </c>
      <c r="F650" s="189" t="s">
        <v>243</v>
      </c>
      <c r="G650" s="187"/>
      <c r="H650" s="190">
        <v>6.4</v>
      </c>
      <c r="I650" s="191"/>
      <c r="J650" s="187"/>
      <c r="K650" s="187"/>
      <c r="L650" s="192"/>
      <c r="M650" s="193"/>
      <c r="N650" s="194"/>
      <c r="O650" s="194"/>
      <c r="P650" s="194"/>
      <c r="Q650" s="194"/>
      <c r="R650" s="194"/>
      <c r="S650" s="194"/>
      <c r="T650" s="195"/>
      <c r="AT650" s="196" t="s">
        <v>155</v>
      </c>
      <c r="AU650" s="196" t="s">
        <v>83</v>
      </c>
      <c r="AV650" s="11" t="s">
        <v>85</v>
      </c>
      <c r="AW650" s="11" t="s">
        <v>36</v>
      </c>
      <c r="AX650" s="11" t="s">
        <v>75</v>
      </c>
      <c r="AY650" s="196" t="s">
        <v>146</v>
      </c>
    </row>
    <row r="651" spans="2:65" s="12" customFormat="1">
      <c r="B651" s="197"/>
      <c r="C651" s="198"/>
      <c r="D651" s="183" t="s">
        <v>155</v>
      </c>
      <c r="E651" s="199" t="s">
        <v>21</v>
      </c>
      <c r="F651" s="200" t="s">
        <v>244</v>
      </c>
      <c r="G651" s="198"/>
      <c r="H651" s="199" t="s">
        <v>21</v>
      </c>
      <c r="I651" s="201"/>
      <c r="J651" s="198"/>
      <c r="K651" s="198"/>
      <c r="L651" s="202"/>
      <c r="M651" s="203"/>
      <c r="N651" s="204"/>
      <c r="O651" s="204"/>
      <c r="P651" s="204"/>
      <c r="Q651" s="204"/>
      <c r="R651" s="204"/>
      <c r="S651" s="204"/>
      <c r="T651" s="205"/>
      <c r="AT651" s="206" t="s">
        <v>155</v>
      </c>
      <c r="AU651" s="206" t="s">
        <v>83</v>
      </c>
      <c r="AV651" s="12" t="s">
        <v>83</v>
      </c>
      <c r="AW651" s="12" t="s">
        <v>36</v>
      </c>
      <c r="AX651" s="12" t="s">
        <v>75</v>
      </c>
      <c r="AY651" s="206" t="s">
        <v>146</v>
      </c>
    </row>
    <row r="652" spans="2:65" s="11" customFormat="1">
      <c r="B652" s="186"/>
      <c r="C652" s="187"/>
      <c r="D652" s="183" t="s">
        <v>155</v>
      </c>
      <c r="E652" s="188" t="s">
        <v>21</v>
      </c>
      <c r="F652" s="189" t="s">
        <v>1335</v>
      </c>
      <c r="G652" s="187"/>
      <c r="H652" s="190">
        <v>16.5</v>
      </c>
      <c r="I652" s="191"/>
      <c r="J652" s="187"/>
      <c r="K652" s="187"/>
      <c r="L652" s="192"/>
      <c r="M652" s="193"/>
      <c r="N652" s="194"/>
      <c r="O652" s="194"/>
      <c r="P652" s="194"/>
      <c r="Q652" s="194"/>
      <c r="R652" s="194"/>
      <c r="S652" s="194"/>
      <c r="T652" s="195"/>
      <c r="AT652" s="196" t="s">
        <v>155</v>
      </c>
      <c r="AU652" s="196" t="s">
        <v>83</v>
      </c>
      <c r="AV652" s="11" t="s">
        <v>85</v>
      </c>
      <c r="AW652" s="11" t="s">
        <v>36</v>
      </c>
      <c r="AX652" s="11" t="s">
        <v>75</v>
      </c>
      <c r="AY652" s="196" t="s">
        <v>146</v>
      </c>
    </row>
    <row r="653" spans="2:65" s="12" customFormat="1">
      <c r="B653" s="197"/>
      <c r="C653" s="198"/>
      <c r="D653" s="183" t="s">
        <v>155</v>
      </c>
      <c r="E653" s="199" t="s">
        <v>21</v>
      </c>
      <c r="F653" s="200" t="s">
        <v>246</v>
      </c>
      <c r="G653" s="198"/>
      <c r="H653" s="199" t="s">
        <v>21</v>
      </c>
      <c r="I653" s="201"/>
      <c r="J653" s="198"/>
      <c r="K653" s="198"/>
      <c r="L653" s="202"/>
      <c r="M653" s="203"/>
      <c r="N653" s="204"/>
      <c r="O653" s="204"/>
      <c r="P653" s="204"/>
      <c r="Q653" s="204"/>
      <c r="R653" s="204"/>
      <c r="S653" s="204"/>
      <c r="T653" s="205"/>
      <c r="AT653" s="206" t="s">
        <v>155</v>
      </c>
      <c r="AU653" s="206" t="s">
        <v>83</v>
      </c>
      <c r="AV653" s="12" t="s">
        <v>83</v>
      </c>
      <c r="AW653" s="12" t="s">
        <v>36</v>
      </c>
      <c r="AX653" s="12" t="s">
        <v>75</v>
      </c>
      <c r="AY653" s="206" t="s">
        <v>146</v>
      </c>
    </row>
    <row r="654" spans="2:65" s="11" customFormat="1">
      <c r="B654" s="186"/>
      <c r="C654" s="187"/>
      <c r="D654" s="183" t="s">
        <v>155</v>
      </c>
      <c r="E654" s="188" t="s">
        <v>21</v>
      </c>
      <c r="F654" s="189" t="s">
        <v>247</v>
      </c>
      <c r="G654" s="187"/>
      <c r="H654" s="190">
        <v>1.28</v>
      </c>
      <c r="I654" s="191"/>
      <c r="J654" s="187"/>
      <c r="K654" s="187"/>
      <c r="L654" s="192"/>
      <c r="M654" s="193"/>
      <c r="N654" s="194"/>
      <c r="O654" s="194"/>
      <c r="P654" s="194"/>
      <c r="Q654" s="194"/>
      <c r="R654" s="194"/>
      <c r="S654" s="194"/>
      <c r="T654" s="195"/>
      <c r="AT654" s="196" t="s">
        <v>155</v>
      </c>
      <c r="AU654" s="196" t="s">
        <v>83</v>
      </c>
      <c r="AV654" s="11" t="s">
        <v>85</v>
      </c>
      <c r="AW654" s="11" t="s">
        <v>36</v>
      </c>
      <c r="AX654" s="11" t="s">
        <v>75</v>
      </c>
      <c r="AY654" s="196" t="s">
        <v>146</v>
      </c>
    </row>
    <row r="655" spans="2:65" s="12" customFormat="1">
      <c r="B655" s="197"/>
      <c r="C655" s="198"/>
      <c r="D655" s="183" t="s">
        <v>155</v>
      </c>
      <c r="E655" s="199" t="s">
        <v>21</v>
      </c>
      <c r="F655" s="200" t="s">
        <v>248</v>
      </c>
      <c r="G655" s="198"/>
      <c r="H655" s="199" t="s">
        <v>21</v>
      </c>
      <c r="I655" s="201"/>
      <c r="J655" s="198"/>
      <c r="K655" s="198"/>
      <c r="L655" s="202"/>
      <c r="M655" s="203"/>
      <c r="N655" s="204"/>
      <c r="O655" s="204"/>
      <c r="P655" s="204"/>
      <c r="Q655" s="204"/>
      <c r="R655" s="204"/>
      <c r="S655" s="204"/>
      <c r="T655" s="205"/>
      <c r="AT655" s="206" t="s">
        <v>155</v>
      </c>
      <c r="AU655" s="206" t="s">
        <v>83</v>
      </c>
      <c r="AV655" s="12" t="s">
        <v>83</v>
      </c>
      <c r="AW655" s="12" t="s">
        <v>36</v>
      </c>
      <c r="AX655" s="12" t="s">
        <v>75</v>
      </c>
      <c r="AY655" s="206" t="s">
        <v>146</v>
      </c>
    </row>
    <row r="656" spans="2:65" s="11" customFormat="1">
      <c r="B656" s="186"/>
      <c r="C656" s="187"/>
      <c r="D656" s="183" t="s">
        <v>155</v>
      </c>
      <c r="E656" s="188" t="s">
        <v>21</v>
      </c>
      <c r="F656" s="189" t="s">
        <v>249</v>
      </c>
      <c r="G656" s="187"/>
      <c r="H656" s="190">
        <v>4.4000000000000004</v>
      </c>
      <c r="I656" s="191"/>
      <c r="J656" s="187"/>
      <c r="K656" s="187"/>
      <c r="L656" s="192"/>
      <c r="M656" s="193"/>
      <c r="N656" s="194"/>
      <c r="O656" s="194"/>
      <c r="P656" s="194"/>
      <c r="Q656" s="194"/>
      <c r="R656" s="194"/>
      <c r="S656" s="194"/>
      <c r="T656" s="195"/>
      <c r="AT656" s="196" t="s">
        <v>155</v>
      </c>
      <c r="AU656" s="196" t="s">
        <v>83</v>
      </c>
      <c r="AV656" s="11" t="s">
        <v>85</v>
      </c>
      <c r="AW656" s="11" t="s">
        <v>36</v>
      </c>
      <c r="AX656" s="11" t="s">
        <v>75</v>
      </c>
      <c r="AY656" s="196" t="s">
        <v>146</v>
      </c>
    </row>
    <row r="657" spans="2:65" s="12" customFormat="1">
      <c r="B657" s="197"/>
      <c r="C657" s="198"/>
      <c r="D657" s="183" t="s">
        <v>155</v>
      </c>
      <c r="E657" s="199" t="s">
        <v>21</v>
      </c>
      <c r="F657" s="200" t="s">
        <v>250</v>
      </c>
      <c r="G657" s="198"/>
      <c r="H657" s="199" t="s">
        <v>21</v>
      </c>
      <c r="I657" s="201"/>
      <c r="J657" s="198"/>
      <c r="K657" s="198"/>
      <c r="L657" s="202"/>
      <c r="M657" s="203"/>
      <c r="N657" s="204"/>
      <c r="O657" s="204"/>
      <c r="P657" s="204"/>
      <c r="Q657" s="204"/>
      <c r="R657" s="204"/>
      <c r="S657" s="204"/>
      <c r="T657" s="205"/>
      <c r="AT657" s="206" t="s">
        <v>155</v>
      </c>
      <c r="AU657" s="206" t="s">
        <v>83</v>
      </c>
      <c r="AV657" s="12" t="s">
        <v>83</v>
      </c>
      <c r="AW657" s="12" t="s">
        <v>36</v>
      </c>
      <c r="AX657" s="12" t="s">
        <v>75</v>
      </c>
      <c r="AY657" s="206" t="s">
        <v>146</v>
      </c>
    </row>
    <row r="658" spans="2:65" s="11" customFormat="1">
      <c r="B658" s="186"/>
      <c r="C658" s="187"/>
      <c r="D658" s="183" t="s">
        <v>155</v>
      </c>
      <c r="E658" s="188" t="s">
        <v>21</v>
      </c>
      <c r="F658" s="189" t="s">
        <v>251</v>
      </c>
      <c r="G658" s="187"/>
      <c r="H658" s="190">
        <v>9</v>
      </c>
      <c r="I658" s="191"/>
      <c r="J658" s="187"/>
      <c r="K658" s="187"/>
      <c r="L658" s="192"/>
      <c r="M658" s="193"/>
      <c r="N658" s="194"/>
      <c r="O658" s="194"/>
      <c r="P658" s="194"/>
      <c r="Q658" s="194"/>
      <c r="R658" s="194"/>
      <c r="S658" s="194"/>
      <c r="T658" s="195"/>
      <c r="AT658" s="196" t="s">
        <v>155</v>
      </c>
      <c r="AU658" s="196" t="s">
        <v>83</v>
      </c>
      <c r="AV658" s="11" t="s">
        <v>85</v>
      </c>
      <c r="AW658" s="11" t="s">
        <v>36</v>
      </c>
      <c r="AX658" s="11" t="s">
        <v>75</v>
      </c>
      <c r="AY658" s="196" t="s">
        <v>146</v>
      </c>
    </row>
    <row r="659" spans="2:65" s="13" customFormat="1">
      <c r="B659" s="207"/>
      <c r="C659" s="208"/>
      <c r="D659" s="183" t="s">
        <v>155</v>
      </c>
      <c r="E659" s="209" t="s">
        <v>21</v>
      </c>
      <c r="F659" s="210" t="s">
        <v>252</v>
      </c>
      <c r="G659" s="208"/>
      <c r="H659" s="211">
        <v>62.18</v>
      </c>
      <c r="I659" s="212"/>
      <c r="J659" s="208"/>
      <c r="K659" s="208"/>
      <c r="L659" s="213"/>
      <c r="M659" s="214"/>
      <c r="N659" s="215"/>
      <c r="O659" s="215"/>
      <c r="P659" s="215"/>
      <c r="Q659" s="215"/>
      <c r="R659" s="215"/>
      <c r="S659" s="215"/>
      <c r="T659" s="216"/>
      <c r="AT659" s="217" t="s">
        <v>155</v>
      </c>
      <c r="AU659" s="217" t="s">
        <v>83</v>
      </c>
      <c r="AV659" s="13" t="s">
        <v>165</v>
      </c>
      <c r="AW659" s="13" t="s">
        <v>36</v>
      </c>
      <c r="AX659" s="13" t="s">
        <v>83</v>
      </c>
      <c r="AY659" s="217" t="s">
        <v>146</v>
      </c>
    </row>
    <row r="660" spans="2:65" s="1" customFormat="1" ht="16.5" customHeight="1">
      <c r="B660" s="33"/>
      <c r="C660" s="221" t="s">
        <v>1336</v>
      </c>
      <c r="D660" s="221" t="s">
        <v>820</v>
      </c>
      <c r="E660" s="222" t="s">
        <v>1337</v>
      </c>
      <c r="F660" s="223" t="s">
        <v>1338</v>
      </c>
      <c r="G660" s="224" t="s">
        <v>227</v>
      </c>
      <c r="H660" s="225">
        <v>7</v>
      </c>
      <c r="I660" s="226"/>
      <c r="J660" s="227">
        <f>ROUND(I660*H660,2)</f>
        <v>0</v>
      </c>
      <c r="K660" s="223" t="s">
        <v>21</v>
      </c>
      <c r="L660" s="228"/>
      <c r="M660" s="229" t="s">
        <v>21</v>
      </c>
      <c r="N660" s="230" t="s">
        <v>46</v>
      </c>
      <c r="O660" s="62"/>
      <c r="P660" s="179">
        <f>O660*H660</f>
        <v>0</v>
      </c>
      <c r="Q660" s="179">
        <v>1.38E-2</v>
      </c>
      <c r="R660" s="179">
        <f>Q660*H660</f>
        <v>9.6599999999999991E-2</v>
      </c>
      <c r="S660" s="179">
        <v>0</v>
      </c>
      <c r="T660" s="180">
        <f>S660*H660</f>
        <v>0</v>
      </c>
      <c r="AR660" s="181" t="s">
        <v>409</v>
      </c>
      <c r="AT660" s="181" t="s">
        <v>820</v>
      </c>
      <c r="AU660" s="181" t="s">
        <v>83</v>
      </c>
      <c r="AY660" s="16" t="s">
        <v>146</v>
      </c>
      <c r="BE660" s="182">
        <f>IF(N660="základní",J660,0)</f>
        <v>0</v>
      </c>
      <c r="BF660" s="182">
        <f>IF(N660="snížená",J660,0)</f>
        <v>0</v>
      </c>
      <c r="BG660" s="182">
        <f>IF(N660="zákl. přenesená",J660,0)</f>
        <v>0</v>
      </c>
      <c r="BH660" s="182">
        <f>IF(N660="sníž. přenesená",J660,0)</f>
        <v>0</v>
      </c>
      <c r="BI660" s="182">
        <f>IF(N660="nulová",J660,0)</f>
        <v>0</v>
      </c>
      <c r="BJ660" s="16" t="s">
        <v>83</v>
      </c>
      <c r="BK660" s="182">
        <f>ROUND(I660*H660,2)</f>
        <v>0</v>
      </c>
      <c r="BL660" s="16" t="s">
        <v>151</v>
      </c>
      <c r="BM660" s="181" t="s">
        <v>1339</v>
      </c>
    </row>
    <row r="661" spans="2:65" s="11" customFormat="1">
      <c r="B661" s="186"/>
      <c r="C661" s="187"/>
      <c r="D661" s="183" t="s">
        <v>155</v>
      </c>
      <c r="E661" s="188" t="s">
        <v>21</v>
      </c>
      <c r="F661" s="189" t="s">
        <v>1340</v>
      </c>
      <c r="G661" s="187"/>
      <c r="H661" s="190">
        <v>7</v>
      </c>
      <c r="I661" s="191"/>
      <c r="J661" s="187"/>
      <c r="K661" s="187"/>
      <c r="L661" s="192"/>
      <c r="M661" s="193"/>
      <c r="N661" s="194"/>
      <c r="O661" s="194"/>
      <c r="P661" s="194"/>
      <c r="Q661" s="194"/>
      <c r="R661" s="194"/>
      <c r="S661" s="194"/>
      <c r="T661" s="195"/>
      <c r="AT661" s="196" t="s">
        <v>155</v>
      </c>
      <c r="AU661" s="196" t="s">
        <v>83</v>
      </c>
      <c r="AV661" s="11" t="s">
        <v>85</v>
      </c>
      <c r="AW661" s="11" t="s">
        <v>36</v>
      </c>
      <c r="AX661" s="11" t="s">
        <v>83</v>
      </c>
      <c r="AY661" s="196" t="s">
        <v>146</v>
      </c>
    </row>
    <row r="662" spans="2:65" s="1" customFormat="1" ht="16.5" customHeight="1">
      <c r="B662" s="33"/>
      <c r="C662" s="221" t="s">
        <v>1341</v>
      </c>
      <c r="D662" s="221" t="s">
        <v>820</v>
      </c>
      <c r="E662" s="222" t="s">
        <v>1342</v>
      </c>
      <c r="F662" s="223" t="s">
        <v>1343</v>
      </c>
      <c r="G662" s="224" t="s">
        <v>227</v>
      </c>
      <c r="H662" s="225">
        <v>14</v>
      </c>
      <c r="I662" s="226"/>
      <c r="J662" s="227">
        <f>ROUND(I662*H662,2)</f>
        <v>0</v>
      </c>
      <c r="K662" s="223" t="s">
        <v>21</v>
      </c>
      <c r="L662" s="228"/>
      <c r="M662" s="229" t="s">
        <v>21</v>
      </c>
      <c r="N662" s="230" t="s">
        <v>46</v>
      </c>
      <c r="O662" s="62"/>
      <c r="P662" s="179">
        <f>O662*H662</f>
        <v>0</v>
      </c>
      <c r="Q662" s="179">
        <v>1.6500000000000001E-2</v>
      </c>
      <c r="R662" s="179">
        <f>Q662*H662</f>
        <v>0.23100000000000001</v>
      </c>
      <c r="S662" s="179">
        <v>0</v>
      </c>
      <c r="T662" s="180">
        <f>S662*H662</f>
        <v>0</v>
      </c>
      <c r="AR662" s="181" t="s">
        <v>409</v>
      </c>
      <c r="AT662" s="181" t="s">
        <v>820</v>
      </c>
      <c r="AU662" s="181" t="s">
        <v>83</v>
      </c>
      <c r="AY662" s="16" t="s">
        <v>146</v>
      </c>
      <c r="BE662" s="182">
        <f>IF(N662="základní",J662,0)</f>
        <v>0</v>
      </c>
      <c r="BF662" s="182">
        <f>IF(N662="snížená",J662,0)</f>
        <v>0</v>
      </c>
      <c r="BG662" s="182">
        <f>IF(N662="zákl. přenesená",J662,0)</f>
        <v>0</v>
      </c>
      <c r="BH662" s="182">
        <f>IF(N662="sníž. přenesená",J662,0)</f>
        <v>0</v>
      </c>
      <c r="BI662" s="182">
        <f>IF(N662="nulová",J662,0)</f>
        <v>0</v>
      </c>
      <c r="BJ662" s="16" t="s">
        <v>83</v>
      </c>
      <c r="BK662" s="182">
        <f>ROUND(I662*H662,2)</f>
        <v>0</v>
      </c>
      <c r="BL662" s="16" t="s">
        <v>151</v>
      </c>
      <c r="BM662" s="181" t="s">
        <v>1344</v>
      </c>
    </row>
    <row r="663" spans="2:65" s="11" customFormat="1">
      <c r="B663" s="186"/>
      <c r="C663" s="187"/>
      <c r="D663" s="183" t="s">
        <v>155</v>
      </c>
      <c r="E663" s="188" t="s">
        <v>21</v>
      </c>
      <c r="F663" s="189" t="s">
        <v>1345</v>
      </c>
      <c r="G663" s="187"/>
      <c r="H663" s="190">
        <v>14</v>
      </c>
      <c r="I663" s="191"/>
      <c r="J663" s="187"/>
      <c r="K663" s="187"/>
      <c r="L663" s="192"/>
      <c r="M663" s="193"/>
      <c r="N663" s="194"/>
      <c r="O663" s="194"/>
      <c r="P663" s="194"/>
      <c r="Q663" s="194"/>
      <c r="R663" s="194"/>
      <c r="S663" s="194"/>
      <c r="T663" s="195"/>
      <c r="AT663" s="196" t="s">
        <v>155</v>
      </c>
      <c r="AU663" s="196" t="s">
        <v>83</v>
      </c>
      <c r="AV663" s="11" t="s">
        <v>85</v>
      </c>
      <c r="AW663" s="11" t="s">
        <v>36</v>
      </c>
      <c r="AX663" s="11" t="s">
        <v>83</v>
      </c>
      <c r="AY663" s="196" t="s">
        <v>146</v>
      </c>
    </row>
    <row r="664" spans="2:65" s="1" customFormat="1" ht="16.5" customHeight="1">
      <c r="B664" s="33"/>
      <c r="C664" s="170" t="s">
        <v>1346</v>
      </c>
      <c r="D664" s="170" t="s">
        <v>147</v>
      </c>
      <c r="E664" s="171" t="s">
        <v>313</v>
      </c>
      <c r="F664" s="172" t="s">
        <v>1347</v>
      </c>
      <c r="G664" s="173" t="s">
        <v>227</v>
      </c>
      <c r="H664" s="174">
        <v>74.97</v>
      </c>
      <c r="I664" s="175"/>
      <c r="J664" s="176">
        <f>ROUND(I664*H664,2)</f>
        <v>0</v>
      </c>
      <c r="K664" s="172" t="s">
        <v>21</v>
      </c>
      <c r="L664" s="37"/>
      <c r="M664" s="177" t="s">
        <v>21</v>
      </c>
      <c r="N664" s="178" t="s">
        <v>46</v>
      </c>
      <c r="O664" s="62"/>
      <c r="P664" s="179">
        <f>O664*H664</f>
        <v>0</v>
      </c>
      <c r="Q664" s="179">
        <v>1.4999999999999999E-2</v>
      </c>
      <c r="R664" s="179">
        <f>Q664*H664</f>
        <v>1.1245499999999999</v>
      </c>
      <c r="S664" s="179">
        <v>0</v>
      </c>
      <c r="T664" s="180">
        <f>S664*H664</f>
        <v>0</v>
      </c>
      <c r="AR664" s="181" t="s">
        <v>151</v>
      </c>
      <c r="AT664" s="181" t="s">
        <v>147</v>
      </c>
      <c r="AU664" s="181" t="s">
        <v>83</v>
      </c>
      <c r="AY664" s="16" t="s">
        <v>146</v>
      </c>
      <c r="BE664" s="182">
        <f>IF(N664="základní",J664,0)</f>
        <v>0</v>
      </c>
      <c r="BF664" s="182">
        <f>IF(N664="snížená",J664,0)</f>
        <v>0</v>
      </c>
      <c r="BG664" s="182">
        <f>IF(N664="zákl. přenesená",J664,0)</f>
        <v>0</v>
      </c>
      <c r="BH664" s="182">
        <f>IF(N664="sníž. přenesená",J664,0)</f>
        <v>0</v>
      </c>
      <c r="BI664" s="182">
        <f>IF(N664="nulová",J664,0)</f>
        <v>0</v>
      </c>
      <c r="BJ664" s="16" t="s">
        <v>83</v>
      </c>
      <c r="BK664" s="182">
        <f>ROUND(I664*H664,2)</f>
        <v>0</v>
      </c>
      <c r="BL664" s="16" t="s">
        <v>151</v>
      </c>
      <c r="BM664" s="181" t="s">
        <v>1348</v>
      </c>
    </row>
    <row r="665" spans="2:65" s="1" customFormat="1" ht="19.5">
      <c r="B665" s="33"/>
      <c r="C665" s="34"/>
      <c r="D665" s="183" t="s">
        <v>153</v>
      </c>
      <c r="E665" s="34"/>
      <c r="F665" s="184" t="s">
        <v>1349</v>
      </c>
      <c r="G665" s="34"/>
      <c r="H665" s="34"/>
      <c r="I665" s="106"/>
      <c r="J665" s="34"/>
      <c r="K665" s="34"/>
      <c r="L665" s="37"/>
      <c r="M665" s="185"/>
      <c r="N665" s="62"/>
      <c r="O665" s="62"/>
      <c r="P665" s="62"/>
      <c r="Q665" s="62"/>
      <c r="R665" s="62"/>
      <c r="S665" s="62"/>
      <c r="T665" s="63"/>
      <c r="AT665" s="16" t="s">
        <v>153</v>
      </c>
      <c r="AU665" s="16" t="s">
        <v>83</v>
      </c>
    </row>
    <row r="666" spans="2:65" s="12" customFormat="1">
      <c r="B666" s="197"/>
      <c r="C666" s="198"/>
      <c r="D666" s="183" t="s">
        <v>155</v>
      </c>
      <c r="E666" s="199" t="s">
        <v>21</v>
      </c>
      <c r="F666" s="200" t="s">
        <v>285</v>
      </c>
      <c r="G666" s="198"/>
      <c r="H666" s="199" t="s">
        <v>21</v>
      </c>
      <c r="I666" s="201"/>
      <c r="J666" s="198"/>
      <c r="K666" s="198"/>
      <c r="L666" s="202"/>
      <c r="M666" s="203"/>
      <c r="N666" s="204"/>
      <c r="O666" s="204"/>
      <c r="P666" s="204"/>
      <c r="Q666" s="204"/>
      <c r="R666" s="204"/>
      <c r="S666" s="204"/>
      <c r="T666" s="205"/>
      <c r="AT666" s="206" t="s">
        <v>155</v>
      </c>
      <c r="AU666" s="206" t="s">
        <v>83</v>
      </c>
      <c r="AV666" s="12" t="s">
        <v>83</v>
      </c>
      <c r="AW666" s="12" t="s">
        <v>36</v>
      </c>
      <c r="AX666" s="12" t="s">
        <v>75</v>
      </c>
      <c r="AY666" s="206" t="s">
        <v>146</v>
      </c>
    </row>
    <row r="667" spans="2:65" s="11" customFormat="1">
      <c r="B667" s="186"/>
      <c r="C667" s="187"/>
      <c r="D667" s="183" t="s">
        <v>155</v>
      </c>
      <c r="E667" s="188" t="s">
        <v>21</v>
      </c>
      <c r="F667" s="189" t="s">
        <v>286</v>
      </c>
      <c r="G667" s="187"/>
      <c r="H667" s="190">
        <v>74.97</v>
      </c>
      <c r="I667" s="191"/>
      <c r="J667" s="187"/>
      <c r="K667" s="187"/>
      <c r="L667" s="192"/>
      <c r="M667" s="193"/>
      <c r="N667" s="194"/>
      <c r="O667" s="194"/>
      <c r="P667" s="194"/>
      <c r="Q667" s="194"/>
      <c r="R667" s="194"/>
      <c r="S667" s="194"/>
      <c r="T667" s="195"/>
      <c r="AT667" s="196" t="s">
        <v>155</v>
      </c>
      <c r="AU667" s="196" t="s">
        <v>83</v>
      </c>
      <c r="AV667" s="11" t="s">
        <v>85</v>
      </c>
      <c r="AW667" s="11" t="s">
        <v>36</v>
      </c>
      <c r="AX667" s="11" t="s">
        <v>83</v>
      </c>
      <c r="AY667" s="196" t="s">
        <v>146</v>
      </c>
    </row>
    <row r="668" spans="2:65" s="1" customFormat="1" ht="16.5" customHeight="1">
      <c r="B668" s="33"/>
      <c r="C668" s="170" t="s">
        <v>1350</v>
      </c>
      <c r="D668" s="170" t="s">
        <v>147</v>
      </c>
      <c r="E668" s="171" t="s">
        <v>339</v>
      </c>
      <c r="F668" s="172" t="s">
        <v>1351</v>
      </c>
      <c r="G668" s="173" t="s">
        <v>222</v>
      </c>
      <c r="H668" s="174">
        <v>78.400000000000006</v>
      </c>
      <c r="I668" s="175"/>
      <c r="J668" s="176">
        <f>ROUND(I668*H668,2)</f>
        <v>0</v>
      </c>
      <c r="K668" s="172" t="s">
        <v>21</v>
      </c>
      <c r="L668" s="37"/>
      <c r="M668" s="177" t="s">
        <v>21</v>
      </c>
      <c r="N668" s="178" t="s">
        <v>46</v>
      </c>
      <c r="O668" s="62"/>
      <c r="P668" s="179">
        <f>O668*H668</f>
        <v>0</v>
      </c>
      <c r="Q668" s="179">
        <v>8.0000000000000004E-4</v>
      </c>
      <c r="R668" s="179">
        <f>Q668*H668</f>
        <v>6.2720000000000012E-2</v>
      </c>
      <c r="S668" s="179">
        <v>0</v>
      </c>
      <c r="T668" s="180">
        <f>S668*H668</f>
        <v>0</v>
      </c>
      <c r="AR668" s="181" t="s">
        <v>151</v>
      </c>
      <c r="AT668" s="181" t="s">
        <v>147</v>
      </c>
      <c r="AU668" s="181" t="s">
        <v>83</v>
      </c>
      <c r="AY668" s="16" t="s">
        <v>146</v>
      </c>
      <c r="BE668" s="182">
        <f>IF(N668="základní",J668,0)</f>
        <v>0</v>
      </c>
      <c r="BF668" s="182">
        <f>IF(N668="snížená",J668,0)</f>
        <v>0</v>
      </c>
      <c r="BG668" s="182">
        <f>IF(N668="zákl. přenesená",J668,0)</f>
        <v>0</v>
      </c>
      <c r="BH668" s="182">
        <f>IF(N668="sníž. přenesená",J668,0)</f>
        <v>0</v>
      </c>
      <c r="BI668" s="182">
        <f>IF(N668="nulová",J668,0)</f>
        <v>0</v>
      </c>
      <c r="BJ668" s="16" t="s">
        <v>83</v>
      </c>
      <c r="BK668" s="182">
        <f>ROUND(I668*H668,2)</f>
        <v>0</v>
      </c>
      <c r="BL668" s="16" t="s">
        <v>151</v>
      </c>
      <c r="BM668" s="181" t="s">
        <v>1352</v>
      </c>
    </row>
    <row r="669" spans="2:65" s="1" customFormat="1" ht="29.25">
      <c r="B669" s="33"/>
      <c r="C669" s="34"/>
      <c r="D669" s="183" t="s">
        <v>153</v>
      </c>
      <c r="E669" s="34"/>
      <c r="F669" s="184" t="s">
        <v>1353</v>
      </c>
      <c r="G669" s="34"/>
      <c r="H669" s="34"/>
      <c r="I669" s="106"/>
      <c r="J669" s="34"/>
      <c r="K669" s="34"/>
      <c r="L669" s="37"/>
      <c r="M669" s="185"/>
      <c r="N669" s="62"/>
      <c r="O669" s="62"/>
      <c r="P669" s="62"/>
      <c r="Q669" s="62"/>
      <c r="R669" s="62"/>
      <c r="S669" s="62"/>
      <c r="T669" s="63"/>
      <c r="AT669" s="16" t="s">
        <v>153</v>
      </c>
      <c r="AU669" s="16" t="s">
        <v>83</v>
      </c>
    </row>
    <row r="670" spans="2:65" s="12" customFormat="1">
      <c r="B670" s="197"/>
      <c r="C670" s="198"/>
      <c r="D670" s="183" t="s">
        <v>155</v>
      </c>
      <c r="E670" s="199" t="s">
        <v>21</v>
      </c>
      <c r="F670" s="200" t="s">
        <v>292</v>
      </c>
      <c r="G670" s="198"/>
      <c r="H670" s="199" t="s">
        <v>21</v>
      </c>
      <c r="I670" s="201"/>
      <c r="J670" s="198"/>
      <c r="K670" s="198"/>
      <c r="L670" s="202"/>
      <c r="M670" s="203"/>
      <c r="N670" s="204"/>
      <c r="O670" s="204"/>
      <c r="P670" s="204"/>
      <c r="Q670" s="204"/>
      <c r="R670" s="204"/>
      <c r="S670" s="204"/>
      <c r="T670" s="205"/>
      <c r="AT670" s="206" t="s">
        <v>155</v>
      </c>
      <c r="AU670" s="206" t="s">
        <v>83</v>
      </c>
      <c r="AV670" s="12" t="s">
        <v>83</v>
      </c>
      <c r="AW670" s="12" t="s">
        <v>36</v>
      </c>
      <c r="AX670" s="12" t="s">
        <v>75</v>
      </c>
      <c r="AY670" s="206" t="s">
        <v>146</v>
      </c>
    </row>
    <row r="671" spans="2:65" s="11" customFormat="1">
      <c r="B671" s="186"/>
      <c r="C671" s="187"/>
      <c r="D671" s="183" t="s">
        <v>155</v>
      </c>
      <c r="E671" s="188" t="s">
        <v>21</v>
      </c>
      <c r="F671" s="189" t="s">
        <v>293</v>
      </c>
      <c r="G671" s="187"/>
      <c r="H671" s="190">
        <v>78.400000000000006</v>
      </c>
      <c r="I671" s="191"/>
      <c r="J671" s="187"/>
      <c r="K671" s="187"/>
      <c r="L671" s="192"/>
      <c r="M671" s="193"/>
      <c r="N671" s="194"/>
      <c r="O671" s="194"/>
      <c r="P671" s="194"/>
      <c r="Q671" s="194"/>
      <c r="R671" s="194"/>
      <c r="S671" s="194"/>
      <c r="T671" s="195"/>
      <c r="AT671" s="196" t="s">
        <v>155</v>
      </c>
      <c r="AU671" s="196" t="s">
        <v>83</v>
      </c>
      <c r="AV671" s="11" t="s">
        <v>85</v>
      </c>
      <c r="AW671" s="11" t="s">
        <v>36</v>
      </c>
      <c r="AX671" s="11" t="s">
        <v>83</v>
      </c>
      <c r="AY671" s="196" t="s">
        <v>146</v>
      </c>
    </row>
    <row r="672" spans="2:65" s="1" customFormat="1" ht="16.5" customHeight="1">
      <c r="B672" s="33"/>
      <c r="C672" s="221" t="s">
        <v>1354</v>
      </c>
      <c r="D672" s="221" t="s">
        <v>820</v>
      </c>
      <c r="E672" s="222" t="s">
        <v>1355</v>
      </c>
      <c r="F672" s="223" t="s">
        <v>1356</v>
      </c>
      <c r="G672" s="224" t="s">
        <v>222</v>
      </c>
      <c r="H672" s="225">
        <v>30</v>
      </c>
      <c r="I672" s="226"/>
      <c r="J672" s="227">
        <f>ROUND(I672*H672,2)</f>
        <v>0</v>
      </c>
      <c r="K672" s="223" t="s">
        <v>21</v>
      </c>
      <c r="L672" s="228"/>
      <c r="M672" s="229" t="s">
        <v>21</v>
      </c>
      <c r="N672" s="230" t="s">
        <v>46</v>
      </c>
      <c r="O672" s="62"/>
      <c r="P672" s="179">
        <f>O672*H672</f>
        <v>0</v>
      </c>
      <c r="Q672" s="179">
        <v>8.0000000000000004E-4</v>
      </c>
      <c r="R672" s="179">
        <f>Q672*H672</f>
        <v>2.4E-2</v>
      </c>
      <c r="S672" s="179">
        <v>0</v>
      </c>
      <c r="T672" s="180">
        <f>S672*H672</f>
        <v>0</v>
      </c>
      <c r="AR672" s="181" t="s">
        <v>409</v>
      </c>
      <c r="AT672" s="181" t="s">
        <v>820</v>
      </c>
      <c r="AU672" s="181" t="s">
        <v>83</v>
      </c>
      <c r="AY672" s="16" t="s">
        <v>146</v>
      </c>
      <c r="BE672" s="182">
        <f>IF(N672="základní",J672,0)</f>
        <v>0</v>
      </c>
      <c r="BF672" s="182">
        <f>IF(N672="snížená",J672,0)</f>
        <v>0</v>
      </c>
      <c r="BG672" s="182">
        <f>IF(N672="zákl. přenesená",J672,0)</f>
        <v>0</v>
      </c>
      <c r="BH672" s="182">
        <f>IF(N672="sníž. přenesená",J672,0)</f>
        <v>0</v>
      </c>
      <c r="BI672" s="182">
        <f>IF(N672="nulová",J672,0)</f>
        <v>0</v>
      </c>
      <c r="BJ672" s="16" t="s">
        <v>83</v>
      </c>
      <c r="BK672" s="182">
        <f>ROUND(I672*H672,2)</f>
        <v>0</v>
      </c>
      <c r="BL672" s="16" t="s">
        <v>151</v>
      </c>
      <c r="BM672" s="181" t="s">
        <v>1357</v>
      </c>
    </row>
    <row r="673" spans="2:65" s="11" customFormat="1">
      <c r="B673" s="186"/>
      <c r="C673" s="187"/>
      <c r="D673" s="183" t="s">
        <v>155</v>
      </c>
      <c r="E673" s="188" t="s">
        <v>21</v>
      </c>
      <c r="F673" s="189" t="s">
        <v>834</v>
      </c>
      <c r="G673" s="187"/>
      <c r="H673" s="190">
        <v>30</v>
      </c>
      <c r="I673" s="191"/>
      <c r="J673" s="187"/>
      <c r="K673" s="187"/>
      <c r="L673" s="192"/>
      <c r="M673" s="193"/>
      <c r="N673" s="194"/>
      <c r="O673" s="194"/>
      <c r="P673" s="194"/>
      <c r="Q673" s="194"/>
      <c r="R673" s="194"/>
      <c r="S673" s="194"/>
      <c r="T673" s="195"/>
      <c r="AT673" s="196" t="s">
        <v>155</v>
      </c>
      <c r="AU673" s="196" t="s">
        <v>83</v>
      </c>
      <c r="AV673" s="11" t="s">
        <v>85</v>
      </c>
      <c r="AW673" s="11" t="s">
        <v>36</v>
      </c>
      <c r="AX673" s="11" t="s">
        <v>83</v>
      </c>
      <c r="AY673" s="196" t="s">
        <v>146</v>
      </c>
    </row>
    <row r="674" spans="2:65" s="1" customFormat="1" ht="16.5" customHeight="1">
      <c r="B674" s="33"/>
      <c r="C674" s="170" t="s">
        <v>1358</v>
      </c>
      <c r="D674" s="170" t="s">
        <v>147</v>
      </c>
      <c r="E674" s="171" t="s">
        <v>1359</v>
      </c>
      <c r="F674" s="172" t="s">
        <v>1360</v>
      </c>
      <c r="G674" s="173" t="s">
        <v>688</v>
      </c>
      <c r="H674" s="174">
        <v>45.779000000000003</v>
      </c>
      <c r="I674" s="175"/>
      <c r="J674" s="176">
        <f>ROUND(I674*H674,2)</f>
        <v>0</v>
      </c>
      <c r="K674" s="172" t="s">
        <v>394</v>
      </c>
      <c r="L674" s="37"/>
      <c r="M674" s="177" t="s">
        <v>21</v>
      </c>
      <c r="N674" s="178" t="s">
        <v>46</v>
      </c>
      <c r="O674" s="62"/>
      <c r="P674" s="179">
        <f>O674*H674</f>
        <v>0</v>
      </c>
      <c r="Q674" s="179">
        <v>0</v>
      </c>
      <c r="R674" s="179">
        <f>Q674*H674</f>
        <v>0</v>
      </c>
      <c r="S674" s="179">
        <v>0</v>
      </c>
      <c r="T674" s="180">
        <f>S674*H674</f>
        <v>0</v>
      </c>
      <c r="AR674" s="181" t="s">
        <v>151</v>
      </c>
      <c r="AT674" s="181" t="s">
        <v>147</v>
      </c>
      <c r="AU674" s="181" t="s">
        <v>83</v>
      </c>
      <c r="AY674" s="16" t="s">
        <v>146</v>
      </c>
      <c r="BE674" s="182">
        <f>IF(N674="základní",J674,0)</f>
        <v>0</v>
      </c>
      <c r="BF674" s="182">
        <f>IF(N674="snížená",J674,0)</f>
        <v>0</v>
      </c>
      <c r="BG674" s="182">
        <f>IF(N674="zákl. přenesená",J674,0)</f>
        <v>0</v>
      </c>
      <c r="BH674" s="182">
        <f>IF(N674="sníž. přenesená",J674,0)</f>
        <v>0</v>
      </c>
      <c r="BI674" s="182">
        <f>IF(N674="nulová",J674,0)</f>
        <v>0</v>
      </c>
      <c r="BJ674" s="16" t="s">
        <v>83</v>
      </c>
      <c r="BK674" s="182">
        <f>ROUND(I674*H674,2)</f>
        <v>0</v>
      </c>
      <c r="BL674" s="16" t="s">
        <v>151</v>
      </c>
      <c r="BM674" s="181" t="s">
        <v>1361</v>
      </c>
    </row>
    <row r="675" spans="2:65" s="10" customFormat="1" ht="25.9" customHeight="1">
      <c r="B675" s="156"/>
      <c r="C675" s="157"/>
      <c r="D675" s="158" t="s">
        <v>74</v>
      </c>
      <c r="E675" s="159" t="s">
        <v>389</v>
      </c>
      <c r="F675" s="159" t="s">
        <v>390</v>
      </c>
      <c r="G675" s="157"/>
      <c r="H675" s="157"/>
      <c r="I675" s="160"/>
      <c r="J675" s="161">
        <f>BK675</f>
        <v>0</v>
      </c>
      <c r="K675" s="157"/>
      <c r="L675" s="162"/>
      <c r="M675" s="163"/>
      <c r="N675" s="164"/>
      <c r="O675" s="164"/>
      <c r="P675" s="165">
        <f>SUM(P676:P686)</f>
        <v>0</v>
      </c>
      <c r="Q675" s="164"/>
      <c r="R675" s="165">
        <f>SUM(R676:R686)</f>
        <v>6.4030000000000004E-2</v>
      </c>
      <c r="S675" s="164"/>
      <c r="T675" s="166">
        <f>SUM(T676:T686)</f>
        <v>0</v>
      </c>
      <c r="AR675" s="167" t="s">
        <v>85</v>
      </c>
      <c r="AT675" s="168" t="s">
        <v>74</v>
      </c>
      <c r="AU675" s="168" t="s">
        <v>75</v>
      </c>
      <c r="AY675" s="167" t="s">
        <v>146</v>
      </c>
      <c r="BK675" s="169">
        <f>SUM(BK676:BK686)</f>
        <v>0</v>
      </c>
    </row>
    <row r="676" spans="2:65" s="1" customFormat="1" ht="16.5" customHeight="1">
      <c r="B676" s="33"/>
      <c r="C676" s="170" t="s">
        <v>1362</v>
      </c>
      <c r="D676" s="170" t="s">
        <v>147</v>
      </c>
      <c r="E676" s="171" t="s">
        <v>1363</v>
      </c>
      <c r="F676" s="172" t="s">
        <v>1364</v>
      </c>
      <c r="G676" s="173" t="s">
        <v>222</v>
      </c>
      <c r="H676" s="174">
        <v>16</v>
      </c>
      <c r="I676" s="175"/>
      <c r="J676" s="176">
        <f>ROUND(I676*H676,2)</f>
        <v>0</v>
      </c>
      <c r="K676" s="172" t="s">
        <v>394</v>
      </c>
      <c r="L676" s="37"/>
      <c r="M676" s="177" t="s">
        <v>21</v>
      </c>
      <c r="N676" s="178" t="s">
        <v>46</v>
      </c>
      <c r="O676" s="62"/>
      <c r="P676" s="179">
        <f>O676*H676</f>
        <v>0</v>
      </c>
      <c r="Q676" s="179">
        <v>3.2200000000000002E-3</v>
      </c>
      <c r="R676" s="179">
        <f>Q676*H676</f>
        <v>5.1520000000000003E-2</v>
      </c>
      <c r="S676" s="179">
        <v>0</v>
      </c>
      <c r="T676" s="180">
        <f>S676*H676</f>
        <v>0</v>
      </c>
      <c r="AR676" s="181" t="s">
        <v>151</v>
      </c>
      <c r="AT676" s="181" t="s">
        <v>147</v>
      </c>
      <c r="AU676" s="181" t="s">
        <v>83</v>
      </c>
      <c r="AY676" s="16" t="s">
        <v>146</v>
      </c>
      <c r="BE676" s="182">
        <f>IF(N676="základní",J676,0)</f>
        <v>0</v>
      </c>
      <c r="BF676" s="182">
        <f>IF(N676="snížená",J676,0)</f>
        <v>0</v>
      </c>
      <c r="BG676" s="182">
        <f>IF(N676="zákl. přenesená",J676,0)</f>
        <v>0</v>
      </c>
      <c r="BH676" s="182">
        <f>IF(N676="sníž. přenesená",J676,0)</f>
        <v>0</v>
      </c>
      <c r="BI676" s="182">
        <f>IF(N676="nulová",J676,0)</f>
        <v>0</v>
      </c>
      <c r="BJ676" s="16" t="s">
        <v>83</v>
      </c>
      <c r="BK676" s="182">
        <f>ROUND(I676*H676,2)</f>
        <v>0</v>
      </c>
      <c r="BL676" s="16" t="s">
        <v>151</v>
      </c>
      <c r="BM676" s="181" t="s">
        <v>1365</v>
      </c>
    </row>
    <row r="677" spans="2:65" s="1" customFormat="1" ht="19.5">
      <c r="B677" s="33"/>
      <c r="C677" s="34"/>
      <c r="D677" s="183" t="s">
        <v>153</v>
      </c>
      <c r="E677" s="34"/>
      <c r="F677" s="184" t="s">
        <v>1366</v>
      </c>
      <c r="G677" s="34"/>
      <c r="H677" s="34"/>
      <c r="I677" s="106"/>
      <c r="J677" s="34"/>
      <c r="K677" s="34"/>
      <c r="L677" s="37"/>
      <c r="M677" s="185"/>
      <c r="N677" s="62"/>
      <c r="O677" s="62"/>
      <c r="P677" s="62"/>
      <c r="Q677" s="62"/>
      <c r="R677" s="62"/>
      <c r="S677" s="62"/>
      <c r="T677" s="63"/>
      <c r="AT677" s="16" t="s">
        <v>153</v>
      </c>
      <c r="AU677" s="16" t="s">
        <v>83</v>
      </c>
    </row>
    <row r="678" spans="2:65" s="12" customFormat="1">
      <c r="B678" s="197"/>
      <c r="C678" s="198"/>
      <c r="D678" s="183" t="s">
        <v>155</v>
      </c>
      <c r="E678" s="199" t="s">
        <v>21</v>
      </c>
      <c r="F678" s="200" t="s">
        <v>1367</v>
      </c>
      <c r="G678" s="198"/>
      <c r="H678" s="199" t="s">
        <v>21</v>
      </c>
      <c r="I678" s="201"/>
      <c r="J678" s="198"/>
      <c r="K678" s="198"/>
      <c r="L678" s="202"/>
      <c r="M678" s="203"/>
      <c r="N678" s="204"/>
      <c r="O678" s="204"/>
      <c r="P678" s="204"/>
      <c r="Q678" s="204"/>
      <c r="R678" s="204"/>
      <c r="S678" s="204"/>
      <c r="T678" s="205"/>
      <c r="AT678" s="206" t="s">
        <v>155</v>
      </c>
      <c r="AU678" s="206" t="s">
        <v>83</v>
      </c>
      <c r="AV678" s="12" t="s">
        <v>83</v>
      </c>
      <c r="AW678" s="12" t="s">
        <v>36</v>
      </c>
      <c r="AX678" s="12" t="s">
        <v>75</v>
      </c>
      <c r="AY678" s="206" t="s">
        <v>146</v>
      </c>
    </row>
    <row r="679" spans="2:65" s="11" customFormat="1">
      <c r="B679" s="186"/>
      <c r="C679" s="187"/>
      <c r="D679" s="183" t="s">
        <v>155</v>
      </c>
      <c r="E679" s="188" t="s">
        <v>21</v>
      </c>
      <c r="F679" s="189" t="s">
        <v>397</v>
      </c>
      <c r="G679" s="187"/>
      <c r="H679" s="190">
        <v>16</v>
      </c>
      <c r="I679" s="191"/>
      <c r="J679" s="187"/>
      <c r="K679" s="187"/>
      <c r="L679" s="192"/>
      <c r="M679" s="193"/>
      <c r="N679" s="194"/>
      <c r="O679" s="194"/>
      <c r="P679" s="194"/>
      <c r="Q679" s="194"/>
      <c r="R679" s="194"/>
      <c r="S679" s="194"/>
      <c r="T679" s="195"/>
      <c r="AT679" s="196" t="s">
        <v>155</v>
      </c>
      <c r="AU679" s="196" t="s">
        <v>83</v>
      </c>
      <c r="AV679" s="11" t="s">
        <v>85</v>
      </c>
      <c r="AW679" s="11" t="s">
        <v>36</v>
      </c>
      <c r="AX679" s="11" t="s">
        <v>83</v>
      </c>
      <c r="AY679" s="196" t="s">
        <v>146</v>
      </c>
    </row>
    <row r="680" spans="2:65" s="1" customFormat="1" ht="16.5" customHeight="1">
      <c r="B680" s="33"/>
      <c r="C680" s="170" t="s">
        <v>1368</v>
      </c>
      <c r="D680" s="170" t="s">
        <v>147</v>
      </c>
      <c r="E680" s="171" t="s">
        <v>1369</v>
      </c>
      <c r="F680" s="172" t="s">
        <v>1370</v>
      </c>
      <c r="G680" s="173" t="s">
        <v>150</v>
      </c>
      <c r="H680" s="174">
        <v>1</v>
      </c>
      <c r="I680" s="175"/>
      <c r="J680" s="176">
        <f>ROUND(I680*H680,2)</f>
        <v>0</v>
      </c>
      <c r="K680" s="172" t="s">
        <v>394</v>
      </c>
      <c r="L680" s="37"/>
      <c r="M680" s="177" t="s">
        <v>21</v>
      </c>
      <c r="N680" s="178" t="s">
        <v>46</v>
      </c>
      <c r="O680" s="62"/>
      <c r="P680" s="179">
        <f>O680*H680</f>
        <v>0</v>
      </c>
      <c r="Q680" s="179">
        <v>3.1199999999999999E-3</v>
      </c>
      <c r="R680" s="179">
        <f>Q680*H680</f>
        <v>3.1199999999999999E-3</v>
      </c>
      <c r="S680" s="179">
        <v>0</v>
      </c>
      <c r="T680" s="180">
        <f>S680*H680</f>
        <v>0</v>
      </c>
      <c r="AR680" s="181" t="s">
        <v>151</v>
      </c>
      <c r="AT680" s="181" t="s">
        <v>147</v>
      </c>
      <c r="AU680" s="181" t="s">
        <v>83</v>
      </c>
      <c r="AY680" s="16" t="s">
        <v>146</v>
      </c>
      <c r="BE680" s="182">
        <f>IF(N680="základní",J680,0)</f>
        <v>0</v>
      </c>
      <c r="BF680" s="182">
        <f>IF(N680="snížená",J680,0)</f>
        <v>0</v>
      </c>
      <c r="BG680" s="182">
        <f>IF(N680="zákl. přenesená",J680,0)</f>
        <v>0</v>
      </c>
      <c r="BH680" s="182">
        <f>IF(N680="sníž. přenesená",J680,0)</f>
        <v>0</v>
      </c>
      <c r="BI680" s="182">
        <f>IF(N680="nulová",J680,0)</f>
        <v>0</v>
      </c>
      <c r="BJ680" s="16" t="s">
        <v>83</v>
      </c>
      <c r="BK680" s="182">
        <f>ROUND(I680*H680,2)</f>
        <v>0</v>
      </c>
      <c r="BL680" s="16" t="s">
        <v>151</v>
      </c>
      <c r="BM680" s="181" t="s">
        <v>1371</v>
      </c>
    </row>
    <row r="681" spans="2:65" s="12" customFormat="1">
      <c r="B681" s="197"/>
      <c r="C681" s="198"/>
      <c r="D681" s="183" t="s">
        <v>155</v>
      </c>
      <c r="E681" s="199" t="s">
        <v>21</v>
      </c>
      <c r="F681" s="200" t="s">
        <v>1372</v>
      </c>
      <c r="G681" s="198"/>
      <c r="H681" s="199" t="s">
        <v>21</v>
      </c>
      <c r="I681" s="201"/>
      <c r="J681" s="198"/>
      <c r="K681" s="198"/>
      <c r="L681" s="202"/>
      <c r="M681" s="203"/>
      <c r="N681" s="204"/>
      <c r="O681" s="204"/>
      <c r="P681" s="204"/>
      <c r="Q681" s="204"/>
      <c r="R681" s="204"/>
      <c r="S681" s="204"/>
      <c r="T681" s="205"/>
      <c r="AT681" s="206" t="s">
        <v>155</v>
      </c>
      <c r="AU681" s="206" t="s">
        <v>83</v>
      </c>
      <c r="AV681" s="12" t="s">
        <v>83</v>
      </c>
      <c r="AW681" s="12" t="s">
        <v>36</v>
      </c>
      <c r="AX681" s="12" t="s">
        <v>75</v>
      </c>
      <c r="AY681" s="206" t="s">
        <v>146</v>
      </c>
    </row>
    <row r="682" spans="2:65" s="11" customFormat="1">
      <c r="B682" s="186"/>
      <c r="C682" s="187"/>
      <c r="D682" s="183" t="s">
        <v>155</v>
      </c>
      <c r="E682" s="188" t="s">
        <v>21</v>
      </c>
      <c r="F682" s="189" t="s">
        <v>164</v>
      </c>
      <c r="G682" s="187"/>
      <c r="H682" s="190">
        <v>1</v>
      </c>
      <c r="I682" s="191"/>
      <c r="J682" s="187"/>
      <c r="K682" s="187"/>
      <c r="L682" s="192"/>
      <c r="M682" s="193"/>
      <c r="N682" s="194"/>
      <c r="O682" s="194"/>
      <c r="P682" s="194"/>
      <c r="Q682" s="194"/>
      <c r="R682" s="194"/>
      <c r="S682" s="194"/>
      <c r="T682" s="195"/>
      <c r="AT682" s="196" t="s">
        <v>155</v>
      </c>
      <c r="AU682" s="196" t="s">
        <v>83</v>
      </c>
      <c r="AV682" s="11" t="s">
        <v>85</v>
      </c>
      <c r="AW682" s="11" t="s">
        <v>36</v>
      </c>
      <c r="AX682" s="11" t="s">
        <v>83</v>
      </c>
      <c r="AY682" s="196" t="s">
        <v>146</v>
      </c>
    </row>
    <row r="683" spans="2:65" s="1" customFormat="1" ht="16.5" customHeight="1">
      <c r="B683" s="33"/>
      <c r="C683" s="170" t="s">
        <v>1373</v>
      </c>
      <c r="D683" s="170" t="s">
        <v>147</v>
      </c>
      <c r="E683" s="171" t="s">
        <v>1374</v>
      </c>
      <c r="F683" s="172" t="s">
        <v>1375</v>
      </c>
      <c r="G683" s="173" t="s">
        <v>222</v>
      </c>
      <c r="H683" s="174">
        <v>3</v>
      </c>
      <c r="I683" s="175"/>
      <c r="J683" s="176">
        <f>ROUND(I683*H683,2)</f>
        <v>0</v>
      </c>
      <c r="K683" s="172" t="s">
        <v>394</v>
      </c>
      <c r="L683" s="37"/>
      <c r="M683" s="177" t="s">
        <v>21</v>
      </c>
      <c r="N683" s="178" t="s">
        <v>46</v>
      </c>
      <c r="O683" s="62"/>
      <c r="P683" s="179">
        <f>O683*H683</f>
        <v>0</v>
      </c>
      <c r="Q683" s="179">
        <v>3.13E-3</v>
      </c>
      <c r="R683" s="179">
        <f>Q683*H683</f>
        <v>9.389999999999999E-3</v>
      </c>
      <c r="S683" s="179">
        <v>0</v>
      </c>
      <c r="T683" s="180">
        <f>S683*H683</f>
        <v>0</v>
      </c>
      <c r="AR683" s="181" t="s">
        <v>151</v>
      </c>
      <c r="AT683" s="181" t="s">
        <v>147</v>
      </c>
      <c r="AU683" s="181" t="s">
        <v>83</v>
      </c>
      <c r="AY683" s="16" t="s">
        <v>146</v>
      </c>
      <c r="BE683" s="182">
        <f>IF(N683="základní",J683,0)</f>
        <v>0</v>
      </c>
      <c r="BF683" s="182">
        <f>IF(N683="snížená",J683,0)</f>
        <v>0</v>
      </c>
      <c r="BG683" s="182">
        <f>IF(N683="zákl. přenesená",J683,0)</f>
        <v>0</v>
      </c>
      <c r="BH683" s="182">
        <f>IF(N683="sníž. přenesená",J683,0)</f>
        <v>0</v>
      </c>
      <c r="BI683" s="182">
        <f>IF(N683="nulová",J683,0)</f>
        <v>0</v>
      </c>
      <c r="BJ683" s="16" t="s">
        <v>83</v>
      </c>
      <c r="BK683" s="182">
        <f>ROUND(I683*H683,2)</f>
        <v>0</v>
      </c>
      <c r="BL683" s="16" t="s">
        <v>151</v>
      </c>
      <c r="BM683" s="181" t="s">
        <v>1376</v>
      </c>
    </row>
    <row r="684" spans="2:65" s="12" customFormat="1">
      <c r="B684" s="197"/>
      <c r="C684" s="198"/>
      <c r="D684" s="183" t="s">
        <v>155</v>
      </c>
      <c r="E684" s="199" t="s">
        <v>21</v>
      </c>
      <c r="F684" s="200" t="s">
        <v>1377</v>
      </c>
      <c r="G684" s="198"/>
      <c r="H684" s="199" t="s">
        <v>21</v>
      </c>
      <c r="I684" s="201"/>
      <c r="J684" s="198"/>
      <c r="K684" s="198"/>
      <c r="L684" s="202"/>
      <c r="M684" s="203"/>
      <c r="N684" s="204"/>
      <c r="O684" s="204"/>
      <c r="P684" s="204"/>
      <c r="Q684" s="204"/>
      <c r="R684" s="204"/>
      <c r="S684" s="204"/>
      <c r="T684" s="205"/>
      <c r="AT684" s="206" t="s">
        <v>155</v>
      </c>
      <c r="AU684" s="206" t="s">
        <v>83</v>
      </c>
      <c r="AV684" s="12" t="s">
        <v>83</v>
      </c>
      <c r="AW684" s="12" t="s">
        <v>36</v>
      </c>
      <c r="AX684" s="12" t="s">
        <v>75</v>
      </c>
      <c r="AY684" s="206" t="s">
        <v>146</v>
      </c>
    </row>
    <row r="685" spans="2:65" s="11" customFormat="1">
      <c r="B685" s="186"/>
      <c r="C685" s="187"/>
      <c r="D685" s="183" t="s">
        <v>155</v>
      </c>
      <c r="E685" s="188" t="s">
        <v>21</v>
      </c>
      <c r="F685" s="189" t="s">
        <v>170</v>
      </c>
      <c r="G685" s="187"/>
      <c r="H685" s="190">
        <v>3</v>
      </c>
      <c r="I685" s="191"/>
      <c r="J685" s="187"/>
      <c r="K685" s="187"/>
      <c r="L685" s="192"/>
      <c r="M685" s="193"/>
      <c r="N685" s="194"/>
      <c r="O685" s="194"/>
      <c r="P685" s="194"/>
      <c r="Q685" s="194"/>
      <c r="R685" s="194"/>
      <c r="S685" s="194"/>
      <c r="T685" s="195"/>
      <c r="AT685" s="196" t="s">
        <v>155</v>
      </c>
      <c r="AU685" s="196" t="s">
        <v>83</v>
      </c>
      <c r="AV685" s="11" t="s">
        <v>85</v>
      </c>
      <c r="AW685" s="11" t="s">
        <v>36</v>
      </c>
      <c r="AX685" s="11" t="s">
        <v>83</v>
      </c>
      <c r="AY685" s="196" t="s">
        <v>146</v>
      </c>
    </row>
    <row r="686" spans="2:65" s="1" customFormat="1" ht="16.5" customHeight="1">
      <c r="B686" s="33"/>
      <c r="C686" s="170" t="s">
        <v>1378</v>
      </c>
      <c r="D686" s="170" t="s">
        <v>147</v>
      </c>
      <c r="E686" s="171" t="s">
        <v>1379</v>
      </c>
      <c r="F686" s="172" t="s">
        <v>1380</v>
      </c>
      <c r="G686" s="173" t="s">
        <v>688</v>
      </c>
      <c r="H686" s="174">
        <v>6.4000000000000001E-2</v>
      </c>
      <c r="I686" s="175"/>
      <c r="J686" s="176">
        <f>ROUND(I686*H686,2)</f>
        <v>0</v>
      </c>
      <c r="K686" s="172" t="s">
        <v>394</v>
      </c>
      <c r="L686" s="37"/>
      <c r="M686" s="177" t="s">
        <v>21</v>
      </c>
      <c r="N686" s="178" t="s">
        <v>46</v>
      </c>
      <c r="O686" s="62"/>
      <c r="P686" s="179">
        <f>O686*H686</f>
        <v>0</v>
      </c>
      <c r="Q686" s="179">
        <v>0</v>
      </c>
      <c r="R686" s="179">
        <f>Q686*H686</f>
        <v>0</v>
      </c>
      <c r="S686" s="179">
        <v>0</v>
      </c>
      <c r="T686" s="180">
        <f>S686*H686</f>
        <v>0</v>
      </c>
      <c r="AR686" s="181" t="s">
        <v>151</v>
      </c>
      <c r="AT686" s="181" t="s">
        <v>147</v>
      </c>
      <c r="AU686" s="181" t="s">
        <v>83</v>
      </c>
      <c r="AY686" s="16" t="s">
        <v>146</v>
      </c>
      <c r="BE686" s="182">
        <f>IF(N686="základní",J686,0)</f>
        <v>0</v>
      </c>
      <c r="BF686" s="182">
        <f>IF(N686="snížená",J686,0)</f>
        <v>0</v>
      </c>
      <c r="BG686" s="182">
        <f>IF(N686="zákl. přenesená",J686,0)</f>
        <v>0</v>
      </c>
      <c r="BH686" s="182">
        <f>IF(N686="sníž. přenesená",J686,0)</f>
        <v>0</v>
      </c>
      <c r="BI686" s="182">
        <f>IF(N686="nulová",J686,0)</f>
        <v>0</v>
      </c>
      <c r="BJ686" s="16" t="s">
        <v>83</v>
      </c>
      <c r="BK686" s="182">
        <f>ROUND(I686*H686,2)</f>
        <v>0</v>
      </c>
      <c r="BL686" s="16" t="s">
        <v>151</v>
      </c>
      <c r="BM686" s="181" t="s">
        <v>1381</v>
      </c>
    </row>
    <row r="687" spans="2:65" s="10" customFormat="1" ht="25.9" customHeight="1">
      <c r="B687" s="156"/>
      <c r="C687" s="157"/>
      <c r="D687" s="158" t="s">
        <v>74</v>
      </c>
      <c r="E687" s="159" t="s">
        <v>403</v>
      </c>
      <c r="F687" s="159" t="s">
        <v>404</v>
      </c>
      <c r="G687" s="157"/>
      <c r="H687" s="157"/>
      <c r="I687" s="160"/>
      <c r="J687" s="161">
        <f>BK687</f>
        <v>0</v>
      </c>
      <c r="K687" s="157"/>
      <c r="L687" s="162"/>
      <c r="M687" s="163"/>
      <c r="N687" s="164"/>
      <c r="O687" s="164"/>
      <c r="P687" s="165">
        <f>SUM(P688:P702)</f>
        <v>0</v>
      </c>
      <c r="Q687" s="164"/>
      <c r="R687" s="165">
        <f>SUM(R688:R702)</f>
        <v>13.9332256</v>
      </c>
      <c r="S687" s="164"/>
      <c r="T687" s="166">
        <f>SUM(T688:T702)</f>
        <v>0</v>
      </c>
      <c r="AR687" s="167" t="s">
        <v>85</v>
      </c>
      <c r="AT687" s="168" t="s">
        <v>74</v>
      </c>
      <c r="AU687" s="168" t="s">
        <v>75</v>
      </c>
      <c r="AY687" s="167" t="s">
        <v>146</v>
      </c>
      <c r="BK687" s="169">
        <f>SUM(BK688:BK702)</f>
        <v>0</v>
      </c>
    </row>
    <row r="688" spans="2:65" s="1" customFormat="1" ht="16.5" customHeight="1">
      <c r="B688" s="33"/>
      <c r="C688" s="170" t="s">
        <v>1382</v>
      </c>
      <c r="D688" s="170" t="s">
        <v>147</v>
      </c>
      <c r="E688" s="171" t="s">
        <v>1383</v>
      </c>
      <c r="F688" s="172" t="s">
        <v>1384</v>
      </c>
      <c r="G688" s="173" t="s">
        <v>227</v>
      </c>
      <c r="H688" s="174">
        <v>157.13999999999999</v>
      </c>
      <c r="I688" s="175"/>
      <c r="J688" s="176">
        <f>ROUND(I688*H688,2)</f>
        <v>0</v>
      </c>
      <c r="K688" s="172" t="s">
        <v>394</v>
      </c>
      <c r="L688" s="37"/>
      <c r="M688" s="177" t="s">
        <v>21</v>
      </c>
      <c r="N688" s="178" t="s">
        <v>46</v>
      </c>
      <c r="O688" s="62"/>
      <c r="P688" s="179">
        <f>O688*H688</f>
        <v>0</v>
      </c>
      <c r="Q688" s="179">
        <v>6.6000000000000003E-2</v>
      </c>
      <c r="R688" s="179">
        <f>Q688*H688</f>
        <v>10.37124</v>
      </c>
      <c r="S688" s="179">
        <v>0</v>
      </c>
      <c r="T688" s="180">
        <f>S688*H688</f>
        <v>0</v>
      </c>
      <c r="AR688" s="181" t="s">
        <v>151</v>
      </c>
      <c r="AT688" s="181" t="s">
        <v>147</v>
      </c>
      <c r="AU688" s="181" t="s">
        <v>83</v>
      </c>
      <c r="AY688" s="16" t="s">
        <v>146</v>
      </c>
      <c r="BE688" s="182">
        <f>IF(N688="základní",J688,0)</f>
        <v>0</v>
      </c>
      <c r="BF688" s="182">
        <f>IF(N688="snížená",J688,0)</f>
        <v>0</v>
      </c>
      <c r="BG688" s="182">
        <f>IF(N688="zákl. přenesená",J688,0)</f>
        <v>0</v>
      </c>
      <c r="BH688" s="182">
        <f>IF(N688="sníž. přenesená",J688,0)</f>
        <v>0</v>
      </c>
      <c r="BI688" s="182">
        <f>IF(N688="nulová",J688,0)</f>
        <v>0</v>
      </c>
      <c r="BJ688" s="16" t="s">
        <v>83</v>
      </c>
      <c r="BK688" s="182">
        <f>ROUND(I688*H688,2)</f>
        <v>0</v>
      </c>
      <c r="BL688" s="16" t="s">
        <v>151</v>
      </c>
      <c r="BM688" s="181" t="s">
        <v>1385</v>
      </c>
    </row>
    <row r="689" spans="2:65" s="1" customFormat="1" ht="19.5">
      <c r="B689" s="33"/>
      <c r="C689" s="34"/>
      <c r="D689" s="183" t="s">
        <v>153</v>
      </c>
      <c r="E689" s="34"/>
      <c r="F689" s="184" t="s">
        <v>1386</v>
      </c>
      <c r="G689" s="34"/>
      <c r="H689" s="34"/>
      <c r="I689" s="106"/>
      <c r="J689" s="34"/>
      <c r="K689" s="34"/>
      <c r="L689" s="37"/>
      <c r="M689" s="185"/>
      <c r="N689" s="62"/>
      <c r="O689" s="62"/>
      <c r="P689" s="62"/>
      <c r="Q689" s="62"/>
      <c r="R689" s="62"/>
      <c r="S689" s="62"/>
      <c r="T689" s="63"/>
      <c r="AT689" s="16" t="s">
        <v>153</v>
      </c>
      <c r="AU689" s="16" t="s">
        <v>83</v>
      </c>
    </row>
    <row r="690" spans="2:65" s="11" customFormat="1">
      <c r="B690" s="186"/>
      <c r="C690" s="187"/>
      <c r="D690" s="183" t="s">
        <v>155</v>
      </c>
      <c r="E690" s="188" t="s">
        <v>21</v>
      </c>
      <c r="F690" s="189" t="s">
        <v>230</v>
      </c>
      <c r="G690" s="187"/>
      <c r="H690" s="190">
        <v>157.13999999999999</v>
      </c>
      <c r="I690" s="191"/>
      <c r="J690" s="187"/>
      <c r="K690" s="187"/>
      <c r="L690" s="192"/>
      <c r="M690" s="193"/>
      <c r="N690" s="194"/>
      <c r="O690" s="194"/>
      <c r="P690" s="194"/>
      <c r="Q690" s="194"/>
      <c r="R690" s="194"/>
      <c r="S690" s="194"/>
      <c r="T690" s="195"/>
      <c r="AT690" s="196" t="s">
        <v>155</v>
      </c>
      <c r="AU690" s="196" t="s">
        <v>83</v>
      </c>
      <c r="AV690" s="11" t="s">
        <v>85</v>
      </c>
      <c r="AW690" s="11" t="s">
        <v>36</v>
      </c>
      <c r="AX690" s="11" t="s">
        <v>83</v>
      </c>
      <c r="AY690" s="196" t="s">
        <v>146</v>
      </c>
    </row>
    <row r="691" spans="2:65" s="1" customFormat="1" ht="24" customHeight="1">
      <c r="B691" s="33"/>
      <c r="C691" s="221" t="s">
        <v>1387</v>
      </c>
      <c r="D691" s="221" t="s">
        <v>820</v>
      </c>
      <c r="E691" s="222" t="s">
        <v>1388</v>
      </c>
      <c r="F691" s="223" t="s">
        <v>1389</v>
      </c>
      <c r="G691" s="224" t="s">
        <v>150</v>
      </c>
      <c r="H691" s="225">
        <v>1900</v>
      </c>
      <c r="I691" s="226"/>
      <c r="J691" s="227">
        <f>ROUND(I691*H691,2)</f>
        <v>0</v>
      </c>
      <c r="K691" s="223" t="s">
        <v>21</v>
      </c>
      <c r="L691" s="228"/>
      <c r="M691" s="229" t="s">
        <v>21</v>
      </c>
      <c r="N691" s="230" t="s">
        <v>46</v>
      </c>
      <c r="O691" s="62"/>
      <c r="P691" s="179">
        <f>O691*H691</f>
        <v>0</v>
      </c>
      <c r="Q691" s="179">
        <v>1.6999999999999999E-3</v>
      </c>
      <c r="R691" s="179">
        <f>Q691*H691</f>
        <v>3.23</v>
      </c>
      <c r="S691" s="179">
        <v>0</v>
      </c>
      <c r="T691" s="180">
        <f>S691*H691</f>
        <v>0</v>
      </c>
      <c r="AR691" s="181" t="s">
        <v>409</v>
      </c>
      <c r="AT691" s="181" t="s">
        <v>820</v>
      </c>
      <c r="AU691" s="181" t="s">
        <v>83</v>
      </c>
      <c r="AY691" s="16" t="s">
        <v>146</v>
      </c>
      <c r="BE691" s="182">
        <f>IF(N691="základní",J691,0)</f>
        <v>0</v>
      </c>
      <c r="BF691" s="182">
        <f>IF(N691="snížená",J691,0)</f>
        <v>0</v>
      </c>
      <c r="BG691" s="182">
        <f>IF(N691="zákl. přenesená",J691,0)</f>
        <v>0</v>
      </c>
      <c r="BH691" s="182">
        <f>IF(N691="sníž. přenesená",J691,0)</f>
        <v>0</v>
      </c>
      <c r="BI691" s="182">
        <f>IF(N691="nulová",J691,0)</f>
        <v>0</v>
      </c>
      <c r="BJ691" s="16" t="s">
        <v>83</v>
      </c>
      <c r="BK691" s="182">
        <f>ROUND(I691*H691,2)</f>
        <v>0</v>
      </c>
      <c r="BL691" s="16" t="s">
        <v>151</v>
      </c>
      <c r="BM691" s="181" t="s">
        <v>1390</v>
      </c>
    </row>
    <row r="692" spans="2:65" s="11" customFormat="1">
      <c r="B692" s="186"/>
      <c r="C692" s="187"/>
      <c r="D692" s="183" t="s">
        <v>155</v>
      </c>
      <c r="E692" s="188" t="s">
        <v>21</v>
      </c>
      <c r="F692" s="189" t="s">
        <v>1391</v>
      </c>
      <c r="G692" s="187"/>
      <c r="H692" s="190">
        <v>1900</v>
      </c>
      <c r="I692" s="191"/>
      <c r="J692" s="187"/>
      <c r="K692" s="187"/>
      <c r="L692" s="192"/>
      <c r="M692" s="193"/>
      <c r="N692" s="194"/>
      <c r="O692" s="194"/>
      <c r="P692" s="194"/>
      <c r="Q692" s="194"/>
      <c r="R692" s="194"/>
      <c r="S692" s="194"/>
      <c r="T692" s="195"/>
      <c r="AT692" s="196" t="s">
        <v>155</v>
      </c>
      <c r="AU692" s="196" t="s">
        <v>83</v>
      </c>
      <c r="AV692" s="11" t="s">
        <v>85</v>
      </c>
      <c r="AW692" s="11" t="s">
        <v>36</v>
      </c>
      <c r="AX692" s="11" t="s">
        <v>83</v>
      </c>
      <c r="AY692" s="196" t="s">
        <v>146</v>
      </c>
    </row>
    <row r="693" spans="2:65" s="1" customFormat="1" ht="16.5" customHeight="1">
      <c r="B693" s="33"/>
      <c r="C693" s="170" t="s">
        <v>1392</v>
      </c>
      <c r="D693" s="170" t="s">
        <v>147</v>
      </c>
      <c r="E693" s="171" t="s">
        <v>1393</v>
      </c>
      <c r="F693" s="172" t="s">
        <v>1394</v>
      </c>
      <c r="G693" s="173" t="s">
        <v>227</v>
      </c>
      <c r="H693" s="174">
        <v>157.13999999999999</v>
      </c>
      <c r="I693" s="175"/>
      <c r="J693" s="176">
        <f>ROUND(I693*H693,2)</f>
        <v>0</v>
      </c>
      <c r="K693" s="172" t="s">
        <v>394</v>
      </c>
      <c r="L693" s="37"/>
      <c r="M693" s="177" t="s">
        <v>21</v>
      </c>
      <c r="N693" s="178" t="s">
        <v>46</v>
      </c>
      <c r="O693" s="62"/>
      <c r="P693" s="179">
        <f>O693*H693</f>
        <v>0</v>
      </c>
      <c r="Q693" s="179">
        <v>4.0000000000000003E-5</v>
      </c>
      <c r="R693" s="179">
        <f>Q693*H693</f>
        <v>6.2855999999999997E-3</v>
      </c>
      <c r="S693" s="179">
        <v>0</v>
      </c>
      <c r="T693" s="180">
        <f>S693*H693</f>
        <v>0</v>
      </c>
      <c r="AR693" s="181" t="s">
        <v>151</v>
      </c>
      <c r="AT693" s="181" t="s">
        <v>147</v>
      </c>
      <c r="AU693" s="181" t="s">
        <v>83</v>
      </c>
      <c r="AY693" s="16" t="s">
        <v>146</v>
      </c>
      <c r="BE693" s="182">
        <f>IF(N693="základní",J693,0)</f>
        <v>0</v>
      </c>
      <c r="BF693" s="182">
        <f>IF(N693="snížená",J693,0)</f>
        <v>0</v>
      </c>
      <c r="BG693" s="182">
        <f>IF(N693="zákl. přenesená",J693,0)</f>
        <v>0</v>
      </c>
      <c r="BH693" s="182">
        <f>IF(N693="sníž. přenesená",J693,0)</f>
        <v>0</v>
      </c>
      <c r="BI693" s="182">
        <f>IF(N693="nulová",J693,0)</f>
        <v>0</v>
      </c>
      <c r="BJ693" s="16" t="s">
        <v>83</v>
      </c>
      <c r="BK693" s="182">
        <f>ROUND(I693*H693,2)</f>
        <v>0</v>
      </c>
      <c r="BL693" s="16" t="s">
        <v>151</v>
      </c>
      <c r="BM693" s="181" t="s">
        <v>1395</v>
      </c>
    </row>
    <row r="694" spans="2:65" s="11" customFormat="1">
      <c r="B694" s="186"/>
      <c r="C694" s="187"/>
      <c r="D694" s="183" t="s">
        <v>155</v>
      </c>
      <c r="E694" s="188" t="s">
        <v>21</v>
      </c>
      <c r="F694" s="189" t="s">
        <v>413</v>
      </c>
      <c r="G694" s="187"/>
      <c r="H694" s="190">
        <v>157.13999999999999</v>
      </c>
      <c r="I694" s="191"/>
      <c r="J694" s="187"/>
      <c r="K694" s="187"/>
      <c r="L694" s="192"/>
      <c r="M694" s="193"/>
      <c r="N694" s="194"/>
      <c r="O694" s="194"/>
      <c r="P694" s="194"/>
      <c r="Q694" s="194"/>
      <c r="R694" s="194"/>
      <c r="S694" s="194"/>
      <c r="T694" s="195"/>
      <c r="AT694" s="196" t="s">
        <v>155</v>
      </c>
      <c r="AU694" s="196" t="s">
        <v>83</v>
      </c>
      <c r="AV694" s="11" t="s">
        <v>85</v>
      </c>
      <c r="AW694" s="11" t="s">
        <v>36</v>
      </c>
      <c r="AX694" s="11" t="s">
        <v>83</v>
      </c>
      <c r="AY694" s="196" t="s">
        <v>146</v>
      </c>
    </row>
    <row r="695" spans="2:65" s="1" customFormat="1" ht="16.5" customHeight="1">
      <c r="B695" s="33"/>
      <c r="C695" s="170" t="s">
        <v>1396</v>
      </c>
      <c r="D695" s="170" t="s">
        <v>147</v>
      </c>
      <c r="E695" s="171" t="s">
        <v>1397</v>
      </c>
      <c r="F695" s="172" t="s">
        <v>1398</v>
      </c>
      <c r="G695" s="173" t="s">
        <v>222</v>
      </c>
      <c r="H695" s="174">
        <v>16.2</v>
      </c>
      <c r="I695" s="175"/>
      <c r="J695" s="176">
        <f>ROUND(I695*H695,2)</f>
        <v>0</v>
      </c>
      <c r="K695" s="172" t="s">
        <v>394</v>
      </c>
      <c r="L695" s="37"/>
      <c r="M695" s="177" t="s">
        <v>21</v>
      </c>
      <c r="N695" s="178" t="s">
        <v>46</v>
      </c>
      <c r="O695" s="62"/>
      <c r="P695" s="179">
        <f>O695*H695</f>
        <v>0</v>
      </c>
      <c r="Q695" s="179">
        <v>1.7999999999999999E-2</v>
      </c>
      <c r="R695" s="179">
        <f>Q695*H695</f>
        <v>0.29159999999999997</v>
      </c>
      <c r="S695" s="179">
        <v>0</v>
      </c>
      <c r="T695" s="180">
        <f>S695*H695</f>
        <v>0</v>
      </c>
      <c r="AR695" s="181" t="s">
        <v>151</v>
      </c>
      <c r="AT695" s="181" t="s">
        <v>147</v>
      </c>
      <c r="AU695" s="181" t="s">
        <v>83</v>
      </c>
      <c r="AY695" s="16" t="s">
        <v>146</v>
      </c>
      <c r="BE695" s="182">
        <f>IF(N695="základní",J695,0)</f>
        <v>0</v>
      </c>
      <c r="BF695" s="182">
        <f>IF(N695="snížená",J695,0)</f>
        <v>0</v>
      </c>
      <c r="BG695" s="182">
        <f>IF(N695="zákl. přenesená",J695,0)</f>
        <v>0</v>
      </c>
      <c r="BH695" s="182">
        <f>IF(N695="sníž. přenesená",J695,0)</f>
        <v>0</v>
      </c>
      <c r="BI695" s="182">
        <f>IF(N695="nulová",J695,0)</f>
        <v>0</v>
      </c>
      <c r="BJ695" s="16" t="s">
        <v>83</v>
      </c>
      <c r="BK695" s="182">
        <f>ROUND(I695*H695,2)</f>
        <v>0</v>
      </c>
      <c r="BL695" s="16" t="s">
        <v>151</v>
      </c>
      <c r="BM695" s="181" t="s">
        <v>1399</v>
      </c>
    </row>
    <row r="696" spans="2:65" s="1" customFormat="1" ht="19.5">
      <c r="B696" s="33"/>
      <c r="C696" s="34"/>
      <c r="D696" s="183" t="s">
        <v>153</v>
      </c>
      <c r="E696" s="34"/>
      <c r="F696" s="184" t="s">
        <v>1400</v>
      </c>
      <c r="G696" s="34"/>
      <c r="H696" s="34"/>
      <c r="I696" s="106"/>
      <c r="J696" s="34"/>
      <c r="K696" s="34"/>
      <c r="L696" s="37"/>
      <c r="M696" s="185"/>
      <c r="N696" s="62"/>
      <c r="O696" s="62"/>
      <c r="P696" s="62"/>
      <c r="Q696" s="62"/>
      <c r="R696" s="62"/>
      <c r="S696" s="62"/>
      <c r="T696" s="63"/>
      <c r="AT696" s="16" t="s">
        <v>153</v>
      </c>
      <c r="AU696" s="16" t="s">
        <v>83</v>
      </c>
    </row>
    <row r="697" spans="2:65" s="11" customFormat="1">
      <c r="B697" s="186"/>
      <c r="C697" s="187"/>
      <c r="D697" s="183" t="s">
        <v>155</v>
      </c>
      <c r="E697" s="188" t="s">
        <v>21</v>
      </c>
      <c r="F697" s="189" t="s">
        <v>422</v>
      </c>
      <c r="G697" s="187"/>
      <c r="H697" s="190">
        <v>16.2</v>
      </c>
      <c r="I697" s="191"/>
      <c r="J697" s="187"/>
      <c r="K697" s="187"/>
      <c r="L697" s="192"/>
      <c r="M697" s="193"/>
      <c r="N697" s="194"/>
      <c r="O697" s="194"/>
      <c r="P697" s="194"/>
      <c r="Q697" s="194"/>
      <c r="R697" s="194"/>
      <c r="S697" s="194"/>
      <c r="T697" s="195"/>
      <c r="AT697" s="196" t="s">
        <v>155</v>
      </c>
      <c r="AU697" s="196" t="s">
        <v>83</v>
      </c>
      <c r="AV697" s="11" t="s">
        <v>85</v>
      </c>
      <c r="AW697" s="11" t="s">
        <v>36</v>
      </c>
      <c r="AX697" s="11" t="s">
        <v>83</v>
      </c>
      <c r="AY697" s="196" t="s">
        <v>146</v>
      </c>
    </row>
    <row r="698" spans="2:65" s="1" customFormat="1" ht="16.5" customHeight="1">
      <c r="B698" s="33"/>
      <c r="C698" s="221" t="s">
        <v>1401</v>
      </c>
      <c r="D698" s="221" t="s">
        <v>820</v>
      </c>
      <c r="E698" s="222" t="s">
        <v>1402</v>
      </c>
      <c r="F698" s="223" t="s">
        <v>1403</v>
      </c>
      <c r="G698" s="224" t="s">
        <v>150</v>
      </c>
      <c r="H698" s="225">
        <v>15</v>
      </c>
      <c r="I698" s="226"/>
      <c r="J698" s="227">
        <f>ROUND(I698*H698,2)</f>
        <v>0</v>
      </c>
      <c r="K698" s="223" t="s">
        <v>21</v>
      </c>
      <c r="L698" s="228"/>
      <c r="M698" s="229" t="s">
        <v>21</v>
      </c>
      <c r="N698" s="230" t="s">
        <v>46</v>
      </c>
      <c r="O698" s="62"/>
      <c r="P698" s="179">
        <f>O698*H698</f>
        <v>0</v>
      </c>
      <c r="Q698" s="179">
        <v>1.6000000000000001E-3</v>
      </c>
      <c r="R698" s="179">
        <f>Q698*H698</f>
        <v>2.4E-2</v>
      </c>
      <c r="S698" s="179">
        <v>0</v>
      </c>
      <c r="T698" s="180">
        <f>S698*H698</f>
        <v>0</v>
      </c>
      <c r="AR698" s="181" t="s">
        <v>409</v>
      </c>
      <c r="AT698" s="181" t="s">
        <v>820</v>
      </c>
      <c r="AU698" s="181" t="s">
        <v>83</v>
      </c>
      <c r="AY698" s="16" t="s">
        <v>146</v>
      </c>
      <c r="BE698" s="182">
        <f>IF(N698="základní",J698,0)</f>
        <v>0</v>
      </c>
      <c r="BF698" s="182">
        <f>IF(N698="snížená",J698,0)</f>
        <v>0</v>
      </c>
      <c r="BG698" s="182">
        <f>IF(N698="zákl. přenesená",J698,0)</f>
        <v>0</v>
      </c>
      <c r="BH698" s="182">
        <f>IF(N698="sníž. přenesená",J698,0)</f>
        <v>0</v>
      </c>
      <c r="BI698" s="182">
        <f>IF(N698="nulová",J698,0)</f>
        <v>0</v>
      </c>
      <c r="BJ698" s="16" t="s">
        <v>83</v>
      </c>
      <c r="BK698" s="182">
        <f>ROUND(I698*H698,2)</f>
        <v>0</v>
      </c>
      <c r="BL698" s="16" t="s">
        <v>151</v>
      </c>
      <c r="BM698" s="181" t="s">
        <v>1404</v>
      </c>
    </row>
    <row r="699" spans="2:65" s="11" customFormat="1">
      <c r="B699" s="186"/>
      <c r="C699" s="187"/>
      <c r="D699" s="183" t="s">
        <v>155</v>
      </c>
      <c r="E699" s="188" t="s">
        <v>21</v>
      </c>
      <c r="F699" s="189" t="s">
        <v>1258</v>
      </c>
      <c r="G699" s="187"/>
      <c r="H699" s="190">
        <v>15</v>
      </c>
      <c r="I699" s="191"/>
      <c r="J699" s="187"/>
      <c r="K699" s="187"/>
      <c r="L699" s="192"/>
      <c r="M699" s="193"/>
      <c r="N699" s="194"/>
      <c r="O699" s="194"/>
      <c r="P699" s="194"/>
      <c r="Q699" s="194"/>
      <c r="R699" s="194"/>
      <c r="S699" s="194"/>
      <c r="T699" s="195"/>
      <c r="AT699" s="196" t="s">
        <v>155</v>
      </c>
      <c r="AU699" s="196" t="s">
        <v>83</v>
      </c>
      <c r="AV699" s="11" t="s">
        <v>85</v>
      </c>
      <c r="AW699" s="11" t="s">
        <v>36</v>
      </c>
      <c r="AX699" s="11" t="s">
        <v>83</v>
      </c>
      <c r="AY699" s="196" t="s">
        <v>146</v>
      </c>
    </row>
    <row r="700" spans="2:65" s="1" customFormat="1" ht="16.5" customHeight="1">
      <c r="B700" s="33"/>
      <c r="C700" s="170" t="s">
        <v>1405</v>
      </c>
      <c r="D700" s="170" t="s">
        <v>147</v>
      </c>
      <c r="E700" s="171" t="s">
        <v>1406</v>
      </c>
      <c r="F700" s="172" t="s">
        <v>1407</v>
      </c>
      <c r="G700" s="173" t="s">
        <v>222</v>
      </c>
      <c r="H700" s="174">
        <v>20.2</v>
      </c>
      <c r="I700" s="175"/>
      <c r="J700" s="176">
        <f>ROUND(I700*H700,2)</f>
        <v>0</v>
      </c>
      <c r="K700" s="172" t="s">
        <v>394</v>
      </c>
      <c r="L700" s="37"/>
      <c r="M700" s="177" t="s">
        <v>21</v>
      </c>
      <c r="N700" s="178" t="s">
        <v>46</v>
      </c>
      <c r="O700" s="62"/>
      <c r="P700" s="179">
        <f>O700*H700</f>
        <v>0</v>
      </c>
      <c r="Q700" s="179">
        <v>5.0000000000000001E-4</v>
      </c>
      <c r="R700" s="179">
        <f>Q700*H700</f>
        <v>1.01E-2</v>
      </c>
      <c r="S700" s="179">
        <v>0</v>
      </c>
      <c r="T700" s="180">
        <f>S700*H700</f>
        <v>0</v>
      </c>
      <c r="AR700" s="181" t="s">
        <v>151</v>
      </c>
      <c r="AT700" s="181" t="s">
        <v>147</v>
      </c>
      <c r="AU700" s="181" t="s">
        <v>83</v>
      </c>
      <c r="AY700" s="16" t="s">
        <v>146</v>
      </c>
      <c r="BE700" s="182">
        <f>IF(N700="základní",J700,0)</f>
        <v>0</v>
      </c>
      <c r="BF700" s="182">
        <f>IF(N700="snížená",J700,0)</f>
        <v>0</v>
      </c>
      <c r="BG700" s="182">
        <f>IF(N700="zákl. přenesená",J700,0)</f>
        <v>0</v>
      </c>
      <c r="BH700" s="182">
        <f>IF(N700="sníž. přenesená",J700,0)</f>
        <v>0</v>
      </c>
      <c r="BI700" s="182">
        <f>IF(N700="nulová",J700,0)</f>
        <v>0</v>
      </c>
      <c r="BJ700" s="16" t="s">
        <v>83</v>
      </c>
      <c r="BK700" s="182">
        <f>ROUND(I700*H700,2)</f>
        <v>0</v>
      </c>
      <c r="BL700" s="16" t="s">
        <v>151</v>
      </c>
      <c r="BM700" s="181" t="s">
        <v>1408</v>
      </c>
    </row>
    <row r="701" spans="2:65" s="11" customFormat="1">
      <c r="B701" s="186"/>
      <c r="C701" s="187"/>
      <c r="D701" s="183" t="s">
        <v>155</v>
      </c>
      <c r="E701" s="188" t="s">
        <v>21</v>
      </c>
      <c r="F701" s="189" t="s">
        <v>224</v>
      </c>
      <c r="G701" s="187"/>
      <c r="H701" s="190">
        <v>20.2</v>
      </c>
      <c r="I701" s="191"/>
      <c r="J701" s="187"/>
      <c r="K701" s="187"/>
      <c r="L701" s="192"/>
      <c r="M701" s="193"/>
      <c r="N701" s="194"/>
      <c r="O701" s="194"/>
      <c r="P701" s="194"/>
      <c r="Q701" s="194"/>
      <c r="R701" s="194"/>
      <c r="S701" s="194"/>
      <c r="T701" s="195"/>
      <c r="AT701" s="196" t="s">
        <v>155</v>
      </c>
      <c r="AU701" s="196" t="s">
        <v>83</v>
      </c>
      <c r="AV701" s="11" t="s">
        <v>85</v>
      </c>
      <c r="AW701" s="11" t="s">
        <v>36</v>
      </c>
      <c r="AX701" s="11" t="s">
        <v>83</v>
      </c>
      <c r="AY701" s="196" t="s">
        <v>146</v>
      </c>
    </row>
    <row r="702" spans="2:65" s="1" customFormat="1" ht="16.5" customHeight="1">
      <c r="B702" s="33"/>
      <c r="C702" s="170" t="s">
        <v>1409</v>
      </c>
      <c r="D702" s="170" t="s">
        <v>147</v>
      </c>
      <c r="E702" s="171" t="s">
        <v>1410</v>
      </c>
      <c r="F702" s="172" t="s">
        <v>1380</v>
      </c>
      <c r="G702" s="173" t="s">
        <v>688</v>
      </c>
      <c r="H702" s="174">
        <v>13.933</v>
      </c>
      <c r="I702" s="175"/>
      <c r="J702" s="176">
        <f>ROUND(I702*H702,2)</f>
        <v>0</v>
      </c>
      <c r="K702" s="172" t="s">
        <v>394</v>
      </c>
      <c r="L702" s="37"/>
      <c r="M702" s="177" t="s">
        <v>21</v>
      </c>
      <c r="N702" s="178" t="s">
        <v>46</v>
      </c>
      <c r="O702" s="62"/>
      <c r="P702" s="179">
        <f>O702*H702</f>
        <v>0</v>
      </c>
      <c r="Q702" s="179">
        <v>0</v>
      </c>
      <c r="R702" s="179">
        <f>Q702*H702</f>
        <v>0</v>
      </c>
      <c r="S702" s="179">
        <v>0</v>
      </c>
      <c r="T702" s="180">
        <f>S702*H702</f>
        <v>0</v>
      </c>
      <c r="AR702" s="181" t="s">
        <v>151</v>
      </c>
      <c r="AT702" s="181" t="s">
        <v>147</v>
      </c>
      <c r="AU702" s="181" t="s">
        <v>83</v>
      </c>
      <c r="AY702" s="16" t="s">
        <v>146</v>
      </c>
      <c r="BE702" s="182">
        <f>IF(N702="základní",J702,0)</f>
        <v>0</v>
      </c>
      <c r="BF702" s="182">
        <f>IF(N702="snížená",J702,0)</f>
        <v>0</v>
      </c>
      <c r="BG702" s="182">
        <f>IF(N702="zákl. přenesená",J702,0)</f>
        <v>0</v>
      </c>
      <c r="BH702" s="182">
        <f>IF(N702="sníž. přenesená",J702,0)</f>
        <v>0</v>
      </c>
      <c r="BI702" s="182">
        <f>IF(N702="nulová",J702,0)</f>
        <v>0</v>
      </c>
      <c r="BJ702" s="16" t="s">
        <v>83</v>
      </c>
      <c r="BK702" s="182">
        <f>ROUND(I702*H702,2)</f>
        <v>0</v>
      </c>
      <c r="BL702" s="16" t="s">
        <v>151</v>
      </c>
      <c r="BM702" s="181" t="s">
        <v>1411</v>
      </c>
    </row>
    <row r="703" spans="2:65" s="10" customFormat="1" ht="25.9" customHeight="1">
      <c r="B703" s="156"/>
      <c r="C703" s="157"/>
      <c r="D703" s="158" t="s">
        <v>74</v>
      </c>
      <c r="E703" s="159" t="s">
        <v>431</v>
      </c>
      <c r="F703" s="159" t="s">
        <v>432</v>
      </c>
      <c r="G703" s="157"/>
      <c r="H703" s="157"/>
      <c r="I703" s="160"/>
      <c r="J703" s="161">
        <f>BK703</f>
        <v>0</v>
      </c>
      <c r="K703" s="157"/>
      <c r="L703" s="162"/>
      <c r="M703" s="163"/>
      <c r="N703" s="164"/>
      <c r="O703" s="164"/>
      <c r="P703" s="165">
        <f>SUM(P704:P725)</f>
        <v>0</v>
      </c>
      <c r="Q703" s="164"/>
      <c r="R703" s="165">
        <f>SUM(R704:R725)</f>
        <v>0.31250000000000006</v>
      </c>
      <c r="S703" s="164"/>
      <c r="T703" s="166">
        <f>SUM(T704:T725)</f>
        <v>0</v>
      </c>
      <c r="AR703" s="167" t="s">
        <v>85</v>
      </c>
      <c r="AT703" s="168" t="s">
        <v>74</v>
      </c>
      <c r="AU703" s="168" t="s">
        <v>75</v>
      </c>
      <c r="AY703" s="167" t="s">
        <v>146</v>
      </c>
      <c r="BK703" s="169">
        <f>SUM(BK704:BK725)</f>
        <v>0</v>
      </c>
    </row>
    <row r="704" spans="2:65" s="1" customFormat="1" ht="24" customHeight="1">
      <c r="B704" s="33"/>
      <c r="C704" s="170" t="s">
        <v>1412</v>
      </c>
      <c r="D704" s="170" t="s">
        <v>147</v>
      </c>
      <c r="E704" s="171" t="s">
        <v>434</v>
      </c>
      <c r="F704" s="172" t="s">
        <v>1413</v>
      </c>
      <c r="G704" s="173" t="s">
        <v>618</v>
      </c>
      <c r="H704" s="174">
        <v>1</v>
      </c>
      <c r="I704" s="175"/>
      <c r="J704" s="176">
        <f>ROUND(I704*H704,2)</f>
        <v>0</v>
      </c>
      <c r="K704" s="172" t="s">
        <v>21</v>
      </c>
      <c r="L704" s="37"/>
      <c r="M704" s="177" t="s">
        <v>21</v>
      </c>
      <c r="N704" s="178" t="s">
        <v>46</v>
      </c>
      <c r="O704" s="62"/>
      <c r="P704" s="179">
        <f>O704*H704</f>
        <v>0</v>
      </c>
      <c r="Q704" s="179">
        <v>0.1</v>
      </c>
      <c r="R704" s="179">
        <f>Q704*H704</f>
        <v>0.1</v>
      </c>
      <c r="S704" s="179">
        <v>0</v>
      </c>
      <c r="T704" s="180">
        <f>S704*H704</f>
        <v>0</v>
      </c>
      <c r="AR704" s="181" t="s">
        <v>151</v>
      </c>
      <c r="AT704" s="181" t="s">
        <v>147</v>
      </c>
      <c r="AU704" s="181" t="s">
        <v>83</v>
      </c>
      <c r="AY704" s="16" t="s">
        <v>146</v>
      </c>
      <c r="BE704" s="182">
        <f>IF(N704="základní",J704,0)</f>
        <v>0</v>
      </c>
      <c r="BF704" s="182">
        <f>IF(N704="snížená",J704,0)</f>
        <v>0</v>
      </c>
      <c r="BG704" s="182">
        <f>IF(N704="zákl. přenesená",J704,0)</f>
        <v>0</v>
      </c>
      <c r="BH704" s="182">
        <f>IF(N704="sníž. přenesená",J704,0)</f>
        <v>0</v>
      </c>
      <c r="BI704" s="182">
        <f>IF(N704="nulová",J704,0)</f>
        <v>0</v>
      </c>
      <c r="BJ704" s="16" t="s">
        <v>83</v>
      </c>
      <c r="BK704" s="182">
        <f>ROUND(I704*H704,2)</f>
        <v>0</v>
      </c>
      <c r="BL704" s="16" t="s">
        <v>151</v>
      </c>
      <c r="BM704" s="181" t="s">
        <v>436</v>
      </c>
    </row>
    <row r="705" spans="2:65" s="1" customFormat="1" ht="58.5">
      <c r="B705" s="33"/>
      <c r="C705" s="34"/>
      <c r="D705" s="183" t="s">
        <v>153</v>
      </c>
      <c r="E705" s="34"/>
      <c r="F705" s="184" t="s">
        <v>1414</v>
      </c>
      <c r="G705" s="34"/>
      <c r="H705" s="34"/>
      <c r="I705" s="106"/>
      <c r="J705" s="34"/>
      <c r="K705" s="34"/>
      <c r="L705" s="37"/>
      <c r="M705" s="185"/>
      <c r="N705" s="62"/>
      <c r="O705" s="62"/>
      <c r="P705" s="62"/>
      <c r="Q705" s="62"/>
      <c r="R705" s="62"/>
      <c r="S705" s="62"/>
      <c r="T705" s="63"/>
      <c r="AT705" s="16" t="s">
        <v>153</v>
      </c>
      <c r="AU705" s="16" t="s">
        <v>83</v>
      </c>
    </row>
    <row r="706" spans="2:65" s="11" customFormat="1">
      <c r="B706" s="186"/>
      <c r="C706" s="187"/>
      <c r="D706" s="183" t="s">
        <v>155</v>
      </c>
      <c r="E706" s="188" t="s">
        <v>21</v>
      </c>
      <c r="F706" s="189" t="s">
        <v>164</v>
      </c>
      <c r="G706" s="187"/>
      <c r="H706" s="190">
        <v>1</v>
      </c>
      <c r="I706" s="191"/>
      <c r="J706" s="187"/>
      <c r="K706" s="187"/>
      <c r="L706" s="192"/>
      <c r="M706" s="193"/>
      <c r="N706" s="194"/>
      <c r="O706" s="194"/>
      <c r="P706" s="194"/>
      <c r="Q706" s="194"/>
      <c r="R706" s="194"/>
      <c r="S706" s="194"/>
      <c r="T706" s="195"/>
      <c r="AT706" s="196" t="s">
        <v>155</v>
      </c>
      <c r="AU706" s="196" t="s">
        <v>83</v>
      </c>
      <c r="AV706" s="11" t="s">
        <v>85</v>
      </c>
      <c r="AW706" s="11" t="s">
        <v>36</v>
      </c>
      <c r="AX706" s="11" t="s">
        <v>83</v>
      </c>
      <c r="AY706" s="196" t="s">
        <v>146</v>
      </c>
    </row>
    <row r="707" spans="2:65" s="1" customFormat="1" ht="16.5" customHeight="1">
      <c r="B707" s="33"/>
      <c r="C707" s="170" t="s">
        <v>1415</v>
      </c>
      <c r="D707" s="170" t="s">
        <v>147</v>
      </c>
      <c r="E707" s="171" t="s">
        <v>440</v>
      </c>
      <c r="F707" s="172" t="s">
        <v>1416</v>
      </c>
      <c r="G707" s="173" t="s">
        <v>150</v>
      </c>
      <c r="H707" s="174">
        <v>1</v>
      </c>
      <c r="I707" s="175"/>
      <c r="J707" s="176">
        <f>ROUND(I707*H707,2)</f>
        <v>0</v>
      </c>
      <c r="K707" s="172" t="s">
        <v>21</v>
      </c>
      <c r="L707" s="37"/>
      <c r="M707" s="177" t="s">
        <v>21</v>
      </c>
      <c r="N707" s="178" t="s">
        <v>46</v>
      </c>
      <c r="O707" s="62"/>
      <c r="P707" s="179">
        <f>O707*H707</f>
        <v>0</v>
      </c>
      <c r="Q707" s="179">
        <v>0.02</v>
      </c>
      <c r="R707" s="179">
        <f>Q707*H707</f>
        <v>0.02</v>
      </c>
      <c r="S707" s="179">
        <v>0</v>
      </c>
      <c r="T707" s="180">
        <f>S707*H707</f>
        <v>0</v>
      </c>
      <c r="AR707" s="181" t="s">
        <v>151</v>
      </c>
      <c r="AT707" s="181" t="s">
        <v>147</v>
      </c>
      <c r="AU707" s="181" t="s">
        <v>83</v>
      </c>
      <c r="AY707" s="16" t="s">
        <v>146</v>
      </c>
      <c r="BE707" s="182">
        <f>IF(N707="základní",J707,0)</f>
        <v>0</v>
      </c>
      <c r="BF707" s="182">
        <f>IF(N707="snížená",J707,0)</f>
        <v>0</v>
      </c>
      <c r="BG707" s="182">
        <f>IF(N707="zákl. přenesená",J707,0)</f>
        <v>0</v>
      </c>
      <c r="BH707" s="182">
        <f>IF(N707="sníž. přenesená",J707,0)</f>
        <v>0</v>
      </c>
      <c r="BI707" s="182">
        <f>IF(N707="nulová",J707,0)</f>
        <v>0</v>
      </c>
      <c r="BJ707" s="16" t="s">
        <v>83</v>
      </c>
      <c r="BK707" s="182">
        <f>ROUND(I707*H707,2)</f>
        <v>0</v>
      </c>
      <c r="BL707" s="16" t="s">
        <v>151</v>
      </c>
      <c r="BM707" s="181" t="s">
        <v>442</v>
      </c>
    </row>
    <row r="708" spans="2:65" s="1" customFormat="1" ht="39">
      <c r="B708" s="33"/>
      <c r="C708" s="34"/>
      <c r="D708" s="183" t="s">
        <v>153</v>
      </c>
      <c r="E708" s="34"/>
      <c r="F708" s="184" t="s">
        <v>1417</v>
      </c>
      <c r="G708" s="34"/>
      <c r="H708" s="34"/>
      <c r="I708" s="106"/>
      <c r="J708" s="34"/>
      <c r="K708" s="34"/>
      <c r="L708" s="37"/>
      <c r="M708" s="185"/>
      <c r="N708" s="62"/>
      <c r="O708" s="62"/>
      <c r="P708" s="62"/>
      <c r="Q708" s="62"/>
      <c r="R708" s="62"/>
      <c r="S708" s="62"/>
      <c r="T708" s="63"/>
      <c r="AT708" s="16" t="s">
        <v>153</v>
      </c>
      <c r="AU708" s="16" t="s">
        <v>83</v>
      </c>
    </row>
    <row r="709" spans="2:65" s="11" customFormat="1">
      <c r="B709" s="186"/>
      <c r="C709" s="187"/>
      <c r="D709" s="183" t="s">
        <v>155</v>
      </c>
      <c r="E709" s="188" t="s">
        <v>21</v>
      </c>
      <c r="F709" s="189" t="s">
        <v>164</v>
      </c>
      <c r="G709" s="187"/>
      <c r="H709" s="190">
        <v>1</v>
      </c>
      <c r="I709" s="191"/>
      <c r="J709" s="187"/>
      <c r="K709" s="187"/>
      <c r="L709" s="192"/>
      <c r="M709" s="193"/>
      <c r="N709" s="194"/>
      <c r="O709" s="194"/>
      <c r="P709" s="194"/>
      <c r="Q709" s="194"/>
      <c r="R709" s="194"/>
      <c r="S709" s="194"/>
      <c r="T709" s="195"/>
      <c r="AT709" s="196" t="s">
        <v>155</v>
      </c>
      <c r="AU709" s="196" t="s">
        <v>83</v>
      </c>
      <c r="AV709" s="11" t="s">
        <v>85</v>
      </c>
      <c r="AW709" s="11" t="s">
        <v>36</v>
      </c>
      <c r="AX709" s="11" t="s">
        <v>83</v>
      </c>
      <c r="AY709" s="196" t="s">
        <v>146</v>
      </c>
    </row>
    <row r="710" spans="2:65" s="1" customFormat="1" ht="24" customHeight="1">
      <c r="B710" s="33"/>
      <c r="C710" s="170" t="s">
        <v>1418</v>
      </c>
      <c r="D710" s="170" t="s">
        <v>147</v>
      </c>
      <c r="E710" s="171" t="s">
        <v>444</v>
      </c>
      <c r="F710" s="172" t="s">
        <v>1419</v>
      </c>
      <c r="G710" s="173" t="s">
        <v>150</v>
      </c>
      <c r="H710" s="174">
        <v>44</v>
      </c>
      <c r="I710" s="175"/>
      <c r="J710" s="176">
        <f>ROUND(I710*H710,2)</f>
        <v>0</v>
      </c>
      <c r="K710" s="172" t="s">
        <v>21</v>
      </c>
      <c r="L710" s="37"/>
      <c r="M710" s="177" t="s">
        <v>21</v>
      </c>
      <c r="N710" s="178" t="s">
        <v>46</v>
      </c>
      <c r="O710" s="62"/>
      <c r="P710" s="179">
        <f>O710*H710</f>
        <v>0</v>
      </c>
      <c r="Q710" s="179">
        <v>2.5000000000000001E-3</v>
      </c>
      <c r="R710" s="179">
        <f>Q710*H710</f>
        <v>0.11</v>
      </c>
      <c r="S710" s="179">
        <v>0</v>
      </c>
      <c r="T710" s="180">
        <f>S710*H710</f>
        <v>0</v>
      </c>
      <c r="AR710" s="181" t="s">
        <v>151</v>
      </c>
      <c r="AT710" s="181" t="s">
        <v>147</v>
      </c>
      <c r="AU710" s="181" t="s">
        <v>83</v>
      </c>
      <c r="AY710" s="16" t="s">
        <v>146</v>
      </c>
      <c r="BE710" s="182">
        <f>IF(N710="základní",J710,0)</f>
        <v>0</v>
      </c>
      <c r="BF710" s="182">
        <f>IF(N710="snížená",J710,0)</f>
        <v>0</v>
      </c>
      <c r="BG710" s="182">
        <f>IF(N710="zákl. přenesená",J710,0)</f>
        <v>0</v>
      </c>
      <c r="BH710" s="182">
        <f>IF(N710="sníž. přenesená",J710,0)</f>
        <v>0</v>
      </c>
      <c r="BI710" s="182">
        <f>IF(N710="nulová",J710,0)</f>
        <v>0</v>
      </c>
      <c r="BJ710" s="16" t="s">
        <v>83</v>
      </c>
      <c r="BK710" s="182">
        <f>ROUND(I710*H710,2)</f>
        <v>0</v>
      </c>
      <c r="BL710" s="16" t="s">
        <v>151</v>
      </c>
      <c r="BM710" s="181" t="s">
        <v>446</v>
      </c>
    </row>
    <row r="711" spans="2:65" s="1" customFormat="1" ht="78">
      <c r="B711" s="33"/>
      <c r="C711" s="34"/>
      <c r="D711" s="183" t="s">
        <v>153</v>
      </c>
      <c r="E711" s="34"/>
      <c r="F711" s="184" t="s">
        <v>1420</v>
      </c>
      <c r="G711" s="34"/>
      <c r="H711" s="34"/>
      <c r="I711" s="106"/>
      <c r="J711" s="34"/>
      <c r="K711" s="34"/>
      <c r="L711" s="37"/>
      <c r="M711" s="185"/>
      <c r="N711" s="62"/>
      <c r="O711" s="62"/>
      <c r="P711" s="62"/>
      <c r="Q711" s="62"/>
      <c r="R711" s="62"/>
      <c r="S711" s="62"/>
      <c r="T711" s="63"/>
      <c r="AT711" s="16" t="s">
        <v>153</v>
      </c>
      <c r="AU711" s="16" t="s">
        <v>83</v>
      </c>
    </row>
    <row r="712" spans="2:65" s="11" customFormat="1">
      <c r="B712" s="186"/>
      <c r="C712" s="187"/>
      <c r="D712" s="183" t="s">
        <v>155</v>
      </c>
      <c r="E712" s="188" t="s">
        <v>21</v>
      </c>
      <c r="F712" s="189" t="s">
        <v>1421</v>
      </c>
      <c r="G712" s="187"/>
      <c r="H712" s="190">
        <v>44</v>
      </c>
      <c r="I712" s="191"/>
      <c r="J712" s="187"/>
      <c r="K712" s="187"/>
      <c r="L712" s="192"/>
      <c r="M712" s="193"/>
      <c r="N712" s="194"/>
      <c r="O712" s="194"/>
      <c r="P712" s="194"/>
      <c r="Q712" s="194"/>
      <c r="R712" s="194"/>
      <c r="S712" s="194"/>
      <c r="T712" s="195"/>
      <c r="AT712" s="196" t="s">
        <v>155</v>
      </c>
      <c r="AU712" s="196" t="s">
        <v>83</v>
      </c>
      <c r="AV712" s="11" t="s">
        <v>85</v>
      </c>
      <c r="AW712" s="11" t="s">
        <v>36</v>
      </c>
      <c r="AX712" s="11" t="s">
        <v>83</v>
      </c>
      <c r="AY712" s="196" t="s">
        <v>146</v>
      </c>
    </row>
    <row r="713" spans="2:65" s="1" customFormat="1" ht="24" customHeight="1">
      <c r="B713" s="33"/>
      <c r="C713" s="170" t="s">
        <v>1422</v>
      </c>
      <c r="D713" s="170" t="s">
        <v>147</v>
      </c>
      <c r="E713" s="171" t="s">
        <v>450</v>
      </c>
      <c r="F713" s="172" t="s">
        <v>1423</v>
      </c>
      <c r="G713" s="173" t="s">
        <v>150</v>
      </c>
      <c r="H713" s="174">
        <v>10</v>
      </c>
      <c r="I713" s="175"/>
      <c r="J713" s="176">
        <f>ROUND(I713*H713,2)</f>
        <v>0</v>
      </c>
      <c r="K713" s="172" t="s">
        <v>21</v>
      </c>
      <c r="L713" s="37"/>
      <c r="M713" s="177" t="s">
        <v>21</v>
      </c>
      <c r="N713" s="178" t="s">
        <v>46</v>
      </c>
      <c r="O713" s="62"/>
      <c r="P713" s="179">
        <f>O713*H713</f>
        <v>0</v>
      </c>
      <c r="Q713" s="179">
        <v>2.5000000000000001E-3</v>
      </c>
      <c r="R713" s="179">
        <f>Q713*H713</f>
        <v>2.5000000000000001E-2</v>
      </c>
      <c r="S713" s="179">
        <v>0</v>
      </c>
      <c r="T713" s="180">
        <f>S713*H713</f>
        <v>0</v>
      </c>
      <c r="AR713" s="181" t="s">
        <v>151</v>
      </c>
      <c r="AT713" s="181" t="s">
        <v>147</v>
      </c>
      <c r="AU713" s="181" t="s">
        <v>83</v>
      </c>
      <c r="AY713" s="16" t="s">
        <v>146</v>
      </c>
      <c r="BE713" s="182">
        <f>IF(N713="základní",J713,0)</f>
        <v>0</v>
      </c>
      <c r="BF713" s="182">
        <f>IF(N713="snížená",J713,0)</f>
        <v>0</v>
      </c>
      <c r="BG713" s="182">
        <f>IF(N713="zákl. přenesená",J713,0)</f>
        <v>0</v>
      </c>
      <c r="BH713" s="182">
        <f>IF(N713="sníž. přenesená",J713,0)</f>
        <v>0</v>
      </c>
      <c r="BI713" s="182">
        <f>IF(N713="nulová",J713,0)</f>
        <v>0</v>
      </c>
      <c r="BJ713" s="16" t="s">
        <v>83</v>
      </c>
      <c r="BK713" s="182">
        <f>ROUND(I713*H713,2)</f>
        <v>0</v>
      </c>
      <c r="BL713" s="16" t="s">
        <v>151</v>
      </c>
      <c r="BM713" s="181" t="s">
        <v>1424</v>
      </c>
    </row>
    <row r="714" spans="2:65" s="1" customFormat="1" ht="78">
      <c r="B714" s="33"/>
      <c r="C714" s="34"/>
      <c r="D714" s="183" t="s">
        <v>153</v>
      </c>
      <c r="E714" s="34"/>
      <c r="F714" s="184" t="s">
        <v>1425</v>
      </c>
      <c r="G714" s="34"/>
      <c r="H714" s="34"/>
      <c r="I714" s="106"/>
      <c r="J714" s="34"/>
      <c r="K714" s="34"/>
      <c r="L714" s="37"/>
      <c r="M714" s="185"/>
      <c r="N714" s="62"/>
      <c r="O714" s="62"/>
      <c r="P714" s="62"/>
      <c r="Q714" s="62"/>
      <c r="R714" s="62"/>
      <c r="S714" s="62"/>
      <c r="T714" s="63"/>
      <c r="AT714" s="16" t="s">
        <v>153</v>
      </c>
      <c r="AU714" s="16" t="s">
        <v>83</v>
      </c>
    </row>
    <row r="715" spans="2:65" s="11" customFormat="1">
      <c r="B715" s="186"/>
      <c r="C715" s="187"/>
      <c r="D715" s="183" t="s">
        <v>155</v>
      </c>
      <c r="E715" s="188" t="s">
        <v>21</v>
      </c>
      <c r="F715" s="189" t="s">
        <v>1426</v>
      </c>
      <c r="G715" s="187"/>
      <c r="H715" s="190">
        <v>10</v>
      </c>
      <c r="I715" s="191"/>
      <c r="J715" s="187"/>
      <c r="K715" s="187"/>
      <c r="L715" s="192"/>
      <c r="M715" s="193"/>
      <c r="N715" s="194"/>
      <c r="O715" s="194"/>
      <c r="P715" s="194"/>
      <c r="Q715" s="194"/>
      <c r="R715" s="194"/>
      <c r="S715" s="194"/>
      <c r="T715" s="195"/>
      <c r="AT715" s="196" t="s">
        <v>155</v>
      </c>
      <c r="AU715" s="196" t="s">
        <v>83</v>
      </c>
      <c r="AV715" s="11" t="s">
        <v>85</v>
      </c>
      <c r="AW715" s="11" t="s">
        <v>36</v>
      </c>
      <c r="AX715" s="11" t="s">
        <v>83</v>
      </c>
      <c r="AY715" s="196" t="s">
        <v>146</v>
      </c>
    </row>
    <row r="716" spans="2:65" s="1" customFormat="1" ht="16.5" customHeight="1">
      <c r="B716" s="33"/>
      <c r="C716" s="170" t="s">
        <v>1427</v>
      </c>
      <c r="D716" s="170" t="s">
        <v>147</v>
      </c>
      <c r="E716" s="171" t="s">
        <v>1428</v>
      </c>
      <c r="F716" s="172" t="s">
        <v>1429</v>
      </c>
      <c r="G716" s="173" t="s">
        <v>150</v>
      </c>
      <c r="H716" s="174">
        <v>12</v>
      </c>
      <c r="I716" s="175"/>
      <c r="J716" s="176">
        <f>ROUND(I716*H716,2)</f>
        <v>0</v>
      </c>
      <c r="K716" s="172" t="s">
        <v>21</v>
      </c>
      <c r="L716" s="37"/>
      <c r="M716" s="177" t="s">
        <v>21</v>
      </c>
      <c r="N716" s="178" t="s">
        <v>46</v>
      </c>
      <c r="O716" s="62"/>
      <c r="P716" s="179">
        <f>O716*H716</f>
        <v>0</v>
      </c>
      <c r="Q716" s="179">
        <v>2.5000000000000001E-3</v>
      </c>
      <c r="R716" s="179">
        <f>Q716*H716</f>
        <v>0.03</v>
      </c>
      <c r="S716" s="179">
        <v>0</v>
      </c>
      <c r="T716" s="180">
        <f>S716*H716</f>
        <v>0</v>
      </c>
      <c r="AR716" s="181" t="s">
        <v>151</v>
      </c>
      <c r="AT716" s="181" t="s">
        <v>147</v>
      </c>
      <c r="AU716" s="181" t="s">
        <v>83</v>
      </c>
      <c r="AY716" s="16" t="s">
        <v>146</v>
      </c>
      <c r="BE716" s="182">
        <f>IF(N716="základní",J716,0)</f>
        <v>0</v>
      </c>
      <c r="BF716" s="182">
        <f>IF(N716="snížená",J716,0)</f>
        <v>0</v>
      </c>
      <c r="BG716" s="182">
        <f>IF(N716="zákl. přenesená",J716,0)</f>
        <v>0</v>
      </c>
      <c r="BH716" s="182">
        <f>IF(N716="sníž. přenesená",J716,0)</f>
        <v>0</v>
      </c>
      <c r="BI716" s="182">
        <f>IF(N716="nulová",J716,0)</f>
        <v>0</v>
      </c>
      <c r="BJ716" s="16" t="s">
        <v>83</v>
      </c>
      <c r="BK716" s="182">
        <f>ROUND(I716*H716,2)</f>
        <v>0</v>
      </c>
      <c r="BL716" s="16" t="s">
        <v>151</v>
      </c>
      <c r="BM716" s="181" t="s">
        <v>452</v>
      </c>
    </row>
    <row r="717" spans="2:65" s="1" customFormat="1" ht="78">
      <c r="B717" s="33"/>
      <c r="C717" s="34"/>
      <c r="D717" s="183" t="s">
        <v>153</v>
      </c>
      <c r="E717" s="34"/>
      <c r="F717" s="184" t="s">
        <v>1430</v>
      </c>
      <c r="G717" s="34"/>
      <c r="H717" s="34"/>
      <c r="I717" s="106"/>
      <c r="J717" s="34"/>
      <c r="K717" s="34"/>
      <c r="L717" s="37"/>
      <c r="M717" s="185"/>
      <c r="N717" s="62"/>
      <c r="O717" s="62"/>
      <c r="P717" s="62"/>
      <c r="Q717" s="62"/>
      <c r="R717" s="62"/>
      <c r="S717" s="62"/>
      <c r="T717" s="63"/>
      <c r="AT717" s="16" t="s">
        <v>153</v>
      </c>
      <c r="AU717" s="16" t="s">
        <v>83</v>
      </c>
    </row>
    <row r="718" spans="2:65" s="11" customFormat="1">
      <c r="B718" s="186"/>
      <c r="C718" s="187"/>
      <c r="D718" s="183" t="s">
        <v>155</v>
      </c>
      <c r="E718" s="188" t="s">
        <v>21</v>
      </c>
      <c r="F718" s="189" t="s">
        <v>1431</v>
      </c>
      <c r="G718" s="187"/>
      <c r="H718" s="190">
        <v>12</v>
      </c>
      <c r="I718" s="191"/>
      <c r="J718" s="187"/>
      <c r="K718" s="187"/>
      <c r="L718" s="192"/>
      <c r="M718" s="193"/>
      <c r="N718" s="194"/>
      <c r="O718" s="194"/>
      <c r="P718" s="194"/>
      <c r="Q718" s="194"/>
      <c r="R718" s="194"/>
      <c r="S718" s="194"/>
      <c r="T718" s="195"/>
      <c r="AT718" s="196" t="s">
        <v>155</v>
      </c>
      <c r="AU718" s="196" t="s">
        <v>83</v>
      </c>
      <c r="AV718" s="11" t="s">
        <v>85</v>
      </c>
      <c r="AW718" s="11" t="s">
        <v>36</v>
      </c>
      <c r="AX718" s="11" t="s">
        <v>83</v>
      </c>
      <c r="AY718" s="196" t="s">
        <v>146</v>
      </c>
    </row>
    <row r="719" spans="2:65" s="1" customFormat="1" ht="16.5" customHeight="1">
      <c r="B719" s="33"/>
      <c r="C719" s="170" t="s">
        <v>1432</v>
      </c>
      <c r="D719" s="170" t="s">
        <v>147</v>
      </c>
      <c r="E719" s="171" t="s">
        <v>1433</v>
      </c>
      <c r="F719" s="172" t="s">
        <v>1434</v>
      </c>
      <c r="G719" s="173" t="s">
        <v>150</v>
      </c>
      <c r="H719" s="174">
        <v>6</v>
      </c>
      <c r="I719" s="175"/>
      <c r="J719" s="176">
        <f>ROUND(I719*H719,2)</f>
        <v>0</v>
      </c>
      <c r="K719" s="172" t="s">
        <v>21</v>
      </c>
      <c r="L719" s="37"/>
      <c r="M719" s="177" t="s">
        <v>21</v>
      </c>
      <c r="N719" s="178" t="s">
        <v>46</v>
      </c>
      <c r="O719" s="62"/>
      <c r="P719" s="179">
        <f>O719*H719</f>
        <v>0</v>
      </c>
      <c r="Q719" s="179">
        <v>2.5000000000000001E-3</v>
      </c>
      <c r="R719" s="179">
        <f>Q719*H719</f>
        <v>1.4999999999999999E-2</v>
      </c>
      <c r="S719" s="179">
        <v>0</v>
      </c>
      <c r="T719" s="180">
        <f>S719*H719</f>
        <v>0</v>
      </c>
      <c r="AR719" s="181" t="s">
        <v>151</v>
      </c>
      <c r="AT719" s="181" t="s">
        <v>147</v>
      </c>
      <c r="AU719" s="181" t="s">
        <v>83</v>
      </c>
      <c r="AY719" s="16" t="s">
        <v>146</v>
      </c>
      <c r="BE719" s="182">
        <f>IF(N719="základní",J719,0)</f>
        <v>0</v>
      </c>
      <c r="BF719" s="182">
        <f>IF(N719="snížená",J719,0)</f>
        <v>0</v>
      </c>
      <c r="BG719" s="182">
        <f>IF(N719="zákl. přenesená",J719,0)</f>
        <v>0</v>
      </c>
      <c r="BH719" s="182">
        <f>IF(N719="sníž. přenesená",J719,0)</f>
        <v>0</v>
      </c>
      <c r="BI719" s="182">
        <f>IF(N719="nulová",J719,0)</f>
        <v>0</v>
      </c>
      <c r="BJ719" s="16" t="s">
        <v>83</v>
      </c>
      <c r="BK719" s="182">
        <f>ROUND(I719*H719,2)</f>
        <v>0</v>
      </c>
      <c r="BL719" s="16" t="s">
        <v>151</v>
      </c>
      <c r="BM719" s="181" t="s">
        <v>1435</v>
      </c>
    </row>
    <row r="720" spans="2:65" s="1" customFormat="1" ht="78">
      <c r="B720" s="33"/>
      <c r="C720" s="34"/>
      <c r="D720" s="183" t="s">
        <v>153</v>
      </c>
      <c r="E720" s="34"/>
      <c r="F720" s="184" t="s">
        <v>1436</v>
      </c>
      <c r="G720" s="34"/>
      <c r="H720" s="34"/>
      <c r="I720" s="106"/>
      <c r="J720" s="34"/>
      <c r="K720" s="34"/>
      <c r="L720" s="37"/>
      <c r="M720" s="185"/>
      <c r="N720" s="62"/>
      <c r="O720" s="62"/>
      <c r="P720" s="62"/>
      <c r="Q720" s="62"/>
      <c r="R720" s="62"/>
      <c r="S720" s="62"/>
      <c r="T720" s="63"/>
      <c r="AT720" s="16" t="s">
        <v>153</v>
      </c>
      <c r="AU720" s="16" t="s">
        <v>83</v>
      </c>
    </row>
    <row r="721" spans="2:65" s="11" customFormat="1">
      <c r="B721" s="186"/>
      <c r="C721" s="187"/>
      <c r="D721" s="183" t="s">
        <v>155</v>
      </c>
      <c r="E721" s="188" t="s">
        <v>21</v>
      </c>
      <c r="F721" s="189" t="s">
        <v>529</v>
      </c>
      <c r="G721" s="187"/>
      <c r="H721" s="190">
        <v>6</v>
      </c>
      <c r="I721" s="191"/>
      <c r="J721" s="187"/>
      <c r="K721" s="187"/>
      <c r="L721" s="192"/>
      <c r="M721" s="193"/>
      <c r="N721" s="194"/>
      <c r="O721" s="194"/>
      <c r="P721" s="194"/>
      <c r="Q721" s="194"/>
      <c r="R721" s="194"/>
      <c r="S721" s="194"/>
      <c r="T721" s="195"/>
      <c r="AT721" s="196" t="s">
        <v>155</v>
      </c>
      <c r="AU721" s="196" t="s">
        <v>83</v>
      </c>
      <c r="AV721" s="11" t="s">
        <v>85</v>
      </c>
      <c r="AW721" s="11" t="s">
        <v>36</v>
      </c>
      <c r="AX721" s="11" t="s">
        <v>83</v>
      </c>
      <c r="AY721" s="196" t="s">
        <v>146</v>
      </c>
    </row>
    <row r="722" spans="2:65" s="1" customFormat="1" ht="16.5" customHeight="1">
      <c r="B722" s="33"/>
      <c r="C722" s="170" t="s">
        <v>1437</v>
      </c>
      <c r="D722" s="170" t="s">
        <v>147</v>
      </c>
      <c r="E722" s="171" t="s">
        <v>1438</v>
      </c>
      <c r="F722" s="172" t="s">
        <v>1439</v>
      </c>
      <c r="G722" s="173" t="s">
        <v>150</v>
      </c>
      <c r="H722" s="174">
        <v>5</v>
      </c>
      <c r="I722" s="175"/>
      <c r="J722" s="176">
        <f>ROUND(I722*H722,2)</f>
        <v>0</v>
      </c>
      <c r="K722" s="172" t="s">
        <v>21</v>
      </c>
      <c r="L722" s="37"/>
      <c r="M722" s="177" t="s">
        <v>21</v>
      </c>
      <c r="N722" s="178" t="s">
        <v>46</v>
      </c>
      <c r="O722" s="62"/>
      <c r="P722" s="179">
        <f>O722*H722</f>
        <v>0</v>
      </c>
      <c r="Q722" s="179">
        <v>2.5000000000000001E-3</v>
      </c>
      <c r="R722" s="179">
        <f>Q722*H722</f>
        <v>1.2500000000000001E-2</v>
      </c>
      <c r="S722" s="179">
        <v>0</v>
      </c>
      <c r="T722" s="180">
        <f>S722*H722</f>
        <v>0</v>
      </c>
      <c r="AR722" s="181" t="s">
        <v>151</v>
      </c>
      <c r="AT722" s="181" t="s">
        <v>147</v>
      </c>
      <c r="AU722" s="181" t="s">
        <v>83</v>
      </c>
      <c r="AY722" s="16" t="s">
        <v>146</v>
      </c>
      <c r="BE722" s="182">
        <f>IF(N722="základní",J722,0)</f>
        <v>0</v>
      </c>
      <c r="BF722" s="182">
        <f>IF(N722="snížená",J722,0)</f>
        <v>0</v>
      </c>
      <c r="BG722" s="182">
        <f>IF(N722="zákl. přenesená",J722,0)</f>
        <v>0</v>
      </c>
      <c r="BH722" s="182">
        <f>IF(N722="sníž. přenesená",J722,0)</f>
        <v>0</v>
      </c>
      <c r="BI722" s="182">
        <f>IF(N722="nulová",J722,0)</f>
        <v>0</v>
      </c>
      <c r="BJ722" s="16" t="s">
        <v>83</v>
      </c>
      <c r="BK722" s="182">
        <f>ROUND(I722*H722,2)</f>
        <v>0</v>
      </c>
      <c r="BL722" s="16" t="s">
        <v>151</v>
      </c>
      <c r="BM722" s="181" t="s">
        <v>1440</v>
      </c>
    </row>
    <row r="723" spans="2:65" s="1" customFormat="1" ht="68.25">
      <c r="B723" s="33"/>
      <c r="C723" s="34"/>
      <c r="D723" s="183" t="s">
        <v>153</v>
      </c>
      <c r="E723" s="34"/>
      <c r="F723" s="184" t="s">
        <v>1441</v>
      </c>
      <c r="G723" s="34"/>
      <c r="H723" s="34"/>
      <c r="I723" s="106"/>
      <c r="J723" s="34"/>
      <c r="K723" s="34"/>
      <c r="L723" s="37"/>
      <c r="M723" s="185"/>
      <c r="N723" s="62"/>
      <c r="O723" s="62"/>
      <c r="P723" s="62"/>
      <c r="Q723" s="62"/>
      <c r="R723" s="62"/>
      <c r="S723" s="62"/>
      <c r="T723" s="63"/>
      <c r="AT723" s="16" t="s">
        <v>153</v>
      </c>
      <c r="AU723" s="16" t="s">
        <v>83</v>
      </c>
    </row>
    <row r="724" spans="2:65" s="11" customFormat="1">
      <c r="B724" s="186"/>
      <c r="C724" s="187"/>
      <c r="D724" s="183" t="s">
        <v>155</v>
      </c>
      <c r="E724" s="188" t="s">
        <v>21</v>
      </c>
      <c r="F724" s="189" t="s">
        <v>1254</v>
      </c>
      <c r="G724" s="187"/>
      <c r="H724" s="190">
        <v>5</v>
      </c>
      <c r="I724" s="191"/>
      <c r="J724" s="187"/>
      <c r="K724" s="187"/>
      <c r="L724" s="192"/>
      <c r="M724" s="193"/>
      <c r="N724" s="194"/>
      <c r="O724" s="194"/>
      <c r="P724" s="194"/>
      <c r="Q724" s="194"/>
      <c r="R724" s="194"/>
      <c r="S724" s="194"/>
      <c r="T724" s="195"/>
      <c r="AT724" s="196" t="s">
        <v>155</v>
      </c>
      <c r="AU724" s="196" t="s">
        <v>83</v>
      </c>
      <c r="AV724" s="11" t="s">
        <v>85</v>
      </c>
      <c r="AW724" s="11" t="s">
        <v>36</v>
      </c>
      <c r="AX724" s="11" t="s">
        <v>83</v>
      </c>
      <c r="AY724" s="196" t="s">
        <v>146</v>
      </c>
    </row>
    <row r="725" spans="2:65" s="1" customFormat="1" ht="16.5" customHeight="1">
      <c r="B725" s="33"/>
      <c r="C725" s="170" t="s">
        <v>1442</v>
      </c>
      <c r="D725" s="170" t="s">
        <v>147</v>
      </c>
      <c r="E725" s="171" t="s">
        <v>1443</v>
      </c>
      <c r="F725" s="172" t="s">
        <v>1380</v>
      </c>
      <c r="G725" s="173" t="s">
        <v>688</v>
      </c>
      <c r="H725" s="174">
        <v>0.313</v>
      </c>
      <c r="I725" s="175"/>
      <c r="J725" s="176">
        <f>ROUND(I725*H725,2)</f>
        <v>0</v>
      </c>
      <c r="K725" s="172" t="s">
        <v>394</v>
      </c>
      <c r="L725" s="37"/>
      <c r="M725" s="177" t="s">
        <v>21</v>
      </c>
      <c r="N725" s="178" t="s">
        <v>46</v>
      </c>
      <c r="O725" s="62"/>
      <c r="P725" s="179">
        <f>O725*H725</f>
        <v>0</v>
      </c>
      <c r="Q725" s="179">
        <v>0</v>
      </c>
      <c r="R725" s="179">
        <f>Q725*H725</f>
        <v>0</v>
      </c>
      <c r="S725" s="179">
        <v>0</v>
      </c>
      <c r="T725" s="180">
        <f>S725*H725</f>
        <v>0</v>
      </c>
      <c r="AR725" s="181" t="s">
        <v>151</v>
      </c>
      <c r="AT725" s="181" t="s">
        <v>147</v>
      </c>
      <c r="AU725" s="181" t="s">
        <v>83</v>
      </c>
      <c r="AY725" s="16" t="s">
        <v>146</v>
      </c>
      <c r="BE725" s="182">
        <f>IF(N725="základní",J725,0)</f>
        <v>0</v>
      </c>
      <c r="BF725" s="182">
        <f>IF(N725="snížená",J725,0)</f>
        <v>0</v>
      </c>
      <c r="BG725" s="182">
        <f>IF(N725="zákl. přenesená",J725,0)</f>
        <v>0</v>
      </c>
      <c r="BH725" s="182">
        <f>IF(N725="sníž. přenesená",J725,0)</f>
        <v>0</v>
      </c>
      <c r="BI725" s="182">
        <f>IF(N725="nulová",J725,0)</f>
        <v>0</v>
      </c>
      <c r="BJ725" s="16" t="s">
        <v>83</v>
      </c>
      <c r="BK725" s="182">
        <f>ROUND(I725*H725,2)</f>
        <v>0</v>
      </c>
      <c r="BL725" s="16" t="s">
        <v>151</v>
      </c>
      <c r="BM725" s="181" t="s">
        <v>1444</v>
      </c>
    </row>
    <row r="726" spans="2:65" s="10" customFormat="1" ht="25.9" customHeight="1">
      <c r="B726" s="156"/>
      <c r="C726" s="157"/>
      <c r="D726" s="158" t="s">
        <v>74</v>
      </c>
      <c r="E726" s="159" t="s">
        <v>455</v>
      </c>
      <c r="F726" s="159" t="s">
        <v>456</v>
      </c>
      <c r="G726" s="157"/>
      <c r="H726" s="157"/>
      <c r="I726" s="160"/>
      <c r="J726" s="161">
        <f>BK726</f>
        <v>0</v>
      </c>
      <c r="K726" s="157"/>
      <c r="L726" s="162"/>
      <c r="M726" s="163"/>
      <c r="N726" s="164"/>
      <c r="O726" s="164"/>
      <c r="P726" s="165">
        <f>SUM(P727:P742)</f>
        <v>0</v>
      </c>
      <c r="Q726" s="164"/>
      <c r="R726" s="165">
        <f>SUM(R727:R742)</f>
        <v>3.3000000000000002E-2</v>
      </c>
      <c r="S726" s="164"/>
      <c r="T726" s="166">
        <f>SUM(T727:T742)</f>
        <v>0</v>
      </c>
      <c r="AR726" s="167" t="s">
        <v>85</v>
      </c>
      <c r="AT726" s="168" t="s">
        <v>74</v>
      </c>
      <c r="AU726" s="168" t="s">
        <v>75</v>
      </c>
      <c r="AY726" s="167" t="s">
        <v>146</v>
      </c>
      <c r="BK726" s="169">
        <f>SUM(BK727:BK742)</f>
        <v>0</v>
      </c>
    </row>
    <row r="727" spans="2:65" s="1" customFormat="1" ht="16.5" customHeight="1">
      <c r="B727" s="33"/>
      <c r="C727" s="170" t="s">
        <v>1445</v>
      </c>
      <c r="D727" s="170" t="s">
        <v>147</v>
      </c>
      <c r="E727" s="171" t="s">
        <v>458</v>
      </c>
      <c r="F727" s="172" t="s">
        <v>1446</v>
      </c>
      <c r="G727" s="173" t="s">
        <v>150</v>
      </c>
      <c r="H727" s="174">
        <v>1</v>
      </c>
      <c r="I727" s="175"/>
      <c r="J727" s="176">
        <f>ROUND(I727*H727,2)</f>
        <v>0</v>
      </c>
      <c r="K727" s="172" t="s">
        <v>21</v>
      </c>
      <c r="L727" s="37"/>
      <c r="M727" s="177" t="s">
        <v>21</v>
      </c>
      <c r="N727" s="178" t="s">
        <v>46</v>
      </c>
      <c r="O727" s="62"/>
      <c r="P727" s="179">
        <f>O727*H727</f>
        <v>0</v>
      </c>
      <c r="Q727" s="179">
        <v>1E-3</v>
      </c>
      <c r="R727" s="179">
        <f>Q727*H727</f>
        <v>1E-3</v>
      </c>
      <c r="S727" s="179">
        <v>0</v>
      </c>
      <c r="T727" s="180">
        <f>S727*H727</f>
        <v>0</v>
      </c>
      <c r="AR727" s="181" t="s">
        <v>151</v>
      </c>
      <c r="AT727" s="181" t="s">
        <v>147</v>
      </c>
      <c r="AU727" s="181" t="s">
        <v>83</v>
      </c>
      <c r="AY727" s="16" t="s">
        <v>146</v>
      </c>
      <c r="BE727" s="182">
        <f>IF(N727="základní",J727,0)</f>
        <v>0</v>
      </c>
      <c r="BF727" s="182">
        <f>IF(N727="snížená",J727,0)</f>
        <v>0</v>
      </c>
      <c r="BG727" s="182">
        <f>IF(N727="zákl. přenesená",J727,0)</f>
        <v>0</v>
      </c>
      <c r="BH727" s="182">
        <f>IF(N727="sníž. přenesená",J727,0)</f>
        <v>0</v>
      </c>
      <c r="BI727" s="182">
        <f>IF(N727="nulová",J727,0)</f>
        <v>0</v>
      </c>
      <c r="BJ727" s="16" t="s">
        <v>83</v>
      </c>
      <c r="BK727" s="182">
        <f>ROUND(I727*H727,2)</f>
        <v>0</v>
      </c>
      <c r="BL727" s="16" t="s">
        <v>151</v>
      </c>
      <c r="BM727" s="181" t="s">
        <v>460</v>
      </c>
    </row>
    <row r="728" spans="2:65" s="1" customFormat="1" ht="48.75">
      <c r="B728" s="33"/>
      <c r="C728" s="34"/>
      <c r="D728" s="183" t="s">
        <v>153</v>
      </c>
      <c r="E728" s="34"/>
      <c r="F728" s="184" t="s">
        <v>1447</v>
      </c>
      <c r="G728" s="34"/>
      <c r="H728" s="34"/>
      <c r="I728" s="106"/>
      <c r="J728" s="34"/>
      <c r="K728" s="34"/>
      <c r="L728" s="37"/>
      <c r="M728" s="185"/>
      <c r="N728" s="62"/>
      <c r="O728" s="62"/>
      <c r="P728" s="62"/>
      <c r="Q728" s="62"/>
      <c r="R728" s="62"/>
      <c r="S728" s="62"/>
      <c r="T728" s="63"/>
      <c r="AT728" s="16" t="s">
        <v>153</v>
      </c>
      <c r="AU728" s="16" t="s">
        <v>83</v>
      </c>
    </row>
    <row r="729" spans="2:65" s="11" customFormat="1">
      <c r="B729" s="186"/>
      <c r="C729" s="187"/>
      <c r="D729" s="183" t="s">
        <v>155</v>
      </c>
      <c r="E729" s="188" t="s">
        <v>21</v>
      </c>
      <c r="F729" s="189" t="s">
        <v>164</v>
      </c>
      <c r="G729" s="187"/>
      <c r="H729" s="190">
        <v>1</v>
      </c>
      <c r="I729" s="191"/>
      <c r="J729" s="187"/>
      <c r="K729" s="187"/>
      <c r="L729" s="192"/>
      <c r="M729" s="193"/>
      <c r="N729" s="194"/>
      <c r="O729" s="194"/>
      <c r="P729" s="194"/>
      <c r="Q729" s="194"/>
      <c r="R729" s="194"/>
      <c r="S729" s="194"/>
      <c r="T729" s="195"/>
      <c r="AT729" s="196" t="s">
        <v>155</v>
      </c>
      <c r="AU729" s="196" t="s">
        <v>83</v>
      </c>
      <c r="AV729" s="11" t="s">
        <v>85</v>
      </c>
      <c r="AW729" s="11" t="s">
        <v>36</v>
      </c>
      <c r="AX729" s="11" t="s">
        <v>83</v>
      </c>
      <c r="AY729" s="196" t="s">
        <v>146</v>
      </c>
    </row>
    <row r="730" spans="2:65" s="1" customFormat="1" ht="16.5" customHeight="1">
      <c r="B730" s="33"/>
      <c r="C730" s="170" t="s">
        <v>1448</v>
      </c>
      <c r="D730" s="170" t="s">
        <v>147</v>
      </c>
      <c r="E730" s="171" t="s">
        <v>463</v>
      </c>
      <c r="F730" s="172" t="s">
        <v>1449</v>
      </c>
      <c r="G730" s="173" t="s">
        <v>150</v>
      </c>
      <c r="H730" s="174">
        <v>4</v>
      </c>
      <c r="I730" s="175"/>
      <c r="J730" s="176">
        <f>ROUND(I730*H730,2)</f>
        <v>0</v>
      </c>
      <c r="K730" s="172" t="s">
        <v>21</v>
      </c>
      <c r="L730" s="37"/>
      <c r="M730" s="177" t="s">
        <v>21</v>
      </c>
      <c r="N730" s="178" t="s">
        <v>46</v>
      </c>
      <c r="O730" s="62"/>
      <c r="P730" s="179">
        <f>O730*H730</f>
        <v>0</v>
      </c>
      <c r="Q730" s="179">
        <v>3.0000000000000001E-3</v>
      </c>
      <c r="R730" s="179">
        <f>Q730*H730</f>
        <v>1.2E-2</v>
      </c>
      <c r="S730" s="179">
        <v>0</v>
      </c>
      <c r="T730" s="180">
        <f>S730*H730</f>
        <v>0</v>
      </c>
      <c r="AR730" s="181" t="s">
        <v>151</v>
      </c>
      <c r="AT730" s="181" t="s">
        <v>147</v>
      </c>
      <c r="AU730" s="181" t="s">
        <v>83</v>
      </c>
      <c r="AY730" s="16" t="s">
        <v>146</v>
      </c>
      <c r="BE730" s="182">
        <f>IF(N730="základní",J730,0)</f>
        <v>0</v>
      </c>
      <c r="BF730" s="182">
        <f>IF(N730="snížená",J730,0)</f>
        <v>0</v>
      </c>
      <c r="BG730" s="182">
        <f>IF(N730="zákl. přenesená",J730,0)</f>
        <v>0</v>
      </c>
      <c r="BH730" s="182">
        <f>IF(N730="sníž. přenesená",J730,0)</f>
        <v>0</v>
      </c>
      <c r="BI730" s="182">
        <f>IF(N730="nulová",J730,0)</f>
        <v>0</v>
      </c>
      <c r="BJ730" s="16" t="s">
        <v>83</v>
      </c>
      <c r="BK730" s="182">
        <f>ROUND(I730*H730,2)</f>
        <v>0</v>
      </c>
      <c r="BL730" s="16" t="s">
        <v>151</v>
      </c>
      <c r="BM730" s="181" t="s">
        <v>465</v>
      </c>
    </row>
    <row r="731" spans="2:65" s="1" customFormat="1" ht="48.75">
      <c r="B731" s="33"/>
      <c r="C731" s="34"/>
      <c r="D731" s="183" t="s">
        <v>153</v>
      </c>
      <c r="E731" s="34"/>
      <c r="F731" s="184" t="s">
        <v>1450</v>
      </c>
      <c r="G731" s="34"/>
      <c r="H731" s="34"/>
      <c r="I731" s="106"/>
      <c r="J731" s="34"/>
      <c r="K731" s="34"/>
      <c r="L731" s="37"/>
      <c r="M731" s="185"/>
      <c r="N731" s="62"/>
      <c r="O731" s="62"/>
      <c r="P731" s="62"/>
      <c r="Q731" s="62"/>
      <c r="R731" s="62"/>
      <c r="S731" s="62"/>
      <c r="T731" s="63"/>
      <c r="AT731" s="16" t="s">
        <v>153</v>
      </c>
      <c r="AU731" s="16" t="s">
        <v>83</v>
      </c>
    </row>
    <row r="732" spans="2:65" s="11" customFormat="1">
      <c r="B732" s="186"/>
      <c r="C732" s="187"/>
      <c r="D732" s="183" t="s">
        <v>155</v>
      </c>
      <c r="E732" s="188" t="s">
        <v>21</v>
      </c>
      <c r="F732" s="189" t="s">
        <v>467</v>
      </c>
      <c r="G732" s="187"/>
      <c r="H732" s="190">
        <v>4</v>
      </c>
      <c r="I732" s="191"/>
      <c r="J732" s="187"/>
      <c r="K732" s="187"/>
      <c r="L732" s="192"/>
      <c r="M732" s="193"/>
      <c r="N732" s="194"/>
      <c r="O732" s="194"/>
      <c r="P732" s="194"/>
      <c r="Q732" s="194"/>
      <c r="R732" s="194"/>
      <c r="S732" s="194"/>
      <c r="T732" s="195"/>
      <c r="AT732" s="196" t="s">
        <v>155</v>
      </c>
      <c r="AU732" s="196" t="s">
        <v>83</v>
      </c>
      <c r="AV732" s="11" t="s">
        <v>85</v>
      </c>
      <c r="AW732" s="11" t="s">
        <v>36</v>
      </c>
      <c r="AX732" s="11" t="s">
        <v>83</v>
      </c>
      <c r="AY732" s="196" t="s">
        <v>146</v>
      </c>
    </row>
    <row r="733" spans="2:65" s="1" customFormat="1" ht="16.5" customHeight="1">
      <c r="B733" s="33"/>
      <c r="C733" s="170" t="s">
        <v>1451</v>
      </c>
      <c r="D733" s="170" t="s">
        <v>147</v>
      </c>
      <c r="E733" s="171" t="s">
        <v>1452</v>
      </c>
      <c r="F733" s="172" t="s">
        <v>1453</v>
      </c>
      <c r="G733" s="173" t="s">
        <v>150</v>
      </c>
      <c r="H733" s="174">
        <v>4</v>
      </c>
      <c r="I733" s="175"/>
      <c r="J733" s="176">
        <f>ROUND(I733*H733,2)</f>
        <v>0</v>
      </c>
      <c r="K733" s="172" t="s">
        <v>21</v>
      </c>
      <c r="L733" s="37"/>
      <c r="M733" s="177" t="s">
        <v>21</v>
      </c>
      <c r="N733" s="178" t="s">
        <v>46</v>
      </c>
      <c r="O733" s="62"/>
      <c r="P733" s="179">
        <f>O733*H733</f>
        <v>0</v>
      </c>
      <c r="Q733" s="179">
        <v>3.0000000000000001E-3</v>
      </c>
      <c r="R733" s="179">
        <f>Q733*H733</f>
        <v>1.2E-2</v>
      </c>
      <c r="S733" s="179">
        <v>0</v>
      </c>
      <c r="T733" s="180">
        <f>S733*H733</f>
        <v>0</v>
      </c>
      <c r="AR733" s="181" t="s">
        <v>151</v>
      </c>
      <c r="AT733" s="181" t="s">
        <v>147</v>
      </c>
      <c r="AU733" s="181" t="s">
        <v>83</v>
      </c>
      <c r="AY733" s="16" t="s">
        <v>146</v>
      </c>
      <c r="BE733" s="182">
        <f>IF(N733="základní",J733,0)</f>
        <v>0</v>
      </c>
      <c r="BF733" s="182">
        <f>IF(N733="snížená",J733,0)</f>
        <v>0</v>
      </c>
      <c r="BG733" s="182">
        <f>IF(N733="zákl. přenesená",J733,0)</f>
        <v>0</v>
      </c>
      <c r="BH733" s="182">
        <f>IF(N733="sníž. přenesená",J733,0)</f>
        <v>0</v>
      </c>
      <c r="BI733" s="182">
        <f>IF(N733="nulová",J733,0)</f>
        <v>0</v>
      </c>
      <c r="BJ733" s="16" t="s">
        <v>83</v>
      </c>
      <c r="BK733" s="182">
        <f>ROUND(I733*H733,2)</f>
        <v>0</v>
      </c>
      <c r="BL733" s="16" t="s">
        <v>151</v>
      </c>
      <c r="BM733" s="181" t="s">
        <v>1454</v>
      </c>
    </row>
    <row r="734" spans="2:65" s="1" customFormat="1" ht="48.75">
      <c r="B734" s="33"/>
      <c r="C734" s="34"/>
      <c r="D734" s="183" t="s">
        <v>153</v>
      </c>
      <c r="E734" s="34"/>
      <c r="F734" s="184" t="s">
        <v>1455</v>
      </c>
      <c r="G734" s="34"/>
      <c r="H734" s="34"/>
      <c r="I734" s="106"/>
      <c r="J734" s="34"/>
      <c r="K734" s="34"/>
      <c r="L734" s="37"/>
      <c r="M734" s="185"/>
      <c r="N734" s="62"/>
      <c r="O734" s="62"/>
      <c r="P734" s="62"/>
      <c r="Q734" s="62"/>
      <c r="R734" s="62"/>
      <c r="S734" s="62"/>
      <c r="T734" s="63"/>
      <c r="AT734" s="16" t="s">
        <v>153</v>
      </c>
      <c r="AU734" s="16" t="s">
        <v>83</v>
      </c>
    </row>
    <row r="735" spans="2:65" s="11" customFormat="1">
      <c r="B735" s="186"/>
      <c r="C735" s="187"/>
      <c r="D735" s="183" t="s">
        <v>155</v>
      </c>
      <c r="E735" s="188" t="s">
        <v>21</v>
      </c>
      <c r="F735" s="189" t="s">
        <v>467</v>
      </c>
      <c r="G735" s="187"/>
      <c r="H735" s="190">
        <v>4</v>
      </c>
      <c r="I735" s="191"/>
      <c r="J735" s="187"/>
      <c r="K735" s="187"/>
      <c r="L735" s="192"/>
      <c r="M735" s="193"/>
      <c r="N735" s="194"/>
      <c r="O735" s="194"/>
      <c r="P735" s="194"/>
      <c r="Q735" s="194"/>
      <c r="R735" s="194"/>
      <c r="S735" s="194"/>
      <c r="T735" s="195"/>
      <c r="AT735" s="196" t="s">
        <v>155</v>
      </c>
      <c r="AU735" s="196" t="s">
        <v>83</v>
      </c>
      <c r="AV735" s="11" t="s">
        <v>85</v>
      </c>
      <c r="AW735" s="11" t="s">
        <v>36</v>
      </c>
      <c r="AX735" s="11" t="s">
        <v>83</v>
      </c>
      <c r="AY735" s="196" t="s">
        <v>146</v>
      </c>
    </row>
    <row r="736" spans="2:65" s="1" customFormat="1" ht="16.5" customHeight="1">
      <c r="B736" s="33"/>
      <c r="C736" s="170" t="s">
        <v>1456</v>
      </c>
      <c r="D736" s="170" t="s">
        <v>147</v>
      </c>
      <c r="E736" s="171" t="s">
        <v>1457</v>
      </c>
      <c r="F736" s="172" t="s">
        <v>1458</v>
      </c>
      <c r="G736" s="173" t="s">
        <v>150</v>
      </c>
      <c r="H736" s="174">
        <v>8</v>
      </c>
      <c r="I736" s="175"/>
      <c r="J736" s="176">
        <f>ROUND(I736*H736,2)</f>
        <v>0</v>
      </c>
      <c r="K736" s="172" t="s">
        <v>21</v>
      </c>
      <c r="L736" s="37"/>
      <c r="M736" s="177" t="s">
        <v>21</v>
      </c>
      <c r="N736" s="178" t="s">
        <v>46</v>
      </c>
      <c r="O736" s="62"/>
      <c r="P736" s="179">
        <f>O736*H736</f>
        <v>0</v>
      </c>
      <c r="Q736" s="179">
        <v>5.0000000000000001E-4</v>
      </c>
      <c r="R736" s="179">
        <f>Q736*H736</f>
        <v>4.0000000000000001E-3</v>
      </c>
      <c r="S736" s="179">
        <v>0</v>
      </c>
      <c r="T736" s="180">
        <f>S736*H736</f>
        <v>0</v>
      </c>
      <c r="AR736" s="181" t="s">
        <v>151</v>
      </c>
      <c r="AT736" s="181" t="s">
        <v>147</v>
      </c>
      <c r="AU736" s="181" t="s">
        <v>83</v>
      </c>
      <c r="AY736" s="16" t="s">
        <v>146</v>
      </c>
      <c r="BE736" s="182">
        <f>IF(N736="základní",J736,0)</f>
        <v>0</v>
      </c>
      <c r="BF736" s="182">
        <f>IF(N736="snížená",J736,0)</f>
        <v>0</v>
      </c>
      <c r="BG736" s="182">
        <f>IF(N736="zákl. přenesená",J736,0)</f>
        <v>0</v>
      </c>
      <c r="BH736" s="182">
        <f>IF(N736="sníž. přenesená",J736,0)</f>
        <v>0</v>
      </c>
      <c r="BI736" s="182">
        <f>IF(N736="nulová",J736,0)</f>
        <v>0</v>
      </c>
      <c r="BJ736" s="16" t="s">
        <v>83</v>
      </c>
      <c r="BK736" s="182">
        <f>ROUND(I736*H736,2)</f>
        <v>0</v>
      </c>
      <c r="BL736" s="16" t="s">
        <v>151</v>
      </c>
      <c r="BM736" s="181" t="s">
        <v>1459</v>
      </c>
    </row>
    <row r="737" spans="2:65" s="1" customFormat="1" ht="48.75">
      <c r="B737" s="33"/>
      <c r="C737" s="34"/>
      <c r="D737" s="183" t="s">
        <v>153</v>
      </c>
      <c r="E737" s="34"/>
      <c r="F737" s="184" t="s">
        <v>1460</v>
      </c>
      <c r="G737" s="34"/>
      <c r="H737" s="34"/>
      <c r="I737" s="106"/>
      <c r="J737" s="34"/>
      <c r="K737" s="34"/>
      <c r="L737" s="37"/>
      <c r="M737" s="185"/>
      <c r="N737" s="62"/>
      <c r="O737" s="62"/>
      <c r="P737" s="62"/>
      <c r="Q737" s="62"/>
      <c r="R737" s="62"/>
      <c r="S737" s="62"/>
      <c r="T737" s="63"/>
      <c r="AT737" s="16" t="s">
        <v>153</v>
      </c>
      <c r="AU737" s="16" t="s">
        <v>83</v>
      </c>
    </row>
    <row r="738" spans="2:65" s="11" customFormat="1">
      <c r="B738" s="186"/>
      <c r="C738" s="187"/>
      <c r="D738" s="183" t="s">
        <v>155</v>
      </c>
      <c r="E738" s="188" t="s">
        <v>21</v>
      </c>
      <c r="F738" s="189" t="s">
        <v>1011</v>
      </c>
      <c r="G738" s="187"/>
      <c r="H738" s="190">
        <v>8</v>
      </c>
      <c r="I738" s="191"/>
      <c r="J738" s="187"/>
      <c r="K738" s="187"/>
      <c r="L738" s="192"/>
      <c r="M738" s="193"/>
      <c r="N738" s="194"/>
      <c r="O738" s="194"/>
      <c r="P738" s="194"/>
      <c r="Q738" s="194"/>
      <c r="R738" s="194"/>
      <c r="S738" s="194"/>
      <c r="T738" s="195"/>
      <c r="AT738" s="196" t="s">
        <v>155</v>
      </c>
      <c r="AU738" s="196" t="s">
        <v>83</v>
      </c>
      <c r="AV738" s="11" t="s">
        <v>85</v>
      </c>
      <c r="AW738" s="11" t="s">
        <v>36</v>
      </c>
      <c r="AX738" s="11" t="s">
        <v>83</v>
      </c>
      <c r="AY738" s="196" t="s">
        <v>146</v>
      </c>
    </row>
    <row r="739" spans="2:65" s="1" customFormat="1" ht="16.5" customHeight="1">
      <c r="B739" s="33"/>
      <c r="C739" s="170" t="s">
        <v>1461</v>
      </c>
      <c r="D739" s="170" t="s">
        <v>147</v>
      </c>
      <c r="E739" s="171" t="s">
        <v>1462</v>
      </c>
      <c r="F739" s="172" t="s">
        <v>1463</v>
      </c>
      <c r="G739" s="173" t="s">
        <v>150</v>
      </c>
      <c r="H739" s="174">
        <v>2</v>
      </c>
      <c r="I739" s="175"/>
      <c r="J739" s="176">
        <f>ROUND(I739*H739,2)</f>
        <v>0</v>
      </c>
      <c r="K739" s="172" t="s">
        <v>21</v>
      </c>
      <c r="L739" s="37"/>
      <c r="M739" s="177" t="s">
        <v>21</v>
      </c>
      <c r="N739" s="178" t="s">
        <v>46</v>
      </c>
      <c r="O739" s="62"/>
      <c r="P739" s="179">
        <f>O739*H739</f>
        <v>0</v>
      </c>
      <c r="Q739" s="179">
        <v>2E-3</v>
      </c>
      <c r="R739" s="179">
        <f>Q739*H739</f>
        <v>4.0000000000000001E-3</v>
      </c>
      <c r="S739" s="179">
        <v>0</v>
      </c>
      <c r="T739" s="180">
        <f>S739*H739</f>
        <v>0</v>
      </c>
      <c r="AR739" s="181" t="s">
        <v>151</v>
      </c>
      <c r="AT739" s="181" t="s">
        <v>147</v>
      </c>
      <c r="AU739" s="181" t="s">
        <v>83</v>
      </c>
      <c r="AY739" s="16" t="s">
        <v>146</v>
      </c>
      <c r="BE739" s="182">
        <f>IF(N739="základní",J739,0)</f>
        <v>0</v>
      </c>
      <c r="BF739" s="182">
        <f>IF(N739="snížená",J739,0)</f>
        <v>0</v>
      </c>
      <c r="BG739" s="182">
        <f>IF(N739="zákl. přenesená",J739,0)</f>
        <v>0</v>
      </c>
      <c r="BH739" s="182">
        <f>IF(N739="sníž. přenesená",J739,0)</f>
        <v>0</v>
      </c>
      <c r="BI739" s="182">
        <f>IF(N739="nulová",J739,0)</f>
        <v>0</v>
      </c>
      <c r="BJ739" s="16" t="s">
        <v>83</v>
      </c>
      <c r="BK739" s="182">
        <f>ROUND(I739*H739,2)</f>
        <v>0</v>
      </c>
      <c r="BL739" s="16" t="s">
        <v>151</v>
      </c>
      <c r="BM739" s="181" t="s">
        <v>1464</v>
      </c>
    </row>
    <row r="740" spans="2:65" s="1" customFormat="1" ht="39">
      <c r="B740" s="33"/>
      <c r="C740" s="34"/>
      <c r="D740" s="183" t="s">
        <v>153</v>
      </c>
      <c r="E740" s="34"/>
      <c r="F740" s="184" t="s">
        <v>1465</v>
      </c>
      <c r="G740" s="34"/>
      <c r="H740" s="34"/>
      <c r="I740" s="106"/>
      <c r="J740" s="34"/>
      <c r="K740" s="34"/>
      <c r="L740" s="37"/>
      <c r="M740" s="185"/>
      <c r="N740" s="62"/>
      <c r="O740" s="62"/>
      <c r="P740" s="62"/>
      <c r="Q740" s="62"/>
      <c r="R740" s="62"/>
      <c r="S740" s="62"/>
      <c r="T740" s="63"/>
      <c r="AT740" s="16" t="s">
        <v>153</v>
      </c>
      <c r="AU740" s="16" t="s">
        <v>83</v>
      </c>
    </row>
    <row r="741" spans="2:65" s="11" customFormat="1">
      <c r="B741" s="186"/>
      <c r="C741" s="187"/>
      <c r="D741" s="183" t="s">
        <v>155</v>
      </c>
      <c r="E741" s="188" t="s">
        <v>21</v>
      </c>
      <c r="F741" s="189" t="s">
        <v>156</v>
      </c>
      <c r="G741" s="187"/>
      <c r="H741" s="190">
        <v>2</v>
      </c>
      <c r="I741" s="191"/>
      <c r="J741" s="187"/>
      <c r="K741" s="187"/>
      <c r="L741" s="192"/>
      <c r="M741" s="193"/>
      <c r="N741" s="194"/>
      <c r="O741" s="194"/>
      <c r="P741" s="194"/>
      <c r="Q741" s="194"/>
      <c r="R741" s="194"/>
      <c r="S741" s="194"/>
      <c r="T741" s="195"/>
      <c r="AT741" s="196" t="s">
        <v>155</v>
      </c>
      <c r="AU741" s="196" t="s">
        <v>83</v>
      </c>
      <c r="AV741" s="11" t="s">
        <v>85</v>
      </c>
      <c r="AW741" s="11" t="s">
        <v>36</v>
      </c>
      <c r="AX741" s="11" t="s">
        <v>83</v>
      </c>
      <c r="AY741" s="196" t="s">
        <v>146</v>
      </c>
    </row>
    <row r="742" spans="2:65" s="1" customFormat="1" ht="16.5" customHeight="1">
      <c r="B742" s="33"/>
      <c r="C742" s="170" t="s">
        <v>1466</v>
      </c>
      <c r="D742" s="170" t="s">
        <v>147</v>
      </c>
      <c r="E742" s="171" t="s">
        <v>1467</v>
      </c>
      <c r="F742" s="172" t="s">
        <v>1380</v>
      </c>
      <c r="G742" s="173" t="s">
        <v>688</v>
      </c>
      <c r="H742" s="174">
        <v>3.3000000000000002E-2</v>
      </c>
      <c r="I742" s="175"/>
      <c r="J742" s="176">
        <f>ROUND(I742*H742,2)</f>
        <v>0</v>
      </c>
      <c r="K742" s="172" t="s">
        <v>394</v>
      </c>
      <c r="L742" s="37"/>
      <c r="M742" s="177" t="s">
        <v>21</v>
      </c>
      <c r="N742" s="178" t="s">
        <v>46</v>
      </c>
      <c r="O742" s="62"/>
      <c r="P742" s="179">
        <f>O742*H742</f>
        <v>0</v>
      </c>
      <c r="Q742" s="179">
        <v>0</v>
      </c>
      <c r="R742" s="179">
        <f>Q742*H742</f>
        <v>0</v>
      </c>
      <c r="S742" s="179">
        <v>0</v>
      </c>
      <c r="T742" s="180">
        <f>S742*H742</f>
        <v>0</v>
      </c>
      <c r="AR742" s="181" t="s">
        <v>151</v>
      </c>
      <c r="AT742" s="181" t="s">
        <v>147</v>
      </c>
      <c r="AU742" s="181" t="s">
        <v>83</v>
      </c>
      <c r="AY742" s="16" t="s">
        <v>146</v>
      </c>
      <c r="BE742" s="182">
        <f>IF(N742="základní",J742,0)</f>
        <v>0</v>
      </c>
      <c r="BF742" s="182">
        <f>IF(N742="snížená",J742,0)</f>
        <v>0</v>
      </c>
      <c r="BG742" s="182">
        <f>IF(N742="zákl. přenesená",J742,0)</f>
        <v>0</v>
      </c>
      <c r="BH742" s="182">
        <f>IF(N742="sníž. přenesená",J742,0)</f>
        <v>0</v>
      </c>
      <c r="BI742" s="182">
        <f>IF(N742="nulová",J742,0)</f>
        <v>0</v>
      </c>
      <c r="BJ742" s="16" t="s">
        <v>83</v>
      </c>
      <c r="BK742" s="182">
        <f>ROUND(I742*H742,2)</f>
        <v>0</v>
      </c>
      <c r="BL742" s="16" t="s">
        <v>151</v>
      </c>
      <c r="BM742" s="181" t="s">
        <v>1468</v>
      </c>
    </row>
    <row r="743" spans="2:65" s="10" customFormat="1" ht="25.9" customHeight="1">
      <c r="B743" s="156"/>
      <c r="C743" s="157"/>
      <c r="D743" s="158" t="s">
        <v>74</v>
      </c>
      <c r="E743" s="159" t="s">
        <v>1469</v>
      </c>
      <c r="F743" s="159" t="s">
        <v>1470</v>
      </c>
      <c r="G743" s="157"/>
      <c r="H743" s="157"/>
      <c r="I743" s="160"/>
      <c r="J743" s="161">
        <f>BK743</f>
        <v>0</v>
      </c>
      <c r="K743" s="157"/>
      <c r="L743" s="162"/>
      <c r="M743" s="163"/>
      <c r="N743" s="164"/>
      <c r="O743" s="164"/>
      <c r="P743" s="165">
        <f>SUM(P744:P760)</f>
        <v>0</v>
      </c>
      <c r="Q743" s="164"/>
      <c r="R743" s="165">
        <f>SUM(R744:R760)</f>
        <v>7.3140000000000001</v>
      </c>
      <c r="S743" s="164"/>
      <c r="T743" s="166">
        <f>SUM(T744:T760)</f>
        <v>0</v>
      </c>
      <c r="AR743" s="167" t="s">
        <v>85</v>
      </c>
      <c r="AT743" s="168" t="s">
        <v>74</v>
      </c>
      <c r="AU743" s="168" t="s">
        <v>75</v>
      </c>
      <c r="AY743" s="167" t="s">
        <v>146</v>
      </c>
      <c r="BK743" s="169">
        <f>SUM(BK744:BK760)</f>
        <v>0</v>
      </c>
    </row>
    <row r="744" spans="2:65" s="1" customFormat="1" ht="24" customHeight="1">
      <c r="B744" s="33"/>
      <c r="C744" s="170" t="s">
        <v>1471</v>
      </c>
      <c r="D744" s="170" t="s">
        <v>147</v>
      </c>
      <c r="E744" s="171" t="s">
        <v>1472</v>
      </c>
      <c r="F744" s="172" t="s">
        <v>1473</v>
      </c>
      <c r="G744" s="173" t="s">
        <v>227</v>
      </c>
      <c r="H744" s="174">
        <v>9.6999999999999993</v>
      </c>
      <c r="I744" s="175"/>
      <c r="J744" s="176">
        <f>ROUND(I744*H744,2)</f>
        <v>0</v>
      </c>
      <c r="K744" s="172" t="s">
        <v>21</v>
      </c>
      <c r="L744" s="37"/>
      <c r="M744" s="177" t="s">
        <v>21</v>
      </c>
      <c r="N744" s="178" t="s">
        <v>46</v>
      </c>
      <c r="O744" s="62"/>
      <c r="P744" s="179">
        <f>O744*H744</f>
        <v>0</v>
      </c>
      <c r="Q744" s="179">
        <v>0.12</v>
      </c>
      <c r="R744" s="179">
        <f>Q744*H744</f>
        <v>1.1639999999999999</v>
      </c>
      <c r="S744" s="179">
        <v>0</v>
      </c>
      <c r="T744" s="180">
        <f>S744*H744</f>
        <v>0</v>
      </c>
      <c r="AR744" s="181" t="s">
        <v>151</v>
      </c>
      <c r="AT744" s="181" t="s">
        <v>147</v>
      </c>
      <c r="AU744" s="181" t="s">
        <v>83</v>
      </c>
      <c r="AY744" s="16" t="s">
        <v>146</v>
      </c>
      <c r="BE744" s="182">
        <f>IF(N744="základní",J744,0)</f>
        <v>0</v>
      </c>
      <c r="BF744" s="182">
        <f>IF(N744="snížená",J744,0)</f>
        <v>0</v>
      </c>
      <c r="BG744" s="182">
        <f>IF(N744="zákl. přenesená",J744,0)</f>
        <v>0</v>
      </c>
      <c r="BH744" s="182">
        <f>IF(N744="sníž. přenesená",J744,0)</f>
        <v>0</v>
      </c>
      <c r="BI744" s="182">
        <f>IF(N744="nulová",J744,0)</f>
        <v>0</v>
      </c>
      <c r="BJ744" s="16" t="s">
        <v>83</v>
      </c>
      <c r="BK744" s="182">
        <f>ROUND(I744*H744,2)</f>
        <v>0</v>
      </c>
      <c r="BL744" s="16" t="s">
        <v>151</v>
      </c>
      <c r="BM744" s="181" t="s">
        <v>1474</v>
      </c>
    </row>
    <row r="745" spans="2:65" s="12" customFormat="1">
      <c r="B745" s="197"/>
      <c r="C745" s="198"/>
      <c r="D745" s="183" t="s">
        <v>155</v>
      </c>
      <c r="E745" s="199" t="s">
        <v>21</v>
      </c>
      <c r="F745" s="200" t="s">
        <v>568</v>
      </c>
      <c r="G745" s="198"/>
      <c r="H745" s="199" t="s">
        <v>21</v>
      </c>
      <c r="I745" s="201"/>
      <c r="J745" s="198"/>
      <c r="K745" s="198"/>
      <c r="L745" s="202"/>
      <c r="M745" s="203"/>
      <c r="N745" s="204"/>
      <c r="O745" s="204"/>
      <c r="P745" s="204"/>
      <c r="Q745" s="204"/>
      <c r="R745" s="204"/>
      <c r="S745" s="204"/>
      <c r="T745" s="205"/>
      <c r="AT745" s="206" t="s">
        <v>155</v>
      </c>
      <c r="AU745" s="206" t="s">
        <v>83</v>
      </c>
      <c r="AV745" s="12" t="s">
        <v>83</v>
      </c>
      <c r="AW745" s="12" t="s">
        <v>36</v>
      </c>
      <c r="AX745" s="12" t="s">
        <v>75</v>
      </c>
      <c r="AY745" s="206" t="s">
        <v>146</v>
      </c>
    </row>
    <row r="746" spans="2:65" s="11" customFormat="1">
      <c r="B746" s="186"/>
      <c r="C746" s="187"/>
      <c r="D746" s="183" t="s">
        <v>155</v>
      </c>
      <c r="E746" s="188" t="s">
        <v>21</v>
      </c>
      <c r="F746" s="189" t="s">
        <v>649</v>
      </c>
      <c r="G746" s="187"/>
      <c r="H746" s="190">
        <v>9.6999999999999993</v>
      </c>
      <c r="I746" s="191"/>
      <c r="J746" s="187"/>
      <c r="K746" s="187"/>
      <c r="L746" s="192"/>
      <c r="M746" s="193"/>
      <c r="N746" s="194"/>
      <c r="O746" s="194"/>
      <c r="P746" s="194"/>
      <c r="Q746" s="194"/>
      <c r="R746" s="194"/>
      <c r="S746" s="194"/>
      <c r="T746" s="195"/>
      <c r="AT746" s="196" t="s">
        <v>155</v>
      </c>
      <c r="AU746" s="196" t="s">
        <v>83</v>
      </c>
      <c r="AV746" s="11" t="s">
        <v>85</v>
      </c>
      <c r="AW746" s="11" t="s">
        <v>36</v>
      </c>
      <c r="AX746" s="11" t="s">
        <v>83</v>
      </c>
      <c r="AY746" s="196" t="s">
        <v>146</v>
      </c>
    </row>
    <row r="747" spans="2:65" s="1" customFormat="1" ht="24" customHeight="1">
      <c r="B747" s="33"/>
      <c r="C747" s="170" t="s">
        <v>1475</v>
      </c>
      <c r="D747" s="170" t="s">
        <v>147</v>
      </c>
      <c r="E747" s="171" t="s">
        <v>1476</v>
      </c>
      <c r="F747" s="172" t="s">
        <v>1477</v>
      </c>
      <c r="G747" s="173" t="s">
        <v>227</v>
      </c>
      <c r="H747" s="174">
        <v>7</v>
      </c>
      <c r="I747" s="175"/>
      <c r="J747" s="176">
        <f>ROUND(I747*H747,2)</f>
        <v>0</v>
      </c>
      <c r="K747" s="172" t="s">
        <v>21</v>
      </c>
      <c r="L747" s="37"/>
      <c r="M747" s="177" t="s">
        <v>21</v>
      </c>
      <c r="N747" s="178" t="s">
        <v>46</v>
      </c>
      <c r="O747" s="62"/>
      <c r="P747" s="179">
        <f>O747*H747</f>
        <v>0</v>
      </c>
      <c r="Q747" s="179">
        <v>0.24</v>
      </c>
      <c r="R747" s="179">
        <f>Q747*H747</f>
        <v>1.68</v>
      </c>
      <c r="S747" s="179">
        <v>0</v>
      </c>
      <c r="T747" s="180">
        <f>S747*H747</f>
        <v>0</v>
      </c>
      <c r="AR747" s="181" t="s">
        <v>151</v>
      </c>
      <c r="AT747" s="181" t="s">
        <v>147</v>
      </c>
      <c r="AU747" s="181" t="s">
        <v>83</v>
      </c>
      <c r="AY747" s="16" t="s">
        <v>146</v>
      </c>
      <c r="BE747" s="182">
        <f>IF(N747="základní",J747,0)</f>
        <v>0</v>
      </c>
      <c r="BF747" s="182">
        <f>IF(N747="snížená",J747,0)</f>
        <v>0</v>
      </c>
      <c r="BG747" s="182">
        <f>IF(N747="zákl. přenesená",J747,0)</f>
        <v>0</v>
      </c>
      <c r="BH747" s="182">
        <f>IF(N747="sníž. přenesená",J747,0)</f>
        <v>0</v>
      </c>
      <c r="BI747" s="182">
        <f>IF(N747="nulová",J747,0)</f>
        <v>0</v>
      </c>
      <c r="BJ747" s="16" t="s">
        <v>83</v>
      </c>
      <c r="BK747" s="182">
        <f>ROUND(I747*H747,2)</f>
        <v>0</v>
      </c>
      <c r="BL747" s="16" t="s">
        <v>151</v>
      </c>
      <c r="BM747" s="181" t="s">
        <v>1478</v>
      </c>
    </row>
    <row r="748" spans="2:65" s="1" customFormat="1" ht="58.5">
      <c r="B748" s="33"/>
      <c r="C748" s="34"/>
      <c r="D748" s="183" t="s">
        <v>153</v>
      </c>
      <c r="E748" s="34"/>
      <c r="F748" s="184" t="s">
        <v>1479</v>
      </c>
      <c r="G748" s="34"/>
      <c r="H748" s="34"/>
      <c r="I748" s="106"/>
      <c r="J748" s="34"/>
      <c r="K748" s="34"/>
      <c r="L748" s="37"/>
      <c r="M748" s="185"/>
      <c r="N748" s="62"/>
      <c r="O748" s="62"/>
      <c r="P748" s="62"/>
      <c r="Q748" s="62"/>
      <c r="R748" s="62"/>
      <c r="S748" s="62"/>
      <c r="T748" s="63"/>
      <c r="AT748" s="16" t="s">
        <v>153</v>
      </c>
      <c r="AU748" s="16" t="s">
        <v>83</v>
      </c>
    </row>
    <row r="749" spans="2:65" s="12" customFormat="1">
      <c r="B749" s="197"/>
      <c r="C749" s="198"/>
      <c r="D749" s="183" t="s">
        <v>155</v>
      </c>
      <c r="E749" s="199" t="s">
        <v>21</v>
      </c>
      <c r="F749" s="200" t="s">
        <v>568</v>
      </c>
      <c r="G749" s="198"/>
      <c r="H749" s="199" t="s">
        <v>21</v>
      </c>
      <c r="I749" s="201"/>
      <c r="J749" s="198"/>
      <c r="K749" s="198"/>
      <c r="L749" s="202"/>
      <c r="M749" s="203"/>
      <c r="N749" s="204"/>
      <c r="O749" s="204"/>
      <c r="P749" s="204"/>
      <c r="Q749" s="204"/>
      <c r="R749" s="204"/>
      <c r="S749" s="204"/>
      <c r="T749" s="205"/>
      <c r="AT749" s="206" t="s">
        <v>155</v>
      </c>
      <c r="AU749" s="206" t="s">
        <v>83</v>
      </c>
      <c r="AV749" s="12" t="s">
        <v>83</v>
      </c>
      <c r="AW749" s="12" t="s">
        <v>36</v>
      </c>
      <c r="AX749" s="12" t="s">
        <v>75</v>
      </c>
      <c r="AY749" s="206" t="s">
        <v>146</v>
      </c>
    </row>
    <row r="750" spans="2:65" s="11" customFormat="1">
      <c r="B750" s="186"/>
      <c r="C750" s="187"/>
      <c r="D750" s="183" t="s">
        <v>155</v>
      </c>
      <c r="E750" s="188" t="s">
        <v>21</v>
      </c>
      <c r="F750" s="189" t="s">
        <v>1340</v>
      </c>
      <c r="G750" s="187"/>
      <c r="H750" s="190">
        <v>7</v>
      </c>
      <c r="I750" s="191"/>
      <c r="J750" s="187"/>
      <c r="K750" s="187"/>
      <c r="L750" s="192"/>
      <c r="M750" s="193"/>
      <c r="N750" s="194"/>
      <c r="O750" s="194"/>
      <c r="P750" s="194"/>
      <c r="Q750" s="194"/>
      <c r="R750" s="194"/>
      <c r="S750" s="194"/>
      <c r="T750" s="195"/>
      <c r="AT750" s="196" t="s">
        <v>155</v>
      </c>
      <c r="AU750" s="196" t="s">
        <v>83</v>
      </c>
      <c r="AV750" s="11" t="s">
        <v>85</v>
      </c>
      <c r="AW750" s="11" t="s">
        <v>36</v>
      </c>
      <c r="AX750" s="11" t="s">
        <v>83</v>
      </c>
      <c r="AY750" s="196" t="s">
        <v>146</v>
      </c>
    </row>
    <row r="751" spans="2:65" s="1" customFormat="1" ht="16.5" customHeight="1">
      <c r="B751" s="33"/>
      <c r="C751" s="221" t="s">
        <v>1480</v>
      </c>
      <c r="D751" s="221" t="s">
        <v>820</v>
      </c>
      <c r="E751" s="222" t="s">
        <v>1081</v>
      </c>
      <c r="F751" s="223" t="s">
        <v>1082</v>
      </c>
      <c r="G751" s="224" t="s">
        <v>150</v>
      </c>
      <c r="H751" s="225">
        <v>125</v>
      </c>
      <c r="I751" s="226"/>
      <c r="J751" s="227">
        <f>ROUND(I751*H751,2)</f>
        <v>0</v>
      </c>
      <c r="K751" s="223" t="s">
        <v>21</v>
      </c>
      <c r="L751" s="228"/>
      <c r="M751" s="229" t="s">
        <v>21</v>
      </c>
      <c r="N751" s="230" t="s">
        <v>46</v>
      </c>
      <c r="O751" s="62"/>
      <c r="P751" s="179">
        <f>O751*H751</f>
        <v>0</v>
      </c>
      <c r="Q751" s="179">
        <v>6.0000000000000001E-3</v>
      </c>
      <c r="R751" s="179">
        <f>Q751*H751</f>
        <v>0.75</v>
      </c>
      <c r="S751" s="179">
        <v>0</v>
      </c>
      <c r="T751" s="180">
        <f>S751*H751</f>
        <v>0</v>
      </c>
      <c r="AR751" s="181" t="s">
        <v>409</v>
      </c>
      <c r="AT751" s="181" t="s">
        <v>820</v>
      </c>
      <c r="AU751" s="181" t="s">
        <v>83</v>
      </c>
      <c r="AY751" s="16" t="s">
        <v>146</v>
      </c>
      <c r="BE751" s="182">
        <f>IF(N751="základní",J751,0)</f>
        <v>0</v>
      </c>
      <c r="BF751" s="182">
        <f>IF(N751="snížená",J751,0)</f>
        <v>0</v>
      </c>
      <c r="BG751" s="182">
        <f>IF(N751="zákl. přenesená",J751,0)</f>
        <v>0</v>
      </c>
      <c r="BH751" s="182">
        <f>IF(N751="sníž. přenesená",J751,0)</f>
        <v>0</v>
      </c>
      <c r="BI751" s="182">
        <f>IF(N751="nulová",J751,0)</f>
        <v>0</v>
      </c>
      <c r="BJ751" s="16" t="s">
        <v>83</v>
      </c>
      <c r="BK751" s="182">
        <f>ROUND(I751*H751,2)</f>
        <v>0</v>
      </c>
      <c r="BL751" s="16" t="s">
        <v>151</v>
      </c>
      <c r="BM751" s="181" t="s">
        <v>1481</v>
      </c>
    </row>
    <row r="752" spans="2:65" s="1" customFormat="1" ht="19.5">
      <c r="B752" s="33"/>
      <c r="C752" s="34"/>
      <c r="D752" s="183" t="s">
        <v>153</v>
      </c>
      <c r="E752" s="34"/>
      <c r="F752" s="184" t="s">
        <v>1482</v>
      </c>
      <c r="G752" s="34"/>
      <c r="H752" s="34"/>
      <c r="I752" s="106"/>
      <c r="J752" s="34"/>
      <c r="K752" s="34"/>
      <c r="L752" s="37"/>
      <c r="M752" s="185"/>
      <c r="N752" s="62"/>
      <c r="O752" s="62"/>
      <c r="P752" s="62"/>
      <c r="Q752" s="62"/>
      <c r="R752" s="62"/>
      <c r="S752" s="62"/>
      <c r="T752" s="63"/>
      <c r="AT752" s="16" t="s">
        <v>153</v>
      </c>
      <c r="AU752" s="16" t="s">
        <v>83</v>
      </c>
    </row>
    <row r="753" spans="2:65" s="11" customFormat="1">
      <c r="B753" s="186"/>
      <c r="C753" s="187"/>
      <c r="D753" s="183" t="s">
        <v>155</v>
      </c>
      <c r="E753" s="188" t="s">
        <v>21</v>
      </c>
      <c r="F753" s="189" t="s">
        <v>1483</v>
      </c>
      <c r="G753" s="187"/>
      <c r="H753" s="190">
        <v>125</v>
      </c>
      <c r="I753" s="191"/>
      <c r="J753" s="187"/>
      <c r="K753" s="187"/>
      <c r="L753" s="192"/>
      <c r="M753" s="193"/>
      <c r="N753" s="194"/>
      <c r="O753" s="194"/>
      <c r="P753" s="194"/>
      <c r="Q753" s="194"/>
      <c r="R753" s="194"/>
      <c r="S753" s="194"/>
      <c r="T753" s="195"/>
      <c r="AT753" s="196" t="s">
        <v>155</v>
      </c>
      <c r="AU753" s="196" t="s">
        <v>83</v>
      </c>
      <c r="AV753" s="11" t="s">
        <v>85</v>
      </c>
      <c r="AW753" s="11" t="s">
        <v>36</v>
      </c>
      <c r="AX753" s="11" t="s">
        <v>83</v>
      </c>
      <c r="AY753" s="196" t="s">
        <v>146</v>
      </c>
    </row>
    <row r="754" spans="2:65" s="1" customFormat="1" ht="24" customHeight="1">
      <c r="B754" s="33"/>
      <c r="C754" s="170" t="s">
        <v>1484</v>
      </c>
      <c r="D754" s="170" t="s">
        <v>147</v>
      </c>
      <c r="E754" s="171" t="s">
        <v>1485</v>
      </c>
      <c r="F754" s="172" t="s">
        <v>1486</v>
      </c>
      <c r="G754" s="173" t="s">
        <v>227</v>
      </c>
      <c r="H754" s="174">
        <v>18</v>
      </c>
      <c r="I754" s="175"/>
      <c r="J754" s="176">
        <f>ROUND(I754*H754,2)</f>
        <v>0</v>
      </c>
      <c r="K754" s="172" t="s">
        <v>21</v>
      </c>
      <c r="L754" s="37"/>
      <c r="M754" s="177" t="s">
        <v>21</v>
      </c>
      <c r="N754" s="178" t="s">
        <v>46</v>
      </c>
      <c r="O754" s="62"/>
      <c r="P754" s="179">
        <f>O754*H754</f>
        <v>0</v>
      </c>
      <c r="Q754" s="179">
        <v>0.06</v>
      </c>
      <c r="R754" s="179">
        <f>Q754*H754</f>
        <v>1.08</v>
      </c>
      <c r="S754" s="179">
        <v>0</v>
      </c>
      <c r="T754" s="180">
        <f>S754*H754</f>
        <v>0</v>
      </c>
      <c r="AR754" s="181" t="s">
        <v>151</v>
      </c>
      <c r="AT754" s="181" t="s">
        <v>147</v>
      </c>
      <c r="AU754" s="181" t="s">
        <v>83</v>
      </c>
      <c r="AY754" s="16" t="s">
        <v>146</v>
      </c>
      <c r="BE754" s="182">
        <f>IF(N754="základní",J754,0)</f>
        <v>0</v>
      </c>
      <c r="BF754" s="182">
        <f>IF(N754="snížená",J754,0)</f>
        <v>0</v>
      </c>
      <c r="BG754" s="182">
        <f>IF(N754="zákl. přenesená",J754,0)</f>
        <v>0</v>
      </c>
      <c r="BH754" s="182">
        <f>IF(N754="sníž. přenesená",J754,0)</f>
        <v>0</v>
      </c>
      <c r="BI754" s="182">
        <f>IF(N754="nulová",J754,0)</f>
        <v>0</v>
      </c>
      <c r="BJ754" s="16" t="s">
        <v>83</v>
      </c>
      <c r="BK754" s="182">
        <f>ROUND(I754*H754,2)</f>
        <v>0</v>
      </c>
      <c r="BL754" s="16" t="s">
        <v>151</v>
      </c>
      <c r="BM754" s="181" t="s">
        <v>1487</v>
      </c>
    </row>
    <row r="755" spans="2:65" s="1" customFormat="1" ht="48.75">
      <c r="B755" s="33"/>
      <c r="C755" s="34"/>
      <c r="D755" s="183" t="s">
        <v>153</v>
      </c>
      <c r="E755" s="34"/>
      <c r="F755" s="184" t="s">
        <v>1488</v>
      </c>
      <c r="G755" s="34"/>
      <c r="H755" s="34"/>
      <c r="I755" s="106"/>
      <c r="J755" s="34"/>
      <c r="K755" s="34"/>
      <c r="L755" s="37"/>
      <c r="M755" s="185"/>
      <c r="N755" s="62"/>
      <c r="O755" s="62"/>
      <c r="P755" s="62"/>
      <c r="Q755" s="62"/>
      <c r="R755" s="62"/>
      <c r="S755" s="62"/>
      <c r="T755" s="63"/>
      <c r="AT755" s="16" t="s">
        <v>153</v>
      </c>
      <c r="AU755" s="16" t="s">
        <v>83</v>
      </c>
    </row>
    <row r="756" spans="2:65" s="12" customFormat="1">
      <c r="B756" s="197"/>
      <c r="C756" s="198"/>
      <c r="D756" s="183" t="s">
        <v>155</v>
      </c>
      <c r="E756" s="199" t="s">
        <v>21</v>
      </c>
      <c r="F756" s="200" t="s">
        <v>1489</v>
      </c>
      <c r="G756" s="198"/>
      <c r="H756" s="199" t="s">
        <v>21</v>
      </c>
      <c r="I756" s="201"/>
      <c r="J756" s="198"/>
      <c r="K756" s="198"/>
      <c r="L756" s="202"/>
      <c r="M756" s="203"/>
      <c r="N756" s="204"/>
      <c r="O756" s="204"/>
      <c r="P756" s="204"/>
      <c r="Q756" s="204"/>
      <c r="R756" s="204"/>
      <c r="S756" s="204"/>
      <c r="T756" s="205"/>
      <c r="AT756" s="206" t="s">
        <v>155</v>
      </c>
      <c r="AU756" s="206" t="s">
        <v>83</v>
      </c>
      <c r="AV756" s="12" t="s">
        <v>83</v>
      </c>
      <c r="AW756" s="12" t="s">
        <v>36</v>
      </c>
      <c r="AX756" s="12" t="s">
        <v>75</v>
      </c>
      <c r="AY756" s="206" t="s">
        <v>146</v>
      </c>
    </row>
    <row r="757" spans="2:65" s="11" customFormat="1">
      <c r="B757" s="186"/>
      <c r="C757" s="187"/>
      <c r="D757" s="183" t="s">
        <v>155</v>
      </c>
      <c r="E757" s="188" t="s">
        <v>21</v>
      </c>
      <c r="F757" s="189" t="s">
        <v>454</v>
      </c>
      <c r="G757" s="187"/>
      <c r="H757" s="190">
        <v>18</v>
      </c>
      <c r="I757" s="191"/>
      <c r="J757" s="187"/>
      <c r="K757" s="187"/>
      <c r="L757" s="192"/>
      <c r="M757" s="193"/>
      <c r="N757" s="194"/>
      <c r="O757" s="194"/>
      <c r="P757" s="194"/>
      <c r="Q757" s="194"/>
      <c r="R757" s="194"/>
      <c r="S757" s="194"/>
      <c r="T757" s="195"/>
      <c r="AT757" s="196" t="s">
        <v>155</v>
      </c>
      <c r="AU757" s="196" t="s">
        <v>83</v>
      </c>
      <c r="AV757" s="11" t="s">
        <v>85</v>
      </c>
      <c r="AW757" s="11" t="s">
        <v>36</v>
      </c>
      <c r="AX757" s="11" t="s">
        <v>83</v>
      </c>
      <c r="AY757" s="196" t="s">
        <v>146</v>
      </c>
    </row>
    <row r="758" spans="2:65" s="1" customFormat="1" ht="16.5" customHeight="1">
      <c r="B758" s="33"/>
      <c r="C758" s="221" t="s">
        <v>1490</v>
      </c>
      <c r="D758" s="221" t="s">
        <v>820</v>
      </c>
      <c r="E758" s="222" t="s">
        <v>1081</v>
      </c>
      <c r="F758" s="223" t="s">
        <v>1082</v>
      </c>
      <c r="G758" s="224" t="s">
        <v>150</v>
      </c>
      <c r="H758" s="225">
        <v>440</v>
      </c>
      <c r="I758" s="226"/>
      <c r="J758" s="227">
        <f>ROUND(I758*H758,2)</f>
        <v>0</v>
      </c>
      <c r="K758" s="223" t="s">
        <v>21</v>
      </c>
      <c r="L758" s="228"/>
      <c r="M758" s="229" t="s">
        <v>21</v>
      </c>
      <c r="N758" s="230" t="s">
        <v>46</v>
      </c>
      <c r="O758" s="62"/>
      <c r="P758" s="179">
        <f>O758*H758</f>
        <v>0</v>
      </c>
      <c r="Q758" s="179">
        <v>6.0000000000000001E-3</v>
      </c>
      <c r="R758" s="179">
        <f>Q758*H758</f>
        <v>2.64</v>
      </c>
      <c r="S758" s="179">
        <v>0</v>
      </c>
      <c r="T758" s="180">
        <f>S758*H758</f>
        <v>0</v>
      </c>
      <c r="AR758" s="181" t="s">
        <v>409</v>
      </c>
      <c r="AT758" s="181" t="s">
        <v>820</v>
      </c>
      <c r="AU758" s="181" t="s">
        <v>83</v>
      </c>
      <c r="AY758" s="16" t="s">
        <v>146</v>
      </c>
      <c r="BE758" s="182">
        <f>IF(N758="základní",J758,0)</f>
        <v>0</v>
      </c>
      <c r="BF758" s="182">
        <f>IF(N758="snížená",J758,0)</f>
        <v>0</v>
      </c>
      <c r="BG758" s="182">
        <f>IF(N758="zákl. přenesená",J758,0)</f>
        <v>0</v>
      </c>
      <c r="BH758" s="182">
        <f>IF(N758="sníž. přenesená",J758,0)</f>
        <v>0</v>
      </c>
      <c r="BI758" s="182">
        <f>IF(N758="nulová",J758,0)</f>
        <v>0</v>
      </c>
      <c r="BJ758" s="16" t="s">
        <v>83</v>
      </c>
      <c r="BK758" s="182">
        <f>ROUND(I758*H758,2)</f>
        <v>0</v>
      </c>
      <c r="BL758" s="16" t="s">
        <v>151</v>
      </c>
      <c r="BM758" s="181" t="s">
        <v>1491</v>
      </c>
    </row>
    <row r="759" spans="2:65" s="11" customFormat="1">
      <c r="B759" s="186"/>
      <c r="C759" s="187"/>
      <c r="D759" s="183" t="s">
        <v>155</v>
      </c>
      <c r="E759" s="188" t="s">
        <v>21</v>
      </c>
      <c r="F759" s="189" t="s">
        <v>1492</v>
      </c>
      <c r="G759" s="187"/>
      <c r="H759" s="190">
        <v>440</v>
      </c>
      <c r="I759" s="191"/>
      <c r="J759" s="187"/>
      <c r="K759" s="187"/>
      <c r="L759" s="192"/>
      <c r="M759" s="193"/>
      <c r="N759" s="194"/>
      <c r="O759" s="194"/>
      <c r="P759" s="194"/>
      <c r="Q759" s="194"/>
      <c r="R759" s="194"/>
      <c r="S759" s="194"/>
      <c r="T759" s="195"/>
      <c r="AT759" s="196" t="s">
        <v>155</v>
      </c>
      <c r="AU759" s="196" t="s">
        <v>83</v>
      </c>
      <c r="AV759" s="11" t="s">
        <v>85</v>
      </c>
      <c r="AW759" s="11" t="s">
        <v>36</v>
      </c>
      <c r="AX759" s="11" t="s">
        <v>83</v>
      </c>
      <c r="AY759" s="196" t="s">
        <v>146</v>
      </c>
    </row>
    <row r="760" spans="2:65" s="1" customFormat="1" ht="16.5" customHeight="1">
      <c r="B760" s="33"/>
      <c r="C760" s="170" t="s">
        <v>1493</v>
      </c>
      <c r="D760" s="170" t="s">
        <v>147</v>
      </c>
      <c r="E760" s="171" t="s">
        <v>1494</v>
      </c>
      <c r="F760" s="172" t="s">
        <v>1495</v>
      </c>
      <c r="G760" s="173" t="s">
        <v>688</v>
      </c>
      <c r="H760" s="174">
        <v>7.3140000000000001</v>
      </c>
      <c r="I760" s="175"/>
      <c r="J760" s="176">
        <f>ROUND(I760*H760,2)</f>
        <v>0</v>
      </c>
      <c r="K760" s="172" t="s">
        <v>394</v>
      </c>
      <c r="L760" s="37"/>
      <c r="M760" s="177" t="s">
        <v>21</v>
      </c>
      <c r="N760" s="178" t="s">
        <v>46</v>
      </c>
      <c r="O760" s="62"/>
      <c r="P760" s="179">
        <f>O760*H760</f>
        <v>0</v>
      </c>
      <c r="Q760" s="179">
        <v>0</v>
      </c>
      <c r="R760" s="179">
        <f>Q760*H760</f>
        <v>0</v>
      </c>
      <c r="S760" s="179">
        <v>0</v>
      </c>
      <c r="T760" s="180">
        <f>S760*H760</f>
        <v>0</v>
      </c>
      <c r="AR760" s="181" t="s">
        <v>151</v>
      </c>
      <c r="AT760" s="181" t="s">
        <v>147</v>
      </c>
      <c r="AU760" s="181" t="s">
        <v>83</v>
      </c>
      <c r="AY760" s="16" t="s">
        <v>146</v>
      </c>
      <c r="BE760" s="182">
        <f>IF(N760="základní",J760,0)</f>
        <v>0</v>
      </c>
      <c r="BF760" s="182">
        <f>IF(N760="snížená",J760,0)</f>
        <v>0</v>
      </c>
      <c r="BG760" s="182">
        <f>IF(N760="zákl. přenesená",J760,0)</f>
        <v>0</v>
      </c>
      <c r="BH760" s="182">
        <f>IF(N760="sníž. přenesená",J760,0)</f>
        <v>0</v>
      </c>
      <c r="BI760" s="182">
        <f>IF(N760="nulová",J760,0)</f>
        <v>0</v>
      </c>
      <c r="BJ760" s="16" t="s">
        <v>83</v>
      </c>
      <c r="BK760" s="182">
        <f>ROUND(I760*H760,2)</f>
        <v>0</v>
      </c>
      <c r="BL760" s="16" t="s">
        <v>151</v>
      </c>
      <c r="BM760" s="181" t="s">
        <v>1496</v>
      </c>
    </row>
    <row r="761" spans="2:65" s="10" customFormat="1" ht="25.9" customHeight="1">
      <c r="B761" s="156"/>
      <c r="C761" s="157"/>
      <c r="D761" s="158" t="s">
        <v>74</v>
      </c>
      <c r="E761" s="159" t="s">
        <v>1497</v>
      </c>
      <c r="F761" s="159" t="s">
        <v>1498</v>
      </c>
      <c r="G761" s="157"/>
      <c r="H761" s="157"/>
      <c r="I761" s="160"/>
      <c r="J761" s="161">
        <f>BK761</f>
        <v>0</v>
      </c>
      <c r="K761" s="157"/>
      <c r="L761" s="162"/>
      <c r="M761" s="163"/>
      <c r="N761" s="164"/>
      <c r="O761" s="164"/>
      <c r="P761" s="165">
        <f>SUM(P762:P782)</f>
        <v>0</v>
      </c>
      <c r="Q761" s="164"/>
      <c r="R761" s="165">
        <f>SUM(R762:R782)</f>
        <v>17.858599999999999</v>
      </c>
      <c r="S761" s="164"/>
      <c r="T761" s="166">
        <f>SUM(T762:T782)</f>
        <v>0</v>
      </c>
      <c r="AR761" s="167" t="s">
        <v>85</v>
      </c>
      <c r="AT761" s="168" t="s">
        <v>74</v>
      </c>
      <c r="AU761" s="168" t="s">
        <v>75</v>
      </c>
      <c r="AY761" s="167" t="s">
        <v>146</v>
      </c>
      <c r="BK761" s="169">
        <f>SUM(BK762:BK782)</f>
        <v>0</v>
      </c>
    </row>
    <row r="762" spans="2:65" s="1" customFormat="1" ht="24" customHeight="1">
      <c r="B762" s="33"/>
      <c r="C762" s="170" t="s">
        <v>1499</v>
      </c>
      <c r="D762" s="170" t="s">
        <v>147</v>
      </c>
      <c r="E762" s="171" t="s">
        <v>1500</v>
      </c>
      <c r="F762" s="172" t="s">
        <v>1501</v>
      </c>
      <c r="G762" s="173" t="s">
        <v>227</v>
      </c>
      <c r="H762" s="174">
        <v>12.1</v>
      </c>
      <c r="I762" s="175"/>
      <c r="J762" s="176">
        <f>ROUND(I762*H762,2)</f>
        <v>0</v>
      </c>
      <c r="K762" s="172" t="s">
        <v>21</v>
      </c>
      <c r="L762" s="37"/>
      <c r="M762" s="177" t="s">
        <v>21</v>
      </c>
      <c r="N762" s="178" t="s">
        <v>46</v>
      </c>
      <c r="O762" s="62"/>
      <c r="P762" s="179">
        <f>O762*H762</f>
        <v>0</v>
      </c>
      <c r="Q762" s="179">
        <v>0.18</v>
      </c>
      <c r="R762" s="179">
        <f>Q762*H762</f>
        <v>2.1779999999999999</v>
      </c>
      <c r="S762" s="179">
        <v>0</v>
      </c>
      <c r="T762" s="180">
        <f>S762*H762</f>
        <v>0</v>
      </c>
      <c r="AR762" s="181" t="s">
        <v>151</v>
      </c>
      <c r="AT762" s="181" t="s">
        <v>147</v>
      </c>
      <c r="AU762" s="181" t="s">
        <v>83</v>
      </c>
      <c r="AY762" s="16" t="s">
        <v>146</v>
      </c>
      <c r="BE762" s="182">
        <f>IF(N762="základní",J762,0)</f>
        <v>0</v>
      </c>
      <c r="BF762" s="182">
        <f>IF(N762="snížená",J762,0)</f>
        <v>0</v>
      </c>
      <c r="BG762" s="182">
        <f>IF(N762="zákl. přenesená",J762,0)</f>
        <v>0</v>
      </c>
      <c r="BH762" s="182">
        <f>IF(N762="sníž. přenesená",J762,0)</f>
        <v>0</v>
      </c>
      <c r="BI762" s="182">
        <f>IF(N762="nulová",J762,0)</f>
        <v>0</v>
      </c>
      <c r="BJ762" s="16" t="s">
        <v>83</v>
      </c>
      <c r="BK762" s="182">
        <f>ROUND(I762*H762,2)</f>
        <v>0</v>
      </c>
      <c r="BL762" s="16" t="s">
        <v>151</v>
      </c>
      <c r="BM762" s="181" t="s">
        <v>1502</v>
      </c>
    </row>
    <row r="763" spans="2:65" s="12" customFormat="1">
      <c r="B763" s="197"/>
      <c r="C763" s="198"/>
      <c r="D763" s="183" t="s">
        <v>155</v>
      </c>
      <c r="E763" s="199" t="s">
        <v>21</v>
      </c>
      <c r="F763" s="200" t="s">
        <v>551</v>
      </c>
      <c r="G763" s="198"/>
      <c r="H763" s="199" t="s">
        <v>21</v>
      </c>
      <c r="I763" s="201"/>
      <c r="J763" s="198"/>
      <c r="K763" s="198"/>
      <c r="L763" s="202"/>
      <c r="M763" s="203"/>
      <c r="N763" s="204"/>
      <c r="O763" s="204"/>
      <c r="P763" s="204"/>
      <c r="Q763" s="204"/>
      <c r="R763" s="204"/>
      <c r="S763" s="204"/>
      <c r="T763" s="205"/>
      <c r="AT763" s="206" t="s">
        <v>155</v>
      </c>
      <c r="AU763" s="206" t="s">
        <v>83</v>
      </c>
      <c r="AV763" s="12" t="s">
        <v>83</v>
      </c>
      <c r="AW763" s="12" t="s">
        <v>36</v>
      </c>
      <c r="AX763" s="12" t="s">
        <v>75</v>
      </c>
      <c r="AY763" s="206" t="s">
        <v>146</v>
      </c>
    </row>
    <row r="764" spans="2:65" s="11" customFormat="1">
      <c r="B764" s="186"/>
      <c r="C764" s="187"/>
      <c r="D764" s="183" t="s">
        <v>155</v>
      </c>
      <c r="E764" s="188" t="s">
        <v>21</v>
      </c>
      <c r="F764" s="189" t="s">
        <v>1503</v>
      </c>
      <c r="G764" s="187"/>
      <c r="H764" s="190">
        <v>12.1</v>
      </c>
      <c r="I764" s="191"/>
      <c r="J764" s="187"/>
      <c r="K764" s="187"/>
      <c r="L764" s="192"/>
      <c r="M764" s="193"/>
      <c r="N764" s="194"/>
      <c r="O764" s="194"/>
      <c r="P764" s="194"/>
      <c r="Q764" s="194"/>
      <c r="R764" s="194"/>
      <c r="S764" s="194"/>
      <c r="T764" s="195"/>
      <c r="AT764" s="196" t="s">
        <v>155</v>
      </c>
      <c r="AU764" s="196" t="s">
        <v>83</v>
      </c>
      <c r="AV764" s="11" t="s">
        <v>85</v>
      </c>
      <c r="AW764" s="11" t="s">
        <v>36</v>
      </c>
      <c r="AX764" s="11" t="s">
        <v>83</v>
      </c>
      <c r="AY764" s="196" t="s">
        <v>146</v>
      </c>
    </row>
    <row r="765" spans="2:65" s="1" customFormat="1" ht="16.5" customHeight="1">
      <c r="B765" s="33"/>
      <c r="C765" s="221" t="s">
        <v>1504</v>
      </c>
      <c r="D765" s="221" t="s">
        <v>820</v>
      </c>
      <c r="E765" s="222" t="s">
        <v>1505</v>
      </c>
      <c r="F765" s="223" t="s">
        <v>1506</v>
      </c>
      <c r="G765" s="224" t="s">
        <v>227</v>
      </c>
      <c r="H765" s="225">
        <v>13.31</v>
      </c>
      <c r="I765" s="226"/>
      <c r="J765" s="227">
        <f>ROUND(I765*H765,2)</f>
        <v>0</v>
      </c>
      <c r="K765" s="223" t="s">
        <v>21</v>
      </c>
      <c r="L765" s="228"/>
      <c r="M765" s="229" t="s">
        <v>21</v>
      </c>
      <c r="N765" s="230" t="s">
        <v>46</v>
      </c>
      <c r="O765" s="62"/>
      <c r="P765" s="179">
        <f>O765*H765</f>
        <v>0</v>
      </c>
      <c r="Q765" s="179">
        <v>0.12</v>
      </c>
      <c r="R765" s="179">
        <f>Q765*H765</f>
        <v>1.5972</v>
      </c>
      <c r="S765" s="179">
        <v>0</v>
      </c>
      <c r="T765" s="180">
        <f>S765*H765</f>
        <v>0</v>
      </c>
      <c r="AR765" s="181" t="s">
        <v>409</v>
      </c>
      <c r="AT765" s="181" t="s">
        <v>820</v>
      </c>
      <c r="AU765" s="181" t="s">
        <v>83</v>
      </c>
      <c r="AY765" s="16" t="s">
        <v>146</v>
      </c>
      <c r="BE765" s="182">
        <f>IF(N765="základní",J765,0)</f>
        <v>0</v>
      </c>
      <c r="BF765" s="182">
        <f>IF(N765="snížená",J765,0)</f>
        <v>0</v>
      </c>
      <c r="BG765" s="182">
        <f>IF(N765="zákl. přenesená",J765,0)</f>
        <v>0</v>
      </c>
      <c r="BH765" s="182">
        <f>IF(N765="sníž. přenesená",J765,0)</f>
        <v>0</v>
      </c>
      <c r="BI765" s="182">
        <f>IF(N765="nulová",J765,0)</f>
        <v>0</v>
      </c>
      <c r="BJ765" s="16" t="s">
        <v>83</v>
      </c>
      <c r="BK765" s="182">
        <f>ROUND(I765*H765,2)</f>
        <v>0</v>
      </c>
      <c r="BL765" s="16" t="s">
        <v>151</v>
      </c>
      <c r="BM765" s="181" t="s">
        <v>1507</v>
      </c>
    </row>
    <row r="766" spans="2:65" s="1" customFormat="1" ht="19.5">
      <c r="B766" s="33"/>
      <c r="C766" s="34"/>
      <c r="D766" s="183" t="s">
        <v>153</v>
      </c>
      <c r="E766" s="34"/>
      <c r="F766" s="184" t="s">
        <v>1508</v>
      </c>
      <c r="G766" s="34"/>
      <c r="H766" s="34"/>
      <c r="I766" s="106"/>
      <c r="J766" s="34"/>
      <c r="K766" s="34"/>
      <c r="L766" s="37"/>
      <c r="M766" s="185"/>
      <c r="N766" s="62"/>
      <c r="O766" s="62"/>
      <c r="P766" s="62"/>
      <c r="Q766" s="62"/>
      <c r="R766" s="62"/>
      <c r="S766" s="62"/>
      <c r="T766" s="63"/>
      <c r="AT766" s="16" t="s">
        <v>153</v>
      </c>
      <c r="AU766" s="16" t="s">
        <v>83</v>
      </c>
    </row>
    <row r="767" spans="2:65" s="11" customFormat="1">
      <c r="B767" s="186"/>
      <c r="C767" s="187"/>
      <c r="D767" s="183" t="s">
        <v>155</v>
      </c>
      <c r="E767" s="188" t="s">
        <v>21</v>
      </c>
      <c r="F767" s="189" t="s">
        <v>1509</v>
      </c>
      <c r="G767" s="187"/>
      <c r="H767" s="190">
        <v>13.31</v>
      </c>
      <c r="I767" s="191"/>
      <c r="J767" s="187"/>
      <c r="K767" s="187"/>
      <c r="L767" s="192"/>
      <c r="M767" s="193"/>
      <c r="N767" s="194"/>
      <c r="O767" s="194"/>
      <c r="P767" s="194"/>
      <c r="Q767" s="194"/>
      <c r="R767" s="194"/>
      <c r="S767" s="194"/>
      <c r="T767" s="195"/>
      <c r="AT767" s="196" t="s">
        <v>155</v>
      </c>
      <c r="AU767" s="196" t="s">
        <v>83</v>
      </c>
      <c r="AV767" s="11" t="s">
        <v>85</v>
      </c>
      <c r="AW767" s="11" t="s">
        <v>36</v>
      </c>
      <c r="AX767" s="11" t="s">
        <v>83</v>
      </c>
      <c r="AY767" s="196" t="s">
        <v>146</v>
      </c>
    </row>
    <row r="768" spans="2:65" s="1" customFormat="1" ht="24" customHeight="1">
      <c r="B768" s="33"/>
      <c r="C768" s="170" t="s">
        <v>1510</v>
      </c>
      <c r="D768" s="170" t="s">
        <v>147</v>
      </c>
      <c r="E768" s="171" t="s">
        <v>1511</v>
      </c>
      <c r="F768" s="172" t="s">
        <v>1512</v>
      </c>
      <c r="G768" s="173" t="s">
        <v>227</v>
      </c>
      <c r="H768" s="174">
        <v>21.3</v>
      </c>
      <c r="I768" s="175"/>
      <c r="J768" s="176">
        <f>ROUND(I768*H768,2)</f>
        <v>0</v>
      </c>
      <c r="K768" s="172" t="s">
        <v>21</v>
      </c>
      <c r="L768" s="37"/>
      <c r="M768" s="177" t="s">
        <v>21</v>
      </c>
      <c r="N768" s="178" t="s">
        <v>46</v>
      </c>
      <c r="O768" s="62"/>
      <c r="P768" s="179">
        <f>O768*H768</f>
        <v>0</v>
      </c>
      <c r="Q768" s="179">
        <v>0.36</v>
      </c>
      <c r="R768" s="179">
        <f>Q768*H768</f>
        <v>7.6680000000000001</v>
      </c>
      <c r="S768" s="179">
        <v>0</v>
      </c>
      <c r="T768" s="180">
        <f>S768*H768</f>
        <v>0</v>
      </c>
      <c r="AR768" s="181" t="s">
        <v>151</v>
      </c>
      <c r="AT768" s="181" t="s">
        <v>147</v>
      </c>
      <c r="AU768" s="181" t="s">
        <v>83</v>
      </c>
      <c r="AY768" s="16" t="s">
        <v>146</v>
      </c>
      <c r="BE768" s="182">
        <f>IF(N768="základní",J768,0)</f>
        <v>0</v>
      </c>
      <c r="BF768" s="182">
        <f>IF(N768="snížená",J768,0)</f>
        <v>0</v>
      </c>
      <c r="BG768" s="182">
        <f>IF(N768="zákl. přenesená",J768,0)</f>
        <v>0</v>
      </c>
      <c r="BH768" s="182">
        <f>IF(N768="sníž. přenesená",J768,0)</f>
        <v>0</v>
      </c>
      <c r="BI768" s="182">
        <f>IF(N768="nulová",J768,0)</f>
        <v>0</v>
      </c>
      <c r="BJ768" s="16" t="s">
        <v>83</v>
      </c>
      <c r="BK768" s="182">
        <f>ROUND(I768*H768,2)</f>
        <v>0</v>
      </c>
      <c r="BL768" s="16" t="s">
        <v>151</v>
      </c>
      <c r="BM768" s="181" t="s">
        <v>1513</v>
      </c>
    </row>
    <row r="769" spans="2:65" s="12" customFormat="1">
      <c r="B769" s="197"/>
      <c r="C769" s="198"/>
      <c r="D769" s="183" t="s">
        <v>155</v>
      </c>
      <c r="E769" s="199" t="s">
        <v>21</v>
      </c>
      <c r="F769" s="200" t="s">
        <v>1514</v>
      </c>
      <c r="G769" s="198"/>
      <c r="H769" s="199" t="s">
        <v>21</v>
      </c>
      <c r="I769" s="201"/>
      <c r="J769" s="198"/>
      <c r="K769" s="198"/>
      <c r="L769" s="202"/>
      <c r="M769" s="203"/>
      <c r="N769" s="204"/>
      <c r="O769" s="204"/>
      <c r="P769" s="204"/>
      <c r="Q769" s="204"/>
      <c r="R769" s="204"/>
      <c r="S769" s="204"/>
      <c r="T769" s="205"/>
      <c r="AT769" s="206" t="s">
        <v>155</v>
      </c>
      <c r="AU769" s="206" t="s">
        <v>83</v>
      </c>
      <c r="AV769" s="12" t="s">
        <v>83</v>
      </c>
      <c r="AW769" s="12" t="s">
        <v>36</v>
      </c>
      <c r="AX769" s="12" t="s">
        <v>75</v>
      </c>
      <c r="AY769" s="206" t="s">
        <v>146</v>
      </c>
    </row>
    <row r="770" spans="2:65" s="11" customFormat="1">
      <c r="B770" s="186"/>
      <c r="C770" s="187"/>
      <c r="D770" s="183" t="s">
        <v>155</v>
      </c>
      <c r="E770" s="188" t="s">
        <v>21</v>
      </c>
      <c r="F770" s="189" t="s">
        <v>1515</v>
      </c>
      <c r="G770" s="187"/>
      <c r="H770" s="190">
        <v>21.3</v>
      </c>
      <c r="I770" s="191"/>
      <c r="J770" s="187"/>
      <c r="K770" s="187"/>
      <c r="L770" s="192"/>
      <c r="M770" s="193"/>
      <c r="N770" s="194"/>
      <c r="O770" s="194"/>
      <c r="P770" s="194"/>
      <c r="Q770" s="194"/>
      <c r="R770" s="194"/>
      <c r="S770" s="194"/>
      <c r="T770" s="195"/>
      <c r="AT770" s="196" t="s">
        <v>155</v>
      </c>
      <c r="AU770" s="196" t="s">
        <v>83</v>
      </c>
      <c r="AV770" s="11" t="s">
        <v>85</v>
      </c>
      <c r="AW770" s="11" t="s">
        <v>36</v>
      </c>
      <c r="AX770" s="11" t="s">
        <v>83</v>
      </c>
      <c r="AY770" s="196" t="s">
        <v>146</v>
      </c>
    </row>
    <row r="771" spans="2:65" s="1" customFormat="1" ht="24" customHeight="1">
      <c r="B771" s="33"/>
      <c r="C771" s="221" t="s">
        <v>1516</v>
      </c>
      <c r="D771" s="221" t="s">
        <v>820</v>
      </c>
      <c r="E771" s="222" t="s">
        <v>1517</v>
      </c>
      <c r="F771" s="223" t="s">
        <v>1518</v>
      </c>
      <c r="G771" s="224" t="s">
        <v>227</v>
      </c>
      <c r="H771" s="225">
        <v>13.31</v>
      </c>
      <c r="I771" s="226"/>
      <c r="J771" s="227">
        <f>ROUND(I771*H771,2)</f>
        <v>0</v>
      </c>
      <c r="K771" s="223" t="s">
        <v>21</v>
      </c>
      <c r="L771" s="228"/>
      <c r="M771" s="229" t="s">
        <v>21</v>
      </c>
      <c r="N771" s="230" t="s">
        <v>46</v>
      </c>
      <c r="O771" s="62"/>
      <c r="P771" s="179">
        <f>O771*H771</f>
        <v>0</v>
      </c>
      <c r="Q771" s="179">
        <v>0.24</v>
      </c>
      <c r="R771" s="179">
        <f>Q771*H771</f>
        <v>3.1943999999999999</v>
      </c>
      <c r="S771" s="179">
        <v>0</v>
      </c>
      <c r="T771" s="180">
        <f>S771*H771</f>
        <v>0</v>
      </c>
      <c r="AR771" s="181" t="s">
        <v>409</v>
      </c>
      <c r="AT771" s="181" t="s">
        <v>820</v>
      </c>
      <c r="AU771" s="181" t="s">
        <v>83</v>
      </c>
      <c r="AY771" s="16" t="s">
        <v>146</v>
      </c>
      <c r="BE771" s="182">
        <f>IF(N771="základní",J771,0)</f>
        <v>0</v>
      </c>
      <c r="BF771" s="182">
        <f>IF(N771="snížená",J771,0)</f>
        <v>0</v>
      </c>
      <c r="BG771" s="182">
        <f>IF(N771="zákl. přenesená",J771,0)</f>
        <v>0</v>
      </c>
      <c r="BH771" s="182">
        <f>IF(N771="sníž. přenesená",J771,0)</f>
        <v>0</v>
      </c>
      <c r="BI771" s="182">
        <f>IF(N771="nulová",J771,0)</f>
        <v>0</v>
      </c>
      <c r="BJ771" s="16" t="s">
        <v>83</v>
      </c>
      <c r="BK771" s="182">
        <f>ROUND(I771*H771,2)</f>
        <v>0</v>
      </c>
      <c r="BL771" s="16" t="s">
        <v>151</v>
      </c>
      <c r="BM771" s="181" t="s">
        <v>1519</v>
      </c>
    </row>
    <row r="772" spans="2:65" s="1" customFormat="1" ht="19.5">
      <c r="B772" s="33"/>
      <c r="C772" s="34"/>
      <c r="D772" s="183" t="s">
        <v>153</v>
      </c>
      <c r="E772" s="34"/>
      <c r="F772" s="184" t="s">
        <v>1508</v>
      </c>
      <c r="G772" s="34"/>
      <c r="H772" s="34"/>
      <c r="I772" s="106"/>
      <c r="J772" s="34"/>
      <c r="K772" s="34"/>
      <c r="L772" s="37"/>
      <c r="M772" s="185"/>
      <c r="N772" s="62"/>
      <c r="O772" s="62"/>
      <c r="P772" s="62"/>
      <c r="Q772" s="62"/>
      <c r="R772" s="62"/>
      <c r="S772" s="62"/>
      <c r="T772" s="63"/>
      <c r="AT772" s="16" t="s">
        <v>153</v>
      </c>
      <c r="AU772" s="16" t="s">
        <v>83</v>
      </c>
    </row>
    <row r="773" spans="2:65" s="11" customFormat="1">
      <c r="B773" s="186"/>
      <c r="C773" s="187"/>
      <c r="D773" s="183" t="s">
        <v>155</v>
      </c>
      <c r="E773" s="188" t="s">
        <v>21</v>
      </c>
      <c r="F773" s="189" t="s">
        <v>1509</v>
      </c>
      <c r="G773" s="187"/>
      <c r="H773" s="190">
        <v>13.31</v>
      </c>
      <c r="I773" s="191"/>
      <c r="J773" s="187"/>
      <c r="K773" s="187"/>
      <c r="L773" s="192"/>
      <c r="M773" s="193"/>
      <c r="N773" s="194"/>
      <c r="O773" s="194"/>
      <c r="P773" s="194"/>
      <c r="Q773" s="194"/>
      <c r="R773" s="194"/>
      <c r="S773" s="194"/>
      <c r="T773" s="195"/>
      <c r="AT773" s="196" t="s">
        <v>155</v>
      </c>
      <c r="AU773" s="196" t="s">
        <v>83</v>
      </c>
      <c r="AV773" s="11" t="s">
        <v>85</v>
      </c>
      <c r="AW773" s="11" t="s">
        <v>36</v>
      </c>
      <c r="AX773" s="11" t="s">
        <v>83</v>
      </c>
      <c r="AY773" s="196" t="s">
        <v>146</v>
      </c>
    </row>
    <row r="774" spans="2:65" s="1" customFormat="1" ht="24" customHeight="1">
      <c r="B774" s="33"/>
      <c r="C774" s="170" t="s">
        <v>1520</v>
      </c>
      <c r="D774" s="170" t="s">
        <v>147</v>
      </c>
      <c r="E774" s="171" t="s">
        <v>1521</v>
      </c>
      <c r="F774" s="172" t="s">
        <v>1522</v>
      </c>
      <c r="G774" s="173" t="s">
        <v>227</v>
      </c>
      <c r="H774" s="174">
        <v>8.1</v>
      </c>
      <c r="I774" s="175"/>
      <c r="J774" s="176">
        <f>ROUND(I774*H774,2)</f>
        <v>0</v>
      </c>
      <c r="K774" s="172" t="s">
        <v>21</v>
      </c>
      <c r="L774" s="37"/>
      <c r="M774" s="177" t="s">
        <v>21</v>
      </c>
      <c r="N774" s="178" t="s">
        <v>46</v>
      </c>
      <c r="O774" s="62"/>
      <c r="P774" s="179">
        <f>O774*H774</f>
        <v>0</v>
      </c>
      <c r="Q774" s="179">
        <v>0.36</v>
      </c>
      <c r="R774" s="179">
        <f>Q774*H774</f>
        <v>2.9159999999999999</v>
      </c>
      <c r="S774" s="179">
        <v>0</v>
      </c>
      <c r="T774" s="180">
        <f>S774*H774</f>
        <v>0</v>
      </c>
      <c r="AR774" s="181" t="s">
        <v>151</v>
      </c>
      <c r="AT774" s="181" t="s">
        <v>147</v>
      </c>
      <c r="AU774" s="181" t="s">
        <v>83</v>
      </c>
      <c r="AY774" s="16" t="s">
        <v>146</v>
      </c>
      <c r="BE774" s="182">
        <f>IF(N774="základní",J774,0)</f>
        <v>0</v>
      </c>
      <c r="BF774" s="182">
        <f>IF(N774="snížená",J774,0)</f>
        <v>0</v>
      </c>
      <c r="BG774" s="182">
        <f>IF(N774="zákl. přenesená",J774,0)</f>
        <v>0</v>
      </c>
      <c r="BH774" s="182">
        <f>IF(N774="sníž. přenesená",J774,0)</f>
        <v>0</v>
      </c>
      <c r="BI774" s="182">
        <f>IF(N774="nulová",J774,0)</f>
        <v>0</v>
      </c>
      <c r="BJ774" s="16" t="s">
        <v>83</v>
      </c>
      <c r="BK774" s="182">
        <f>ROUND(I774*H774,2)</f>
        <v>0</v>
      </c>
      <c r="BL774" s="16" t="s">
        <v>151</v>
      </c>
      <c r="BM774" s="181" t="s">
        <v>1523</v>
      </c>
    </row>
    <row r="775" spans="2:65" s="1" customFormat="1" ht="29.25">
      <c r="B775" s="33"/>
      <c r="C775" s="34"/>
      <c r="D775" s="183" t="s">
        <v>153</v>
      </c>
      <c r="E775" s="34"/>
      <c r="F775" s="184" t="s">
        <v>1524</v>
      </c>
      <c r="G775" s="34"/>
      <c r="H775" s="34"/>
      <c r="I775" s="106"/>
      <c r="J775" s="34"/>
      <c r="K775" s="34"/>
      <c r="L775" s="37"/>
      <c r="M775" s="185"/>
      <c r="N775" s="62"/>
      <c r="O775" s="62"/>
      <c r="P775" s="62"/>
      <c r="Q775" s="62"/>
      <c r="R775" s="62"/>
      <c r="S775" s="62"/>
      <c r="T775" s="63"/>
      <c r="AT775" s="16" t="s">
        <v>153</v>
      </c>
      <c r="AU775" s="16" t="s">
        <v>83</v>
      </c>
    </row>
    <row r="776" spans="2:65" s="12" customFormat="1">
      <c r="B776" s="197"/>
      <c r="C776" s="198"/>
      <c r="D776" s="183" t="s">
        <v>155</v>
      </c>
      <c r="E776" s="199" t="s">
        <v>21</v>
      </c>
      <c r="F776" s="200" t="s">
        <v>636</v>
      </c>
      <c r="G776" s="198"/>
      <c r="H776" s="199" t="s">
        <v>21</v>
      </c>
      <c r="I776" s="201"/>
      <c r="J776" s="198"/>
      <c r="K776" s="198"/>
      <c r="L776" s="202"/>
      <c r="M776" s="203"/>
      <c r="N776" s="204"/>
      <c r="O776" s="204"/>
      <c r="P776" s="204"/>
      <c r="Q776" s="204"/>
      <c r="R776" s="204"/>
      <c r="S776" s="204"/>
      <c r="T776" s="205"/>
      <c r="AT776" s="206" t="s">
        <v>155</v>
      </c>
      <c r="AU776" s="206" t="s">
        <v>83</v>
      </c>
      <c r="AV776" s="12" t="s">
        <v>83</v>
      </c>
      <c r="AW776" s="12" t="s">
        <v>36</v>
      </c>
      <c r="AX776" s="12" t="s">
        <v>75</v>
      </c>
      <c r="AY776" s="206" t="s">
        <v>146</v>
      </c>
    </row>
    <row r="777" spans="2:65" s="11" customFormat="1">
      <c r="B777" s="186"/>
      <c r="C777" s="187"/>
      <c r="D777" s="183" t="s">
        <v>155</v>
      </c>
      <c r="E777" s="188" t="s">
        <v>21</v>
      </c>
      <c r="F777" s="189" t="s">
        <v>1525</v>
      </c>
      <c r="G777" s="187"/>
      <c r="H777" s="190">
        <v>8.1</v>
      </c>
      <c r="I777" s="191"/>
      <c r="J777" s="187"/>
      <c r="K777" s="187"/>
      <c r="L777" s="192"/>
      <c r="M777" s="193"/>
      <c r="N777" s="194"/>
      <c r="O777" s="194"/>
      <c r="P777" s="194"/>
      <c r="Q777" s="194"/>
      <c r="R777" s="194"/>
      <c r="S777" s="194"/>
      <c r="T777" s="195"/>
      <c r="AT777" s="196" t="s">
        <v>155</v>
      </c>
      <c r="AU777" s="196" t="s">
        <v>83</v>
      </c>
      <c r="AV777" s="11" t="s">
        <v>85</v>
      </c>
      <c r="AW777" s="11" t="s">
        <v>36</v>
      </c>
      <c r="AX777" s="11" t="s">
        <v>83</v>
      </c>
      <c r="AY777" s="196" t="s">
        <v>146</v>
      </c>
    </row>
    <row r="778" spans="2:65" s="1" customFormat="1" ht="16.5" customHeight="1">
      <c r="B778" s="33"/>
      <c r="C778" s="170" t="s">
        <v>1526</v>
      </c>
      <c r="D778" s="170" t="s">
        <v>147</v>
      </c>
      <c r="E778" s="171" t="s">
        <v>1527</v>
      </c>
      <c r="F778" s="172" t="s">
        <v>1528</v>
      </c>
      <c r="G778" s="173" t="s">
        <v>222</v>
      </c>
      <c r="H778" s="174">
        <v>6.1</v>
      </c>
      <c r="I778" s="175"/>
      <c r="J778" s="176">
        <f>ROUND(I778*H778,2)</f>
        <v>0</v>
      </c>
      <c r="K778" s="172" t="s">
        <v>21</v>
      </c>
      <c r="L778" s="37"/>
      <c r="M778" s="177" t="s">
        <v>21</v>
      </c>
      <c r="N778" s="178" t="s">
        <v>46</v>
      </c>
      <c r="O778" s="62"/>
      <c r="P778" s="179">
        <f>O778*H778</f>
        <v>0</v>
      </c>
      <c r="Q778" s="179">
        <v>0.05</v>
      </c>
      <c r="R778" s="179">
        <f>Q778*H778</f>
        <v>0.30499999999999999</v>
      </c>
      <c r="S778" s="179">
        <v>0</v>
      </c>
      <c r="T778" s="180">
        <f>S778*H778</f>
        <v>0</v>
      </c>
      <c r="AR778" s="181" t="s">
        <v>151</v>
      </c>
      <c r="AT778" s="181" t="s">
        <v>147</v>
      </c>
      <c r="AU778" s="181" t="s">
        <v>83</v>
      </c>
      <c r="AY778" s="16" t="s">
        <v>146</v>
      </c>
      <c r="BE778" s="182">
        <f>IF(N778="základní",J778,0)</f>
        <v>0</v>
      </c>
      <c r="BF778" s="182">
        <f>IF(N778="snížená",J778,0)</f>
        <v>0</v>
      </c>
      <c r="BG778" s="182">
        <f>IF(N778="zákl. přenesená",J778,0)</f>
        <v>0</v>
      </c>
      <c r="BH778" s="182">
        <f>IF(N778="sníž. přenesená",J778,0)</f>
        <v>0</v>
      </c>
      <c r="BI778" s="182">
        <f>IF(N778="nulová",J778,0)</f>
        <v>0</v>
      </c>
      <c r="BJ778" s="16" t="s">
        <v>83</v>
      </c>
      <c r="BK778" s="182">
        <f>ROUND(I778*H778,2)</f>
        <v>0</v>
      </c>
      <c r="BL778" s="16" t="s">
        <v>151</v>
      </c>
      <c r="BM778" s="181" t="s">
        <v>1529</v>
      </c>
    </row>
    <row r="779" spans="2:65" s="1" customFormat="1" ht="19.5">
      <c r="B779" s="33"/>
      <c r="C779" s="34"/>
      <c r="D779" s="183" t="s">
        <v>153</v>
      </c>
      <c r="E779" s="34"/>
      <c r="F779" s="184" t="s">
        <v>1530</v>
      </c>
      <c r="G779" s="34"/>
      <c r="H779" s="34"/>
      <c r="I779" s="106"/>
      <c r="J779" s="34"/>
      <c r="K779" s="34"/>
      <c r="L779" s="37"/>
      <c r="M779" s="185"/>
      <c r="N779" s="62"/>
      <c r="O779" s="62"/>
      <c r="P779" s="62"/>
      <c r="Q779" s="62"/>
      <c r="R779" s="62"/>
      <c r="S779" s="62"/>
      <c r="T779" s="63"/>
      <c r="AT779" s="16" t="s">
        <v>153</v>
      </c>
      <c r="AU779" s="16" t="s">
        <v>83</v>
      </c>
    </row>
    <row r="780" spans="2:65" s="12" customFormat="1">
      <c r="B780" s="197"/>
      <c r="C780" s="198"/>
      <c r="D780" s="183" t="s">
        <v>155</v>
      </c>
      <c r="E780" s="199" t="s">
        <v>21</v>
      </c>
      <c r="F780" s="200" t="s">
        <v>636</v>
      </c>
      <c r="G780" s="198"/>
      <c r="H780" s="199" t="s">
        <v>21</v>
      </c>
      <c r="I780" s="201"/>
      <c r="J780" s="198"/>
      <c r="K780" s="198"/>
      <c r="L780" s="202"/>
      <c r="M780" s="203"/>
      <c r="N780" s="204"/>
      <c r="O780" s="204"/>
      <c r="P780" s="204"/>
      <c r="Q780" s="204"/>
      <c r="R780" s="204"/>
      <c r="S780" s="204"/>
      <c r="T780" s="205"/>
      <c r="AT780" s="206" t="s">
        <v>155</v>
      </c>
      <c r="AU780" s="206" t="s">
        <v>83</v>
      </c>
      <c r="AV780" s="12" t="s">
        <v>83</v>
      </c>
      <c r="AW780" s="12" t="s">
        <v>36</v>
      </c>
      <c r="AX780" s="12" t="s">
        <v>75</v>
      </c>
      <c r="AY780" s="206" t="s">
        <v>146</v>
      </c>
    </row>
    <row r="781" spans="2:65" s="11" customFormat="1">
      <c r="B781" s="186"/>
      <c r="C781" s="187"/>
      <c r="D781" s="183" t="s">
        <v>155</v>
      </c>
      <c r="E781" s="188" t="s">
        <v>21</v>
      </c>
      <c r="F781" s="189" t="s">
        <v>1531</v>
      </c>
      <c r="G781" s="187"/>
      <c r="H781" s="190">
        <v>6.1</v>
      </c>
      <c r="I781" s="191"/>
      <c r="J781" s="187"/>
      <c r="K781" s="187"/>
      <c r="L781" s="192"/>
      <c r="M781" s="193"/>
      <c r="N781" s="194"/>
      <c r="O781" s="194"/>
      <c r="P781" s="194"/>
      <c r="Q781" s="194"/>
      <c r="R781" s="194"/>
      <c r="S781" s="194"/>
      <c r="T781" s="195"/>
      <c r="AT781" s="196" t="s">
        <v>155</v>
      </c>
      <c r="AU781" s="196" t="s">
        <v>83</v>
      </c>
      <c r="AV781" s="11" t="s">
        <v>85</v>
      </c>
      <c r="AW781" s="11" t="s">
        <v>36</v>
      </c>
      <c r="AX781" s="11" t="s">
        <v>83</v>
      </c>
      <c r="AY781" s="196" t="s">
        <v>146</v>
      </c>
    </row>
    <row r="782" spans="2:65" s="1" customFormat="1" ht="16.5" customHeight="1">
      <c r="B782" s="33"/>
      <c r="C782" s="170" t="s">
        <v>1532</v>
      </c>
      <c r="D782" s="170" t="s">
        <v>147</v>
      </c>
      <c r="E782" s="171" t="s">
        <v>1533</v>
      </c>
      <c r="F782" s="172" t="s">
        <v>1380</v>
      </c>
      <c r="G782" s="173" t="s">
        <v>688</v>
      </c>
      <c r="H782" s="174">
        <v>17.859000000000002</v>
      </c>
      <c r="I782" s="175"/>
      <c r="J782" s="176">
        <f>ROUND(I782*H782,2)</f>
        <v>0</v>
      </c>
      <c r="K782" s="172" t="s">
        <v>394</v>
      </c>
      <c r="L782" s="37"/>
      <c r="M782" s="177" t="s">
        <v>21</v>
      </c>
      <c r="N782" s="178" t="s">
        <v>46</v>
      </c>
      <c r="O782" s="62"/>
      <c r="P782" s="179">
        <f>O782*H782</f>
        <v>0</v>
      </c>
      <c r="Q782" s="179">
        <v>0</v>
      </c>
      <c r="R782" s="179">
        <f>Q782*H782</f>
        <v>0</v>
      </c>
      <c r="S782" s="179">
        <v>0</v>
      </c>
      <c r="T782" s="180">
        <f>S782*H782</f>
        <v>0</v>
      </c>
      <c r="AR782" s="181" t="s">
        <v>151</v>
      </c>
      <c r="AT782" s="181" t="s">
        <v>147</v>
      </c>
      <c r="AU782" s="181" t="s">
        <v>83</v>
      </c>
      <c r="AY782" s="16" t="s">
        <v>146</v>
      </c>
      <c r="BE782" s="182">
        <f>IF(N782="základní",J782,0)</f>
        <v>0</v>
      </c>
      <c r="BF782" s="182">
        <f>IF(N782="snížená",J782,0)</f>
        <v>0</v>
      </c>
      <c r="BG782" s="182">
        <f>IF(N782="zákl. přenesená",J782,0)</f>
        <v>0</v>
      </c>
      <c r="BH782" s="182">
        <f>IF(N782="sníž. přenesená",J782,0)</f>
        <v>0</v>
      </c>
      <c r="BI782" s="182">
        <f>IF(N782="nulová",J782,0)</f>
        <v>0</v>
      </c>
      <c r="BJ782" s="16" t="s">
        <v>83</v>
      </c>
      <c r="BK782" s="182">
        <f>ROUND(I782*H782,2)</f>
        <v>0</v>
      </c>
      <c r="BL782" s="16" t="s">
        <v>151</v>
      </c>
      <c r="BM782" s="181" t="s">
        <v>1534</v>
      </c>
    </row>
    <row r="783" spans="2:65" s="10" customFormat="1" ht="25.9" customHeight="1">
      <c r="B783" s="156"/>
      <c r="C783" s="157"/>
      <c r="D783" s="158" t="s">
        <v>74</v>
      </c>
      <c r="E783" s="159" t="s">
        <v>1535</v>
      </c>
      <c r="F783" s="159" t="s">
        <v>1536</v>
      </c>
      <c r="G783" s="157"/>
      <c r="H783" s="157"/>
      <c r="I783" s="160"/>
      <c r="J783" s="161">
        <f>BK783</f>
        <v>0</v>
      </c>
      <c r="K783" s="157"/>
      <c r="L783" s="162"/>
      <c r="M783" s="163"/>
      <c r="N783" s="164"/>
      <c r="O783" s="164"/>
      <c r="P783" s="165">
        <f>SUM(P784:P803)</f>
        <v>0</v>
      </c>
      <c r="Q783" s="164"/>
      <c r="R783" s="165">
        <f>SUM(R784:R803)</f>
        <v>1.632444</v>
      </c>
      <c r="S783" s="164"/>
      <c r="T783" s="166">
        <f>SUM(T784:T803)</f>
        <v>0</v>
      </c>
      <c r="AR783" s="167" t="s">
        <v>85</v>
      </c>
      <c r="AT783" s="168" t="s">
        <v>74</v>
      </c>
      <c r="AU783" s="168" t="s">
        <v>75</v>
      </c>
      <c r="AY783" s="167" t="s">
        <v>146</v>
      </c>
      <c r="BK783" s="169">
        <f>SUM(BK784:BK803)</f>
        <v>0</v>
      </c>
    </row>
    <row r="784" spans="2:65" s="1" customFormat="1" ht="16.5" customHeight="1">
      <c r="B784" s="33"/>
      <c r="C784" s="170" t="s">
        <v>1537</v>
      </c>
      <c r="D784" s="170" t="s">
        <v>147</v>
      </c>
      <c r="E784" s="171" t="s">
        <v>1538</v>
      </c>
      <c r="F784" s="172" t="s">
        <v>1539</v>
      </c>
      <c r="G784" s="173" t="s">
        <v>227</v>
      </c>
      <c r="H784" s="174">
        <v>56.6</v>
      </c>
      <c r="I784" s="175"/>
      <c r="J784" s="176">
        <f>ROUND(I784*H784,2)</f>
        <v>0</v>
      </c>
      <c r="K784" s="172" t="s">
        <v>21</v>
      </c>
      <c r="L784" s="37"/>
      <c r="M784" s="177" t="s">
        <v>21</v>
      </c>
      <c r="N784" s="178" t="s">
        <v>46</v>
      </c>
      <c r="O784" s="62"/>
      <c r="P784" s="179">
        <f>O784*H784</f>
        <v>0</v>
      </c>
      <c r="Q784" s="179">
        <v>0</v>
      </c>
      <c r="R784" s="179">
        <f>Q784*H784</f>
        <v>0</v>
      </c>
      <c r="S784" s="179">
        <v>0</v>
      </c>
      <c r="T784" s="180">
        <f>S784*H784</f>
        <v>0</v>
      </c>
      <c r="AR784" s="181" t="s">
        <v>151</v>
      </c>
      <c r="AT784" s="181" t="s">
        <v>147</v>
      </c>
      <c r="AU784" s="181" t="s">
        <v>83</v>
      </c>
      <c r="AY784" s="16" t="s">
        <v>146</v>
      </c>
      <c r="BE784" s="182">
        <f>IF(N784="základní",J784,0)</f>
        <v>0</v>
      </c>
      <c r="BF784" s="182">
        <f>IF(N784="snížená",J784,0)</f>
        <v>0</v>
      </c>
      <c r="BG784" s="182">
        <f>IF(N784="zákl. přenesená",J784,0)</f>
        <v>0</v>
      </c>
      <c r="BH784" s="182">
        <f>IF(N784="sníž. přenesená",J784,0)</f>
        <v>0</v>
      </c>
      <c r="BI784" s="182">
        <f>IF(N784="nulová",J784,0)</f>
        <v>0</v>
      </c>
      <c r="BJ784" s="16" t="s">
        <v>83</v>
      </c>
      <c r="BK784" s="182">
        <f>ROUND(I784*H784,2)</f>
        <v>0</v>
      </c>
      <c r="BL784" s="16" t="s">
        <v>151</v>
      </c>
      <c r="BM784" s="181" t="s">
        <v>1540</v>
      </c>
    </row>
    <row r="785" spans="2:65" s="12" customFormat="1">
      <c r="B785" s="197"/>
      <c r="C785" s="198"/>
      <c r="D785" s="183" t="s">
        <v>155</v>
      </c>
      <c r="E785" s="199" t="s">
        <v>21</v>
      </c>
      <c r="F785" s="200" t="s">
        <v>1541</v>
      </c>
      <c r="G785" s="198"/>
      <c r="H785" s="199" t="s">
        <v>21</v>
      </c>
      <c r="I785" s="201"/>
      <c r="J785" s="198"/>
      <c r="K785" s="198"/>
      <c r="L785" s="202"/>
      <c r="M785" s="203"/>
      <c r="N785" s="204"/>
      <c r="O785" s="204"/>
      <c r="P785" s="204"/>
      <c r="Q785" s="204"/>
      <c r="R785" s="204"/>
      <c r="S785" s="204"/>
      <c r="T785" s="205"/>
      <c r="AT785" s="206" t="s">
        <v>155</v>
      </c>
      <c r="AU785" s="206" t="s">
        <v>83</v>
      </c>
      <c r="AV785" s="12" t="s">
        <v>83</v>
      </c>
      <c r="AW785" s="12" t="s">
        <v>36</v>
      </c>
      <c r="AX785" s="12" t="s">
        <v>75</v>
      </c>
      <c r="AY785" s="206" t="s">
        <v>146</v>
      </c>
    </row>
    <row r="786" spans="2:65" s="11" customFormat="1">
      <c r="B786" s="186"/>
      <c r="C786" s="187"/>
      <c r="D786" s="183" t="s">
        <v>155</v>
      </c>
      <c r="E786" s="188" t="s">
        <v>21</v>
      </c>
      <c r="F786" s="189" t="s">
        <v>1542</v>
      </c>
      <c r="G786" s="187"/>
      <c r="H786" s="190">
        <v>56.6</v>
      </c>
      <c r="I786" s="191"/>
      <c r="J786" s="187"/>
      <c r="K786" s="187"/>
      <c r="L786" s="192"/>
      <c r="M786" s="193"/>
      <c r="N786" s="194"/>
      <c r="O786" s="194"/>
      <c r="P786" s="194"/>
      <c r="Q786" s="194"/>
      <c r="R786" s="194"/>
      <c r="S786" s="194"/>
      <c r="T786" s="195"/>
      <c r="AT786" s="196" t="s">
        <v>155</v>
      </c>
      <c r="AU786" s="196" t="s">
        <v>83</v>
      </c>
      <c r="AV786" s="11" t="s">
        <v>85</v>
      </c>
      <c r="AW786" s="11" t="s">
        <v>36</v>
      </c>
      <c r="AX786" s="11" t="s">
        <v>83</v>
      </c>
      <c r="AY786" s="196" t="s">
        <v>146</v>
      </c>
    </row>
    <row r="787" spans="2:65" s="1" customFormat="1" ht="16.5" customHeight="1">
      <c r="B787" s="33"/>
      <c r="C787" s="221" t="s">
        <v>1543</v>
      </c>
      <c r="D787" s="221" t="s">
        <v>820</v>
      </c>
      <c r="E787" s="222" t="s">
        <v>1544</v>
      </c>
      <c r="F787" s="223" t="s">
        <v>1545</v>
      </c>
      <c r="G787" s="224" t="s">
        <v>601</v>
      </c>
      <c r="H787" s="225">
        <v>0.85</v>
      </c>
      <c r="I787" s="226"/>
      <c r="J787" s="227">
        <f>ROUND(I787*H787,2)</f>
        <v>0</v>
      </c>
      <c r="K787" s="223" t="s">
        <v>21</v>
      </c>
      <c r="L787" s="228"/>
      <c r="M787" s="229" t="s">
        <v>21</v>
      </c>
      <c r="N787" s="230" t="s">
        <v>46</v>
      </c>
      <c r="O787" s="62"/>
      <c r="P787" s="179">
        <f>O787*H787</f>
        <v>0</v>
      </c>
      <c r="Q787" s="179">
        <v>0.55000000000000004</v>
      </c>
      <c r="R787" s="179">
        <f>Q787*H787</f>
        <v>0.46750000000000003</v>
      </c>
      <c r="S787" s="179">
        <v>0</v>
      </c>
      <c r="T787" s="180">
        <f>S787*H787</f>
        <v>0</v>
      </c>
      <c r="AR787" s="181" t="s">
        <v>409</v>
      </c>
      <c r="AT787" s="181" t="s">
        <v>820</v>
      </c>
      <c r="AU787" s="181" t="s">
        <v>83</v>
      </c>
      <c r="AY787" s="16" t="s">
        <v>146</v>
      </c>
      <c r="BE787" s="182">
        <f>IF(N787="základní",J787,0)</f>
        <v>0</v>
      </c>
      <c r="BF787" s="182">
        <f>IF(N787="snížená",J787,0)</f>
        <v>0</v>
      </c>
      <c r="BG787" s="182">
        <f>IF(N787="zákl. přenesená",J787,0)</f>
        <v>0</v>
      </c>
      <c r="BH787" s="182">
        <f>IF(N787="sníž. přenesená",J787,0)</f>
        <v>0</v>
      </c>
      <c r="BI787" s="182">
        <f>IF(N787="nulová",J787,0)</f>
        <v>0</v>
      </c>
      <c r="BJ787" s="16" t="s">
        <v>83</v>
      </c>
      <c r="BK787" s="182">
        <f>ROUND(I787*H787,2)</f>
        <v>0</v>
      </c>
      <c r="BL787" s="16" t="s">
        <v>151</v>
      </c>
      <c r="BM787" s="181" t="s">
        <v>1546</v>
      </c>
    </row>
    <row r="788" spans="2:65" s="11" customFormat="1">
      <c r="B788" s="186"/>
      <c r="C788" s="187"/>
      <c r="D788" s="183" t="s">
        <v>155</v>
      </c>
      <c r="E788" s="188" t="s">
        <v>21</v>
      </c>
      <c r="F788" s="189" t="s">
        <v>1547</v>
      </c>
      <c r="G788" s="187"/>
      <c r="H788" s="190">
        <v>0.85</v>
      </c>
      <c r="I788" s="191"/>
      <c r="J788" s="187"/>
      <c r="K788" s="187"/>
      <c r="L788" s="192"/>
      <c r="M788" s="193"/>
      <c r="N788" s="194"/>
      <c r="O788" s="194"/>
      <c r="P788" s="194"/>
      <c r="Q788" s="194"/>
      <c r="R788" s="194"/>
      <c r="S788" s="194"/>
      <c r="T788" s="195"/>
      <c r="AT788" s="196" t="s">
        <v>155</v>
      </c>
      <c r="AU788" s="196" t="s">
        <v>83</v>
      </c>
      <c r="AV788" s="11" t="s">
        <v>85</v>
      </c>
      <c r="AW788" s="11" t="s">
        <v>36</v>
      </c>
      <c r="AX788" s="11" t="s">
        <v>83</v>
      </c>
      <c r="AY788" s="196" t="s">
        <v>146</v>
      </c>
    </row>
    <row r="789" spans="2:65" s="1" customFormat="1" ht="16.5" customHeight="1">
      <c r="B789" s="33"/>
      <c r="C789" s="170" t="s">
        <v>1548</v>
      </c>
      <c r="D789" s="170" t="s">
        <v>147</v>
      </c>
      <c r="E789" s="171" t="s">
        <v>1549</v>
      </c>
      <c r="F789" s="172" t="s">
        <v>1550</v>
      </c>
      <c r="G789" s="173" t="s">
        <v>227</v>
      </c>
      <c r="H789" s="174">
        <v>56.6</v>
      </c>
      <c r="I789" s="175"/>
      <c r="J789" s="176">
        <f>ROUND(I789*H789,2)</f>
        <v>0</v>
      </c>
      <c r="K789" s="172" t="s">
        <v>21</v>
      </c>
      <c r="L789" s="37"/>
      <c r="M789" s="177" t="s">
        <v>21</v>
      </c>
      <c r="N789" s="178" t="s">
        <v>46</v>
      </c>
      <c r="O789" s="62"/>
      <c r="P789" s="179">
        <f>O789*H789</f>
        <v>0</v>
      </c>
      <c r="Q789" s="179">
        <v>0</v>
      </c>
      <c r="R789" s="179">
        <f>Q789*H789</f>
        <v>0</v>
      </c>
      <c r="S789" s="179">
        <v>0</v>
      </c>
      <c r="T789" s="180">
        <f>S789*H789</f>
        <v>0</v>
      </c>
      <c r="AR789" s="181" t="s">
        <v>151</v>
      </c>
      <c r="AT789" s="181" t="s">
        <v>147</v>
      </c>
      <c r="AU789" s="181" t="s">
        <v>83</v>
      </c>
      <c r="AY789" s="16" t="s">
        <v>146</v>
      </c>
      <c r="BE789" s="182">
        <f>IF(N789="základní",J789,0)</f>
        <v>0</v>
      </c>
      <c r="BF789" s="182">
        <f>IF(N789="snížená",J789,0)</f>
        <v>0</v>
      </c>
      <c r="BG789" s="182">
        <f>IF(N789="zákl. přenesená",J789,0)</f>
        <v>0</v>
      </c>
      <c r="BH789" s="182">
        <f>IF(N789="sníž. přenesená",J789,0)</f>
        <v>0</v>
      </c>
      <c r="BI789" s="182">
        <f>IF(N789="nulová",J789,0)</f>
        <v>0</v>
      </c>
      <c r="BJ789" s="16" t="s">
        <v>83</v>
      </c>
      <c r="BK789" s="182">
        <f>ROUND(I789*H789,2)</f>
        <v>0</v>
      </c>
      <c r="BL789" s="16" t="s">
        <v>151</v>
      </c>
      <c r="BM789" s="181" t="s">
        <v>1551</v>
      </c>
    </row>
    <row r="790" spans="2:65" s="1" customFormat="1" ht="19.5">
      <c r="B790" s="33"/>
      <c r="C790" s="34"/>
      <c r="D790" s="183" t="s">
        <v>153</v>
      </c>
      <c r="E790" s="34"/>
      <c r="F790" s="184" t="s">
        <v>1552</v>
      </c>
      <c r="G790" s="34"/>
      <c r="H790" s="34"/>
      <c r="I790" s="106"/>
      <c r="J790" s="34"/>
      <c r="K790" s="34"/>
      <c r="L790" s="37"/>
      <c r="M790" s="185"/>
      <c r="N790" s="62"/>
      <c r="O790" s="62"/>
      <c r="P790" s="62"/>
      <c r="Q790" s="62"/>
      <c r="R790" s="62"/>
      <c r="S790" s="62"/>
      <c r="T790" s="63"/>
      <c r="AT790" s="16" t="s">
        <v>153</v>
      </c>
      <c r="AU790" s="16" t="s">
        <v>83</v>
      </c>
    </row>
    <row r="791" spans="2:65" s="12" customFormat="1">
      <c r="B791" s="197"/>
      <c r="C791" s="198"/>
      <c r="D791" s="183" t="s">
        <v>155</v>
      </c>
      <c r="E791" s="199" t="s">
        <v>21</v>
      </c>
      <c r="F791" s="200" t="s">
        <v>1553</v>
      </c>
      <c r="G791" s="198"/>
      <c r="H791" s="199" t="s">
        <v>21</v>
      </c>
      <c r="I791" s="201"/>
      <c r="J791" s="198"/>
      <c r="K791" s="198"/>
      <c r="L791" s="202"/>
      <c r="M791" s="203"/>
      <c r="N791" s="204"/>
      <c r="O791" s="204"/>
      <c r="P791" s="204"/>
      <c r="Q791" s="204"/>
      <c r="R791" s="204"/>
      <c r="S791" s="204"/>
      <c r="T791" s="205"/>
      <c r="AT791" s="206" t="s">
        <v>155</v>
      </c>
      <c r="AU791" s="206" t="s">
        <v>83</v>
      </c>
      <c r="AV791" s="12" t="s">
        <v>83</v>
      </c>
      <c r="AW791" s="12" t="s">
        <v>36</v>
      </c>
      <c r="AX791" s="12" t="s">
        <v>75</v>
      </c>
      <c r="AY791" s="206" t="s">
        <v>146</v>
      </c>
    </row>
    <row r="792" spans="2:65" s="11" customFormat="1">
      <c r="B792" s="186"/>
      <c r="C792" s="187"/>
      <c r="D792" s="183" t="s">
        <v>155</v>
      </c>
      <c r="E792" s="188" t="s">
        <v>21</v>
      </c>
      <c r="F792" s="189" t="s">
        <v>1542</v>
      </c>
      <c r="G792" s="187"/>
      <c r="H792" s="190">
        <v>56.6</v>
      </c>
      <c r="I792" s="191"/>
      <c r="J792" s="187"/>
      <c r="K792" s="187"/>
      <c r="L792" s="192"/>
      <c r="M792" s="193"/>
      <c r="N792" s="194"/>
      <c r="O792" s="194"/>
      <c r="P792" s="194"/>
      <c r="Q792" s="194"/>
      <c r="R792" s="194"/>
      <c r="S792" s="194"/>
      <c r="T792" s="195"/>
      <c r="AT792" s="196" t="s">
        <v>155</v>
      </c>
      <c r="AU792" s="196" t="s">
        <v>83</v>
      </c>
      <c r="AV792" s="11" t="s">
        <v>85</v>
      </c>
      <c r="AW792" s="11" t="s">
        <v>36</v>
      </c>
      <c r="AX792" s="11" t="s">
        <v>83</v>
      </c>
      <c r="AY792" s="196" t="s">
        <v>146</v>
      </c>
    </row>
    <row r="793" spans="2:65" s="1" customFormat="1" ht="16.5" customHeight="1">
      <c r="B793" s="33"/>
      <c r="C793" s="221" t="s">
        <v>1554</v>
      </c>
      <c r="D793" s="221" t="s">
        <v>820</v>
      </c>
      <c r="E793" s="222" t="s">
        <v>1555</v>
      </c>
      <c r="F793" s="223" t="s">
        <v>1556</v>
      </c>
      <c r="G793" s="224" t="s">
        <v>227</v>
      </c>
      <c r="H793" s="225">
        <v>62.26</v>
      </c>
      <c r="I793" s="226"/>
      <c r="J793" s="227">
        <f>ROUND(I793*H793,2)</f>
        <v>0</v>
      </c>
      <c r="K793" s="223" t="s">
        <v>21</v>
      </c>
      <c r="L793" s="228"/>
      <c r="M793" s="229" t="s">
        <v>21</v>
      </c>
      <c r="N793" s="230" t="s">
        <v>46</v>
      </c>
      <c r="O793" s="62"/>
      <c r="P793" s="179">
        <f>O793*H793</f>
        <v>0</v>
      </c>
      <c r="Q793" s="179">
        <v>1.7999999999999999E-2</v>
      </c>
      <c r="R793" s="179">
        <f>Q793*H793</f>
        <v>1.1206799999999999</v>
      </c>
      <c r="S793" s="179">
        <v>0</v>
      </c>
      <c r="T793" s="180">
        <f>S793*H793</f>
        <v>0</v>
      </c>
      <c r="AR793" s="181" t="s">
        <v>409</v>
      </c>
      <c r="AT793" s="181" t="s">
        <v>820</v>
      </c>
      <c r="AU793" s="181" t="s">
        <v>83</v>
      </c>
      <c r="AY793" s="16" t="s">
        <v>146</v>
      </c>
      <c r="BE793" s="182">
        <f>IF(N793="základní",J793,0)</f>
        <v>0</v>
      </c>
      <c r="BF793" s="182">
        <f>IF(N793="snížená",J793,0)</f>
        <v>0</v>
      </c>
      <c r="BG793" s="182">
        <f>IF(N793="zákl. přenesená",J793,0)</f>
        <v>0</v>
      </c>
      <c r="BH793" s="182">
        <f>IF(N793="sníž. přenesená",J793,0)</f>
        <v>0</v>
      </c>
      <c r="BI793" s="182">
        <f>IF(N793="nulová",J793,0)</f>
        <v>0</v>
      </c>
      <c r="BJ793" s="16" t="s">
        <v>83</v>
      </c>
      <c r="BK793" s="182">
        <f>ROUND(I793*H793,2)</f>
        <v>0</v>
      </c>
      <c r="BL793" s="16" t="s">
        <v>151</v>
      </c>
      <c r="BM793" s="181" t="s">
        <v>1557</v>
      </c>
    </row>
    <row r="794" spans="2:65" s="11" customFormat="1">
      <c r="B794" s="186"/>
      <c r="C794" s="187"/>
      <c r="D794" s="183" t="s">
        <v>155</v>
      </c>
      <c r="E794" s="188" t="s">
        <v>21</v>
      </c>
      <c r="F794" s="189" t="s">
        <v>1558</v>
      </c>
      <c r="G794" s="187"/>
      <c r="H794" s="190">
        <v>62.26</v>
      </c>
      <c r="I794" s="191"/>
      <c r="J794" s="187"/>
      <c r="K794" s="187"/>
      <c r="L794" s="192"/>
      <c r="M794" s="193"/>
      <c r="N794" s="194"/>
      <c r="O794" s="194"/>
      <c r="P794" s="194"/>
      <c r="Q794" s="194"/>
      <c r="R794" s="194"/>
      <c r="S794" s="194"/>
      <c r="T794" s="195"/>
      <c r="AT794" s="196" t="s">
        <v>155</v>
      </c>
      <c r="AU794" s="196" t="s">
        <v>83</v>
      </c>
      <c r="AV794" s="11" t="s">
        <v>85</v>
      </c>
      <c r="AW794" s="11" t="s">
        <v>36</v>
      </c>
      <c r="AX794" s="11" t="s">
        <v>83</v>
      </c>
      <c r="AY794" s="196" t="s">
        <v>146</v>
      </c>
    </row>
    <row r="795" spans="2:65" s="1" customFormat="1" ht="16.5" customHeight="1">
      <c r="B795" s="33"/>
      <c r="C795" s="170" t="s">
        <v>1559</v>
      </c>
      <c r="D795" s="170" t="s">
        <v>147</v>
      </c>
      <c r="E795" s="171" t="s">
        <v>1560</v>
      </c>
      <c r="F795" s="172" t="s">
        <v>1561</v>
      </c>
      <c r="G795" s="173" t="s">
        <v>222</v>
      </c>
      <c r="H795" s="174">
        <v>50.3</v>
      </c>
      <c r="I795" s="175"/>
      <c r="J795" s="176">
        <f>ROUND(I795*H795,2)</f>
        <v>0</v>
      </c>
      <c r="K795" s="172" t="s">
        <v>21</v>
      </c>
      <c r="L795" s="37"/>
      <c r="M795" s="177" t="s">
        <v>21</v>
      </c>
      <c r="N795" s="178" t="s">
        <v>46</v>
      </c>
      <c r="O795" s="62"/>
      <c r="P795" s="179">
        <f>O795*H795</f>
        <v>0</v>
      </c>
      <c r="Q795" s="179">
        <v>0</v>
      </c>
      <c r="R795" s="179">
        <f>Q795*H795</f>
        <v>0</v>
      </c>
      <c r="S795" s="179">
        <v>0</v>
      </c>
      <c r="T795" s="180">
        <f>S795*H795</f>
        <v>0</v>
      </c>
      <c r="AR795" s="181" t="s">
        <v>151</v>
      </c>
      <c r="AT795" s="181" t="s">
        <v>147</v>
      </c>
      <c r="AU795" s="181" t="s">
        <v>83</v>
      </c>
      <c r="AY795" s="16" t="s">
        <v>146</v>
      </c>
      <c r="BE795" s="182">
        <f>IF(N795="základní",J795,0)</f>
        <v>0</v>
      </c>
      <c r="BF795" s="182">
        <f>IF(N795="snížená",J795,0)</f>
        <v>0</v>
      </c>
      <c r="BG795" s="182">
        <f>IF(N795="zákl. přenesená",J795,0)</f>
        <v>0</v>
      </c>
      <c r="BH795" s="182">
        <f>IF(N795="sníž. přenesená",J795,0)</f>
        <v>0</v>
      </c>
      <c r="BI795" s="182">
        <f>IF(N795="nulová",J795,0)</f>
        <v>0</v>
      </c>
      <c r="BJ795" s="16" t="s">
        <v>83</v>
      </c>
      <c r="BK795" s="182">
        <f>ROUND(I795*H795,2)</f>
        <v>0</v>
      </c>
      <c r="BL795" s="16" t="s">
        <v>151</v>
      </c>
      <c r="BM795" s="181" t="s">
        <v>1562</v>
      </c>
    </row>
    <row r="796" spans="2:65" s="12" customFormat="1">
      <c r="B796" s="197"/>
      <c r="C796" s="198"/>
      <c r="D796" s="183" t="s">
        <v>155</v>
      </c>
      <c r="E796" s="199" t="s">
        <v>21</v>
      </c>
      <c r="F796" s="200" t="s">
        <v>1553</v>
      </c>
      <c r="G796" s="198"/>
      <c r="H796" s="199" t="s">
        <v>21</v>
      </c>
      <c r="I796" s="201"/>
      <c r="J796" s="198"/>
      <c r="K796" s="198"/>
      <c r="L796" s="202"/>
      <c r="M796" s="203"/>
      <c r="N796" s="204"/>
      <c r="O796" s="204"/>
      <c r="P796" s="204"/>
      <c r="Q796" s="204"/>
      <c r="R796" s="204"/>
      <c r="S796" s="204"/>
      <c r="T796" s="205"/>
      <c r="AT796" s="206" t="s">
        <v>155</v>
      </c>
      <c r="AU796" s="206" t="s">
        <v>83</v>
      </c>
      <c r="AV796" s="12" t="s">
        <v>83</v>
      </c>
      <c r="AW796" s="12" t="s">
        <v>36</v>
      </c>
      <c r="AX796" s="12" t="s">
        <v>75</v>
      </c>
      <c r="AY796" s="206" t="s">
        <v>146</v>
      </c>
    </row>
    <row r="797" spans="2:65" s="11" customFormat="1">
      <c r="B797" s="186"/>
      <c r="C797" s="187"/>
      <c r="D797" s="183" t="s">
        <v>155</v>
      </c>
      <c r="E797" s="188" t="s">
        <v>21</v>
      </c>
      <c r="F797" s="189" t="s">
        <v>1563</v>
      </c>
      <c r="G797" s="187"/>
      <c r="H797" s="190">
        <v>17.2</v>
      </c>
      <c r="I797" s="191"/>
      <c r="J797" s="187"/>
      <c r="K797" s="187"/>
      <c r="L797" s="192"/>
      <c r="M797" s="193"/>
      <c r="N797" s="194"/>
      <c r="O797" s="194"/>
      <c r="P797" s="194"/>
      <c r="Q797" s="194"/>
      <c r="R797" s="194"/>
      <c r="S797" s="194"/>
      <c r="T797" s="195"/>
      <c r="AT797" s="196" t="s">
        <v>155</v>
      </c>
      <c r="AU797" s="196" t="s">
        <v>83</v>
      </c>
      <c r="AV797" s="11" t="s">
        <v>85</v>
      </c>
      <c r="AW797" s="11" t="s">
        <v>36</v>
      </c>
      <c r="AX797" s="11" t="s">
        <v>75</v>
      </c>
      <c r="AY797" s="196" t="s">
        <v>146</v>
      </c>
    </row>
    <row r="798" spans="2:65" s="11" customFormat="1">
      <c r="B798" s="186"/>
      <c r="C798" s="187"/>
      <c r="D798" s="183" t="s">
        <v>155</v>
      </c>
      <c r="E798" s="188" t="s">
        <v>21</v>
      </c>
      <c r="F798" s="189" t="s">
        <v>1564</v>
      </c>
      <c r="G798" s="187"/>
      <c r="H798" s="190">
        <v>14.7</v>
      </c>
      <c r="I798" s="191"/>
      <c r="J798" s="187"/>
      <c r="K798" s="187"/>
      <c r="L798" s="192"/>
      <c r="M798" s="193"/>
      <c r="N798" s="194"/>
      <c r="O798" s="194"/>
      <c r="P798" s="194"/>
      <c r="Q798" s="194"/>
      <c r="R798" s="194"/>
      <c r="S798" s="194"/>
      <c r="T798" s="195"/>
      <c r="AT798" s="196" t="s">
        <v>155</v>
      </c>
      <c r="AU798" s="196" t="s">
        <v>83</v>
      </c>
      <c r="AV798" s="11" t="s">
        <v>85</v>
      </c>
      <c r="AW798" s="11" t="s">
        <v>36</v>
      </c>
      <c r="AX798" s="11" t="s">
        <v>75</v>
      </c>
      <c r="AY798" s="196" t="s">
        <v>146</v>
      </c>
    </row>
    <row r="799" spans="2:65" s="11" customFormat="1">
      <c r="B799" s="186"/>
      <c r="C799" s="187"/>
      <c r="D799" s="183" t="s">
        <v>155</v>
      </c>
      <c r="E799" s="188" t="s">
        <v>21</v>
      </c>
      <c r="F799" s="189" t="s">
        <v>1565</v>
      </c>
      <c r="G799" s="187"/>
      <c r="H799" s="190">
        <v>18.399999999999999</v>
      </c>
      <c r="I799" s="191"/>
      <c r="J799" s="187"/>
      <c r="K799" s="187"/>
      <c r="L799" s="192"/>
      <c r="M799" s="193"/>
      <c r="N799" s="194"/>
      <c r="O799" s="194"/>
      <c r="P799" s="194"/>
      <c r="Q799" s="194"/>
      <c r="R799" s="194"/>
      <c r="S799" s="194"/>
      <c r="T799" s="195"/>
      <c r="AT799" s="196" t="s">
        <v>155</v>
      </c>
      <c r="AU799" s="196" t="s">
        <v>83</v>
      </c>
      <c r="AV799" s="11" t="s">
        <v>85</v>
      </c>
      <c r="AW799" s="11" t="s">
        <v>36</v>
      </c>
      <c r="AX799" s="11" t="s">
        <v>75</v>
      </c>
      <c r="AY799" s="196" t="s">
        <v>146</v>
      </c>
    </row>
    <row r="800" spans="2:65" s="13" customFormat="1">
      <c r="B800" s="207"/>
      <c r="C800" s="208"/>
      <c r="D800" s="183" t="s">
        <v>155</v>
      </c>
      <c r="E800" s="209" t="s">
        <v>21</v>
      </c>
      <c r="F800" s="210" t="s">
        <v>252</v>
      </c>
      <c r="G800" s="208"/>
      <c r="H800" s="211">
        <v>50.3</v>
      </c>
      <c r="I800" s="212"/>
      <c r="J800" s="208"/>
      <c r="K800" s="208"/>
      <c r="L800" s="213"/>
      <c r="M800" s="214"/>
      <c r="N800" s="215"/>
      <c r="O800" s="215"/>
      <c r="P800" s="215"/>
      <c r="Q800" s="215"/>
      <c r="R800" s="215"/>
      <c r="S800" s="215"/>
      <c r="T800" s="216"/>
      <c r="AT800" s="217" t="s">
        <v>155</v>
      </c>
      <c r="AU800" s="217" t="s">
        <v>83</v>
      </c>
      <c r="AV800" s="13" t="s">
        <v>165</v>
      </c>
      <c r="AW800" s="13" t="s">
        <v>36</v>
      </c>
      <c r="AX800" s="13" t="s">
        <v>83</v>
      </c>
      <c r="AY800" s="217" t="s">
        <v>146</v>
      </c>
    </row>
    <row r="801" spans="2:65" s="1" customFormat="1" ht="16.5" customHeight="1">
      <c r="B801" s="33"/>
      <c r="C801" s="221" t="s">
        <v>1566</v>
      </c>
      <c r="D801" s="221" t="s">
        <v>820</v>
      </c>
      <c r="E801" s="222" t="s">
        <v>1567</v>
      </c>
      <c r="F801" s="223" t="s">
        <v>1568</v>
      </c>
      <c r="G801" s="224" t="s">
        <v>222</v>
      </c>
      <c r="H801" s="225">
        <v>55.33</v>
      </c>
      <c r="I801" s="226"/>
      <c r="J801" s="227">
        <f>ROUND(I801*H801,2)</f>
        <v>0</v>
      </c>
      <c r="K801" s="223" t="s">
        <v>21</v>
      </c>
      <c r="L801" s="228"/>
      <c r="M801" s="229" t="s">
        <v>21</v>
      </c>
      <c r="N801" s="230" t="s">
        <v>46</v>
      </c>
      <c r="O801" s="62"/>
      <c r="P801" s="179">
        <f>O801*H801</f>
        <v>0</v>
      </c>
      <c r="Q801" s="179">
        <v>8.0000000000000004E-4</v>
      </c>
      <c r="R801" s="179">
        <f>Q801*H801</f>
        <v>4.4263999999999998E-2</v>
      </c>
      <c r="S801" s="179">
        <v>0</v>
      </c>
      <c r="T801" s="180">
        <f>S801*H801</f>
        <v>0</v>
      </c>
      <c r="AR801" s="181" t="s">
        <v>409</v>
      </c>
      <c r="AT801" s="181" t="s">
        <v>820</v>
      </c>
      <c r="AU801" s="181" t="s">
        <v>83</v>
      </c>
      <c r="AY801" s="16" t="s">
        <v>146</v>
      </c>
      <c r="BE801" s="182">
        <f>IF(N801="základní",J801,0)</f>
        <v>0</v>
      </c>
      <c r="BF801" s="182">
        <f>IF(N801="snížená",J801,0)</f>
        <v>0</v>
      </c>
      <c r="BG801" s="182">
        <f>IF(N801="zákl. přenesená",J801,0)</f>
        <v>0</v>
      </c>
      <c r="BH801" s="182">
        <f>IF(N801="sníž. přenesená",J801,0)</f>
        <v>0</v>
      </c>
      <c r="BI801" s="182">
        <f>IF(N801="nulová",J801,0)</f>
        <v>0</v>
      </c>
      <c r="BJ801" s="16" t="s">
        <v>83</v>
      </c>
      <c r="BK801" s="182">
        <f>ROUND(I801*H801,2)</f>
        <v>0</v>
      </c>
      <c r="BL801" s="16" t="s">
        <v>151</v>
      </c>
      <c r="BM801" s="181" t="s">
        <v>1569</v>
      </c>
    </row>
    <row r="802" spans="2:65" s="11" customFormat="1">
      <c r="B802" s="186"/>
      <c r="C802" s="187"/>
      <c r="D802" s="183" t="s">
        <v>155</v>
      </c>
      <c r="E802" s="188" t="s">
        <v>21</v>
      </c>
      <c r="F802" s="189" t="s">
        <v>1570</v>
      </c>
      <c r="G802" s="187"/>
      <c r="H802" s="190">
        <v>55.33</v>
      </c>
      <c r="I802" s="191"/>
      <c r="J802" s="187"/>
      <c r="K802" s="187"/>
      <c r="L802" s="192"/>
      <c r="M802" s="193"/>
      <c r="N802" s="194"/>
      <c r="O802" s="194"/>
      <c r="P802" s="194"/>
      <c r="Q802" s="194"/>
      <c r="R802" s="194"/>
      <c r="S802" s="194"/>
      <c r="T802" s="195"/>
      <c r="AT802" s="196" t="s">
        <v>155</v>
      </c>
      <c r="AU802" s="196" t="s">
        <v>83</v>
      </c>
      <c r="AV802" s="11" t="s">
        <v>85</v>
      </c>
      <c r="AW802" s="11" t="s">
        <v>36</v>
      </c>
      <c r="AX802" s="11" t="s">
        <v>83</v>
      </c>
      <c r="AY802" s="196" t="s">
        <v>146</v>
      </c>
    </row>
    <row r="803" spans="2:65" s="1" customFormat="1" ht="16.5" customHeight="1">
      <c r="B803" s="33"/>
      <c r="C803" s="170" t="s">
        <v>1571</v>
      </c>
      <c r="D803" s="170" t="s">
        <v>147</v>
      </c>
      <c r="E803" s="171" t="s">
        <v>1572</v>
      </c>
      <c r="F803" s="172" t="s">
        <v>1573</v>
      </c>
      <c r="G803" s="173" t="s">
        <v>688</v>
      </c>
      <c r="H803" s="174">
        <v>1.6319999999999999</v>
      </c>
      <c r="I803" s="175"/>
      <c r="J803" s="176">
        <f>ROUND(I803*H803,2)</f>
        <v>0</v>
      </c>
      <c r="K803" s="172" t="s">
        <v>394</v>
      </c>
      <c r="L803" s="37"/>
      <c r="M803" s="177" t="s">
        <v>21</v>
      </c>
      <c r="N803" s="178" t="s">
        <v>46</v>
      </c>
      <c r="O803" s="62"/>
      <c r="P803" s="179">
        <f>O803*H803</f>
        <v>0</v>
      </c>
      <c r="Q803" s="179">
        <v>0</v>
      </c>
      <c r="R803" s="179">
        <f>Q803*H803</f>
        <v>0</v>
      </c>
      <c r="S803" s="179">
        <v>0</v>
      </c>
      <c r="T803" s="180">
        <f>S803*H803</f>
        <v>0</v>
      </c>
      <c r="AR803" s="181" t="s">
        <v>151</v>
      </c>
      <c r="AT803" s="181" t="s">
        <v>147</v>
      </c>
      <c r="AU803" s="181" t="s">
        <v>83</v>
      </c>
      <c r="AY803" s="16" t="s">
        <v>146</v>
      </c>
      <c r="BE803" s="182">
        <f>IF(N803="základní",J803,0)</f>
        <v>0</v>
      </c>
      <c r="BF803" s="182">
        <f>IF(N803="snížená",J803,0)</f>
        <v>0</v>
      </c>
      <c r="BG803" s="182">
        <f>IF(N803="zákl. přenesená",J803,0)</f>
        <v>0</v>
      </c>
      <c r="BH803" s="182">
        <f>IF(N803="sníž. přenesená",J803,0)</f>
        <v>0</v>
      </c>
      <c r="BI803" s="182">
        <f>IF(N803="nulová",J803,0)</f>
        <v>0</v>
      </c>
      <c r="BJ803" s="16" t="s">
        <v>83</v>
      </c>
      <c r="BK803" s="182">
        <f>ROUND(I803*H803,2)</f>
        <v>0</v>
      </c>
      <c r="BL803" s="16" t="s">
        <v>151</v>
      </c>
      <c r="BM803" s="181" t="s">
        <v>1574</v>
      </c>
    </row>
    <row r="804" spans="2:65" s="10" customFormat="1" ht="25.9" customHeight="1">
      <c r="B804" s="156"/>
      <c r="C804" s="157"/>
      <c r="D804" s="158" t="s">
        <v>74</v>
      </c>
      <c r="E804" s="159" t="s">
        <v>468</v>
      </c>
      <c r="F804" s="159" t="s">
        <v>469</v>
      </c>
      <c r="G804" s="157"/>
      <c r="H804" s="157"/>
      <c r="I804" s="160"/>
      <c r="J804" s="161">
        <f>BK804</f>
        <v>0</v>
      </c>
      <c r="K804" s="157"/>
      <c r="L804" s="162"/>
      <c r="M804" s="163"/>
      <c r="N804" s="164"/>
      <c r="O804" s="164"/>
      <c r="P804" s="165">
        <f>SUM(P805:P826)</f>
        <v>0</v>
      </c>
      <c r="Q804" s="164"/>
      <c r="R804" s="165">
        <f>SUM(R805:R826)</f>
        <v>4.2469999999999999</v>
      </c>
      <c r="S804" s="164"/>
      <c r="T804" s="166">
        <f>SUM(T805:T826)</f>
        <v>0</v>
      </c>
      <c r="AR804" s="167" t="s">
        <v>85</v>
      </c>
      <c r="AT804" s="168" t="s">
        <v>74</v>
      </c>
      <c r="AU804" s="168" t="s">
        <v>75</v>
      </c>
      <c r="AY804" s="167" t="s">
        <v>146</v>
      </c>
      <c r="BK804" s="169">
        <f>SUM(BK805:BK826)</f>
        <v>0</v>
      </c>
    </row>
    <row r="805" spans="2:65" s="1" customFormat="1" ht="16.5" customHeight="1">
      <c r="B805" s="33"/>
      <c r="C805" s="170" t="s">
        <v>1575</v>
      </c>
      <c r="D805" s="170" t="s">
        <v>147</v>
      </c>
      <c r="E805" s="171" t="s">
        <v>471</v>
      </c>
      <c r="F805" s="172" t="s">
        <v>1576</v>
      </c>
      <c r="G805" s="173" t="s">
        <v>150</v>
      </c>
      <c r="H805" s="174">
        <v>1</v>
      </c>
      <c r="I805" s="175"/>
      <c r="J805" s="176">
        <f>ROUND(I805*H805,2)</f>
        <v>0</v>
      </c>
      <c r="K805" s="172" t="s">
        <v>21</v>
      </c>
      <c r="L805" s="37"/>
      <c r="M805" s="177" t="s">
        <v>21</v>
      </c>
      <c r="N805" s="178" t="s">
        <v>46</v>
      </c>
      <c r="O805" s="62"/>
      <c r="P805" s="179">
        <f>O805*H805</f>
        <v>0</v>
      </c>
      <c r="Q805" s="179">
        <v>0.46800000000000003</v>
      </c>
      <c r="R805" s="179">
        <f>Q805*H805</f>
        <v>0.46800000000000003</v>
      </c>
      <c r="S805" s="179">
        <v>0</v>
      </c>
      <c r="T805" s="180">
        <f>S805*H805</f>
        <v>0</v>
      </c>
      <c r="AR805" s="181" t="s">
        <v>151</v>
      </c>
      <c r="AT805" s="181" t="s">
        <v>147</v>
      </c>
      <c r="AU805" s="181" t="s">
        <v>83</v>
      </c>
      <c r="AY805" s="16" t="s">
        <v>146</v>
      </c>
      <c r="BE805" s="182">
        <f>IF(N805="základní",J805,0)</f>
        <v>0</v>
      </c>
      <c r="BF805" s="182">
        <f>IF(N805="snížená",J805,0)</f>
        <v>0</v>
      </c>
      <c r="BG805" s="182">
        <f>IF(N805="zákl. přenesená",J805,0)</f>
        <v>0</v>
      </c>
      <c r="BH805" s="182">
        <f>IF(N805="sníž. přenesená",J805,0)</f>
        <v>0</v>
      </c>
      <c r="BI805" s="182">
        <f>IF(N805="nulová",J805,0)</f>
        <v>0</v>
      </c>
      <c r="BJ805" s="16" t="s">
        <v>83</v>
      </c>
      <c r="BK805" s="182">
        <f>ROUND(I805*H805,2)</f>
        <v>0</v>
      </c>
      <c r="BL805" s="16" t="s">
        <v>151</v>
      </c>
      <c r="BM805" s="181" t="s">
        <v>473</v>
      </c>
    </row>
    <row r="806" spans="2:65" s="1" customFormat="1" ht="39">
      <c r="B806" s="33"/>
      <c r="C806" s="34"/>
      <c r="D806" s="183" t="s">
        <v>153</v>
      </c>
      <c r="E806" s="34"/>
      <c r="F806" s="184" t="s">
        <v>1577</v>
      </c>
      <c r="G806" s="34"/>
      <c r="H806" s="34"/>
      <c r="I806" s="106"/>
      <c r="J806" s="34"/>
      <c r="K806" s="34"/>
      <c r="L806" s="37"/>
      <c r="M806" s="185"/>
      <c r="N806" s="62"/>
      <c r="O806" s="62"/>
      <c r="P806" s="62"/>
      <c r="Q806" s="62"/>
      <c r="R806" s="62"/>
      <c r="S806" s="62"/>
      <c r="T806" s="63"/>
      <c r="AT806" s="16" t="s">
        <v>153</v>
      </c>
      <c r="AU806" s="16" t="s">
        <v>83</v>
      </c>
    </row>
    <row r="807" spans="2:65" s="11" customFormat="1">
      <c r="B807" s="186"/>
      <c r="C807" s="187"/>
      <c r="D807" s="183" t="s">
        <v>155</v>
      </c>
      <c r="E807" s="188" t="s">
        <v>21</v>
      </c>
      <c r="F807" s="189" t="s">
        <v>164</v>
      </c>
      <c r="G807" s="187"/>
      <c r="H807" s="190">
        <v>1</v>
      </c>
      <c r="I807" s="191"/>
      <c r="J807" s="187"/>
      <c r="K807" s="187"/>
      <c r="L807" s="192"/>
      <c r="M807" s="193"/>
      <c r="N807" s="194"/>
      <c r="O807" s="194"/>
      <c r="P807" s="194"/>
      <c r="Q807" s="194"/>
      <c r="R807" s="194"/>
      <c r="S807" s="194"/>
      <c r="T807" s="195"/>
      <c r="AT807" s="196" t="s">
        <v>155</v>
      </c>
      <c r="AU807" s="196" t="s">
        <v>83</v>
      </c>
      <c r="AV807" s="11" t="s">
        <v>85</v>
      </c>
      <c r="AW807" s="11" t="s">
        <v>36</v>
      </c>
      <c r="AX807" s="11" t="s">
        <v>83</v>
      </c>
      <c r="AY807" s="196" t="s">
        <v>146</v>
      </c>
    </row>
    <row r="808" spans="2:65" s="1" customFormat="1" ht="16.5" customHeight="1">
      <c r="B808" s="33"/>
      <c r="C808" s="170" t="s">
        <v>1578</v>
      </c>
      <c r="D808" s="170" t="s">
        <v>147</v>
      </c>
      <c r="E808" s="171" t="s">
        <v>476</v>
      </c>
      <c r="F808" s="172" t="s">
        <v>1579</v>
      </c>
      <c r="G808" s="173" t="s">
        <v>150</v>
      </c>
      <c r="H808" s="174">
        <v>1</v>
      </c>
      <c r="I808" s="175"/>
      <c r="J808" s="176">
        <f>ROUND(I808*H808,2)</f>
        <v>0</v>
      </c>
      <c r="K808" s="172" t="s">
        <v>21</v>
      </c>
      <c r="L808" s="37"/>
      <c r="M808" s="177" t="s">
        <v>21</v>
      </c>
      <c r="N808" s="178" t="s">
        <v>46</v>
      </c>
      <c r="O808" s="62"/>
      <c r="P808" s="179">
        <f>O808*H808</f>
        <v>0</v>
      </c>
      <c r="Q808" s="179">
        <v>0.47599999999999998</v>
      </c>
      <c r="R808" s="179">
        <f>Q808*H808</f>
        <v>0.47599999999999998</v>
      </c>
      <c r="S808" s="179">
        <v>0</v>
      </c>
      <c r="T808" s="180">
        <f>S808*H808</f>
        <v>0</v>
      </c>
      <c r="AR808" s="181" t="s">
        <v>151</v>
      </c>
      <c r="AT808" s="181" t="s">
        <v>147</v>
      </c>
      <c r="AU808" s="181" t="s">
        <v>83</v>
      </c>
      <c r="AY808" s="16" t="s">
        <v>146</v>
      </c>
      <c r="BE808" s="182">
        <f>IF(N808="základní",J808,0)</f>
        <v>0</v>
      </c>
      <c r="BF808" s="182">
        <f>IF(N808="snížená",J808,0)</f>
        <v>0</v>
      </c>
      <c r="BG808" s="182">
        <f>IF(N808="zákl. přenesená",J808,0)</f>
        <v>0</v>
      </c>
      <c r="BH808" s="182">
        <f>IF(N808="sníž. přenesená",J808,0)</f>
        <v>0</v>
      </c>
      <c r="BI808" s="182">
        <f>IF(N808="nulová",J808,0)</f>
        <v>0</v>
      </c>
      <c r="BJ808" s="16" t="s">
        <v>83</v>
      </c>
      <c r="BK808" s="182">
        <f>ROUND(I808*H808,2)</f>
        <v>0</v>
      </c>
      <c r="BL808" s="16" t="s">
        <v>151</v>
      </c>
      <c r="BM808" s="181" t="s">
        <v>478</v>
      </c>
    </row>
    <row r="809" spans="2:65" s="1" customFormat="1" ht="39">
      <c r="B809" s="33"/>
      <c r="C809" s="34"/>
      <c r="D809" s="183" t="s">
        <v>153</v>
      </c>
      <c r="E809" s="34"/>
      <c r="F809" s="184" t="s">
        <v>1577</v>
      </c>
      <c r="G809" s="34"/>
      <c r="H809" s="34"/>
      <c r="I809" s="106"/>
      <c r="J809" s="34"/>
      <c r="K809" s="34"/>
      <c r="L809" s="37"/>
      <c r="M809" s="185"/>
      <c r="N809" s="62"/>
      <c r="O809" s="62"/>
      <c r="P809" s="62"/>
      <c r="Q809" s="62"/>
      <c r="R809" s="62"/>
      <c r="S809" s="62"/>
      <c r="T809" s="63"/>
      <c r="AT809" s="16" t="s">
        <v>153</v>
      </c>
      <c r="AU809" s="16" t="s">
        <v>83</v>
      </c>
    </row>
    <row r="810" spans="2:65" s="11" customFormat="1">
      <c r="B810" s="186"/>
      <c r="C810" s="187"/>
      <c r="D810" s="183" t="s">
        <v>155</v>
      </c>
      <c r="E810" s="188" t="s">
        <v>21</v>
      </c>
      <c r="F810" s="189" t="s">
        <v>164</v>
      </c>
      <c r="G810" s="187"/>
      <c r="H810" s="190">
        <v>1</v>
      </c>
      <c r="I810" s="191"/>
      <c r="J810" s="187"/>
      <c r="K810" s="187"/>
      <c r="L810" s="192"/>
      <c r="M810" s="193"/>
      <c r="N810" s="194"/>
      <c r="O810" s="194"/>
      <c r="P810" s="194"/>
      <c r="Q810" s="194"/>
      <c r="R810" s="194"/>
      <c r="S810" s="194"/>
      <c r="T810" s="195"/>
      <c r="AT810" s="196" t="s">
        <v>155</v>
      </c>
      <c r="AU810" s="196" t="s">
        <v>83</v>
      </c>
      <c r="AV810" s="11" t="s">
        <v>85</v>
      </c>
      <c r="AW810" s="11" t="s">
        <v>36</v>
      </c>
      <c r="AX810" s="11" t="s">
        <v>83</v>
      </c>
      <c r="AY810" s="196" t="s">
        <v>146</v>
      </c>
    </row>
    <row r="811" spans="2:65" s="1" customFormat="1" ht="16.5" customHeight="1">
      <c r="B811" s="33"/>
      <c r="C811" s="170" t="s">
        <v>1580</v>
      </c>
      <c r="D811" s="170" t="s">
        <v>147</v>
      </c>
      <c r="E811" s="171" t="s">
        <v>480</v>
      </c>
      <c r="F811" s="172" t="s">
        <v>1581</v>
      </c>
      <c r="G811" s="173" t="s">
        <v>150</v>
      </c>
      <c r="H811" s="174">
        <v>1</v>
      </c>
      <c r="I811" s="175"/>
      <c r="J811" s="176">
        <f>ROUND(I811*H811,2)</f>
        <v>0</v>
      </c>
      <c r="K811" s="172" t="s">
        <v>21</v>
      </c>
      <c r="L811" s="37"/>
      <c r="M811" s="177" t="s">
        <v>21</v>
      </c>
      <c r="N811" s="178" t="s">
        <v>46</v>
      </c>
      <c r="O811" s="62"/>
      <c r="P811" s="179">
        <f>O811*H811</f>
        <v>0</v>
      </c>
      <c r="Q811" s="179">
        <v>0.49</v>
      </c>
      <c r="R811" s="179">
        <f>Q811*H811</f>
        <v>0.49</v>
      </c>
      <c r="S811" s="179">
        <v>0</v>
      </c>
      <c r="T811" s="180">
        <f>S811*H811</f>
        <v>0</v>
      </c>
      <c r="AR811" s="181" t="s">
        <v>151</v>
      </c>
      <c r="AT811" s="181" t="s">
        <v>147</v>
      </c>
      <c r="AU811" s="181" t="s">
        <v>83</v>
      </c>
      <c r="AY811" s="16" t="s">
        <v>146</v>
      </c>
      <c r="BE811" s="182">
        <f>IF(N811="základní",J811,0)</f>
        <v>0</v>
      </c>
      <c r="BF811" s="182">
        <f>IF(N811="snížená",J811,0)</f>
        <v>0</v>
      </c>
      <c r="BG811" s="182">
        <f>IF(N811="zákl. přenesená",J811,0)</f>
        <v>0</v>
      </c>
      <c r="BH811" s="182">
        <f>IF(N811="sníž. přenesená",J811,0)</f>
        <v>0</v>
      </c>
      <c r="BI811" s="182">
        <f>IF(N811="nulová",J811,0)</f>
        <v>0</v>
      </c>
      <c r="BJ811" s="16" t="s">
        <v>83</v>
      </c>
      <c r="BK811" s="182">
        <f>ROUND(I811*H811,2)</f>
        <v>0</v>
      </c>
      <c r="BL811" s="16" t="s">
        <v>151</v>
      </c>
      <c r="BM811" s="181" t="s">
        <v>482</v>
      </c>
    </row>
    <row r="812" spans="2:65" s="1" customFormat="1" ht="39">
      <c r="B812" s="33"/>
      <c r="C812" s="34"/>
      <c r="D812" s="183" t="s">
        <v>153</v>
      </c>
      <c r="E812" s="34"/>
      <c r="F812" s="184" t="s">
        <v>1577</v>
      </c>
      <c r="G812" s="34"/>
      <c r="H812" s="34"/>
      <c r="I812" s="106"/>
      <c r="J812" s="34"/>
      <c r="K812" s="34"/>
      <c r="L812" s="37"/>
      <c r="M812" s="185"/>
      <c r="N812" s="62"/>
      <c r="O812" s="62"/>
      <c r="P812" s="62"/>
      <c r="Q812" s="62"/>
      <c r="R812" s="62"/>
      <c r="S812" s="62"/>
      <c r="T812" s="63"/>
      <c r="AT812" s="16" t="s">
        <v>153</v>
      </c>
      <c r="AU812" s="16" t="s">
        <v>83</v>
      </c>
    </row>
    <row r="813" spans="2:65" s="11" customFormat="1">
      <c r="B813" s="186"/>
      <c r="C813" s="187"/>
      <c r="D813" s="183" t="s">
        <v>155</v>
      </c>
      <c r="E813" s="188" t="s">
        <v>21</v>
      </c>
      <c r="F813" s="189" t="s">
        <v>164</v>
      </c>
      <c r="G813" s="187"/>
      <c r="H813" s="190">
        <v>1</v>
      </c>
      <c r="I813" s="191"/>
      <c r="J813" s="187"/>
      <c r="K813" s="187"/>
      <c r="L813" s="192"/>
      <c r="M813" s="193"/>
      <c r="N813" s="194"/>
      <c r="O813" s="194"/>
      <c r="P813" s="194"/>
      <c r="Q813" s="194"/>
      <c r="R813" s="194"/>
      <c r="S813" s="194"/>
      <c r="T813" s="195"/>
      <c r="AT813" s="196" t="s">
        <v>155</v>
      </c>
      <c r="AU813" s="196" t="s">
        <v>83</v>
      </c>
      <c r="AV813" s="11" t="s">
        <v>85</v>
      </c>
      <c r="AW813" s="11" t="s">
        <v>36</v>
      </c>
      <c r="AX813" s="11" t="s">
        <v>83</v>
      </c>
      <c r="AY813" s="196" t="s">
        <v>146</v>
      </c>
    </row>
    <row r="814" spans="2:65" s="1" customFormat="1" ht="16.5" customHeight="1">
      <c r="B814" s="33"/>
      <c r="C814" s="170" t="s">
        <v>1582</v>
      </c>
      <c r="D814" s="170" t="s">
        <v>147</v>
      </c>
      <c r="E814" s="171" t="s">
        <v>484</v>
      </c>
      <c r="F814" s="172" t="s">
        <v>1583</v>
      </c>
      <c r="G814" s="173" t="s">
        <v>150</v>
      </c>
      <c r="H814" s="174">
        <v>1</v>
      </c>
      <c r="I814" s="175"/>
      <c r="J814" s="176">
        <f>ROUND(I814*H814,2)</f>
        <v>0</v>
      </c>
      <c r="K814" s="172" t="s">
        <v>21</v>
      </c>
      <c r="L814" s="37"/>
      <c r="M814" s="177" t="s">
        <v>21</v>
      </c>
      <c r="N814" s="178" t="s">
        <v>46</v>
      </c>
      <c r="O814" s="62"/>
      <c r="P814" s="179">
        <f>O814*H814</f>
        <v>0</v>
      </c>
      <c r="Q814" s="179">
        <v>0.49</v>
      </c>
      <c r="R814" s="179">
        <f>Q814*H814</f>
        <v>0.49</v>
      </c>
      <c r="S814" s="179">
        <v>0</v>
      </c>
      <c r="T814" s="180">
        <f>S814*H814</f>
        <v>0</v>
      </c>
      <c r="AR814" s="181" t="s">
        <v>151</v>
      </c>
      <c r="AT814" s="181" t="s">
        <v>147</v>
      </c>
      <c r="AU814" s="181" t="s">
        <v>83</v>
      </c>
      <c r="AY814" s="16" t="s">
        <v>146</v>
      </c>
      <c r="BE814" s="182">
        <f>IF(N814="základní",J814,0)</f>
        <v>0</v>
      </c>
      <c r="BF814" s="182">
        <f>IF(N814="snížená",J814,0)</f>
        <v>0</v>
      </c>
      <c r="BG814" s="182">
        <f>IF(N814="zákl. přenesená",J814,0)</f>
        <v>0</v>
      </c>
      <c r="BH814" s="182">
        <f>IF(N814="sníž. přenesená",J814,0)</f>
        <v>0</v>
      </c>
      <c r="BI814" s="182">
        <f>IF(N814="nulová",J814,0)</f>
        <v>0</v>
      </c>
      <c r="BJ814" s="16" t="s">
        <v>83</v>
      </c>
      <c r="BK814" s="182">
        <f>ROUND(I814*H814,2)</f>
        <v>0</v>
      </c>
      <c r="BL814" s="16" t="s">
        <v>151</v>
      </c>
      <c r="BM814" s="181" t="s">
        <v>489</v>
      </c>
    </row>
    <row r="815" spans="2:65" s="1" customFormat="1" ht="39">
      <c r="B815" s="33"/>
      <c r="C815" s="34"/>
      <c r="D815" s="183" t="s">
        <v>153</v>
      </c>
      <c r="E815" s="34"/>
      <c r="F815" s="184" t="s">
        <v>1577</v>
      </c>
      <c r="G815" s="34"/>
      <c r="H815" s="34"/>
      <c r="I815" s="106"/>
      <c r="J815" s="34"/>
      <c r="K815" s="34"/>
      <c r="L815" s="37"/>
      <c r="M815" s="185"/>
      <c r="N815" s="62"/>
      <c r="O815" s="62"/>
      <c r="P815" s="62"/>
      <c r="Q815" s="62"/>
      <c r="R815" s="62"/>
      <c r="S815" s="62"/>
      <c r="T815" s="63"/>
      <c r="AT815" s="16" t="s">
        <v>153</v>
      </c>
      <c r="AU815" s="16" t="s">
        <v>83</v>
      </c>
    </row>
    <row r="816" spans="2:65" s="11" customFormat="1">
      <c r="B816" s="186"/>
      <c r="C816" s="187"/>
      <c r="D816" s="183" t="s">
        <v>155</v>
      </c>
      <c r="E816" s="188" t="s">
        <v>21</v>
      </c>
      <c r="F816" s="189" t="s">
        <v>164</v>
      </c>
      <c r="G816" s="187"/>
      <c r="H816" s="190">
        <v>1</v>
      </c>
      <c r="I816" s="191"/>
      <c r="J816" s="187"/>
      <c r="K816" s="187"/>
      <c r="L816" s="192"/>
      <c r="M816" s="193"/>
      <c r="N816" s="194"/>
      <c r="O816" s="194"/>
      <c r="P816" s="194"/>
      <c r="Q816" s="194"/>
      <c r="R816" s="194"/>
      <c r="S816" s="194"/>
      <c r="T816" s="195"/>
      <c r="AT816" s="196" t="s">
        <v>155</v>
      </c>
      <c r="AU816" s="196" t="s">
        <v>83</v>
      </c>
      <c r="AV816" s="11" t="s">
        <v>85</v>
      </c>
      <c r="AW816" s="11" t="s">
        <v>36</v>
      </c>
      <c r="AX816" s="11" t="s">
        <v>83</v>
      </c>
      <c r="AY816" s="196" t="s">
        <v>146</v>
      </c>
    </row>
    <row r="817" spans="2:65" s="1" customFormat="1" ht="16.5" customHeight="1">
      <c r="B817" s="33"/>
      <c r="C817" s="170" t="s">
        <v>1584</v>
      </c>
      <c r="D817" s="170" t="s">
        <v>147</v>
      </c>
      <c r="E817" s="171" t="s">
        <v>487</v>
      </c>
      <c r="F817" s="172" t="s">
        <v>1585</v>
      </c>
      <c r="G817" s="173" t="s">
        <v>150</v>
      </c>
      <c r="H817" s="174">
        <v>9</v>
      </c>
      <c r="I817" s="175"/>
      <c r="J817" s="176">
        <f>ROUND(I817*H817,2)</f>
        <v>0</v>
      </c>
      <c r="K817" s="172" t="s">
        <v>21</v>
      </c>
      <c r="L817" s="37"/>
      <c r="M817" s="177" t="s">
        <v>21</v>
      </c>
      <c r="N817" s="178" t="s">
        <v>46</v>
      </c>
      <c r="O817" s="62"/>
      <c r="P817" s="179">
        <f>O817*H817</f>
        <v>0</v>
      </c>
      <c r="Q817" s="179">
        <v>0.17199999999999999</v>
      </c>
      <c r="R817" s="179">
        <f>Q817*H817</f>
        <v>1.5479999999999998</v>
      </c>
      <c r="S817" s="179">
        <v>0</v>
      </c>
      <c r="T817" s="180">
        <f>S817*H817</f>
        <v>0</v>
      </c>
      <c r="AR817" s="181" t="s">
        <v>151</v>
      </c>
      <c r="AT817" s="181" t="s">
        <v>147</v>
      </c>
      <c r="AU817" s="181" t="s">
        <v>83</v>
      </c>
      <c r="AY817" s="16" t="s">
        <v>146</v>
      </c>
      <c r="BE817" s="182">
        <f>IF(N817="základní",J817,0)</f>
        <v>0</v>
      </c>
      <c r="BF817" s="182">
        <f>IF(N817="snížená",J817,0)</f>
        <v>0</v>
      </c>
      <c r="BG817" s="182">
        <f>IF(N817="zákl. přenesená",J817,0)</f>
        <v>0</v>
      </c>
      <c r="BH817" s="182">
        <f>IF(N817="sníž. přenesená",J817,0)</f>
        <v>0</v>
      </c>
      <c r="BI817" s="182">
        <f>IF(N817="nulová",J817,0)</f>
        <v>0</v>
      </c>
      <c r="BJ817" s="16" t="s">
        <v>83</v>
      </c>
      <c r="BK817" s="182">
        <f>ROUND(I817*H817,2)</f>
        <v>0</v>
      </c>
      <c r="BL817" s="16" t="s">
        <v>151</v>
      </c>
      <c r="BM817" s="181" t="s">
        <v>493</v>
      </c>
    </row>
    <row r="818" spans="2:65" s="1" customFormat="1" ht="29.25">
      <c r="B818" s="33"/>
      <c r="C818" s="34"/>
      <c r="D818" s="183" t="s">
        <v>153</v>
      </c>
      <c r="E818" s="34"/>
      <c r="F818" s="184" t="s">
        <v>1586</v>
      </c>
      <c r="G818" s="34"/>
      <c r="H818" s="34"/>
      <c r="I818" s="106"/>
      <c r="J818" s="34"/>
      <c r="K818" s="34"/>
      <c r="L818" s="37"/>
      <c r="M818" s="185"/>
      <c r="N818" s="62"/>
      <c r="O818" s="62"/>
      <c r="P818" s="62"/>
      <c r="Q818" s="62"/>
      <c r="R818" s="62"/>
      <c r="S818" s="62"/>
      <c r="T818" s="63"/>
      <c r="AT818" s="16" t="s">
        <v>153</v>
      </c>
      <c r="AU818" s="16" t="s">
        <v>83</v>
      </c>
    </row>
    <row r="819" spans="2:65" s="11" customFormat="1">
      <c r="B819" s="186"/>
      <c r="C819" s="187"/>
      <c r="D819" s="183" t="s">
        <v>155</v>
      </c>
      <c r="E819" s="188" t="s">
        <v>21</v>
      </c>
      <c r="F819" s="189" t="s">
        <v>495</v>
      </c>
      <c r="G819" s="187"/>
      <c r="H819" s="190">
        <v>9</v>
      </c>
      <c r="I819" s="191"/>
      <c r="J819" s="187"/>
      <c r="K819" s="187"/>
      <c r="L819" s="192"/>
      <c r="M819" s="193"/>
      <c r="N819" s="194"/>
      <c r="O819" s="194"/>
      <c r="P819" s="194"/>
      <c r="Q819" s="194"/>
      <c r="R819" s="194"/>
      <c r="S819" s="194"/>
      <c r="T819" s="195"/>
      <c r="AT819" s="196" t="s">
        <v>155</v>
      </c>
      <c r="AU819" s="196" t="s">
        <v>83</v>
      </c>
      <c r="AV819" s="11" t="s">
        <v>85</v>
      </c>
      <c r="AW819" s="11" t="s">
        <v>36</v>
      </c>
      <c r="AX819" s="11" t="s">
        <v>83</v>
      </c>
      <c r="AY819" s="196" t="s">
        <v>146</v>
      </c>
    </row>
    <row r="820" spans="2:65" s="1" customFormat="1" ht="16.5" customHeight="1">
      <c r="B820" s="33"/>
      <c r="C820" s="170" t="s">
        <v>1587</v>
      </c>
      <c r="D820" s="170" t="s">
        <v>147</v>
      </c>
      <c r="E820" s="171" t="s">
        <v>491</v>
      </c>
      <c r="F820" s="172" t="s">
        <v>1588</v>
      </c>
      <c r="G820" s="173" t="s">
        <v>150</v>
      </c>
      <c r="H820" s="174">
        <v>2</v>
      </c>
      <c r="I820" s="175"/>
      <c r="J820" s="176">
        <f>ROUND(I820*H820,2)</f>
        <v>0</v>
      </c>
      <c r="K820" s="172" t="s">
        <v>21</v>
      </c>
      <c r="L820" s="37"/>
      <c r="M820" s="177" t="s">
        <v>21</v>
      </c>
      <c r="N820" s="178" t="s">
        <v>46</v>
      </c>
      <c r="O820" s="62"/>
      <c r="P820" s="179">
        <f>O820*H820</f>
        <v>0</v>
      </c>
      <c r="Q820" s="179">
        <v>0.28999999999999998</v>
      </c>
      <c r="R820" s="179">
        <f>Q820*H820</f>
        <v>0.57999999999999996</v>
      </c>
      <c r="S820" s="179">
        <v>0</v>
      </c>
      <c r="T820" s="180">
        <f>S820*H820</f>
        <v>0</v>
      </c>
      <c r="AR820" s="181" t="s">
        <v>151</v>
      </c>
      <c r="AT820" s="181" t="s">
        <v>147</v>
      </c>
      <c r="AU820" s="181" t="s">
        <v>83</v>
      </c>
      <c r="AY820" s="16" t="s">
        <v>146</v>
      </c>
      <c r="BE820" s="182">
        <f>IF(N820="základní",J820,0)</f>
        <v>0</v>
      </c>
      <c r="BF820" s="182">
        <f>IF(N820="snížená",J820,0)</f>
        <v>0</v>
      </c>
      <c r="BG820" s="182">
        <f>IF(N820="zákl. přenesená",J820,0)</f>
        <v>0</v>
      </c>
      <c r="BH820" s="182">
        <f>IF(N820="sníž. přenesená",J820,0)</f>
        <v>0</v>
      </c>
      <c r="BI820" s="182">
        <f>IF(N820="nulová",J820,0)</f>
        <v>0</v>
      </c>
      <c r="BJ820" s="16" t="s">
        <v>83</v>
      </c>
      <c r="BK820" s="182">
        <f>ROUND(I820*H820,2)</f>
        <v>0</v>
      </c>
      <c r="BL820" s="16" t="s">
        <v>151</v>
      </c>
      <c r="BM820" s="181" t="s">
        <v>499</v>
      </c>
    </row>
    <row r="821" spans="2:65" s="1" customFormat="1" ht="29.25">
      <c r="B821" s="33"/>
      <c r="C821" s="34"/>
      <c r="D821" s="183" t="s">
        <v>153</v>
      </c>
      <c r="E821" s="34"/>
      <c r="F821" s="184" t="s">
        <v>1586</v>
      </c>
      <c r="G821" s="34"/>
      <c r="H821" s="34"/>
      <c r="I821" s="106"/>
      <c r="J821" s="34"/>
      <c r="K821" s="34"/>
      <c r="L821" s="37"/>
      <c r="M821" s="185"/>
      <c r="N821" s="62"/>
      <c r="O821" s="62"/>
      <c r="P821" s="62"/>
      <c r="Q821" s="62"/>
      <c r="R821" s="62"/>
      <c r="S821" s="62"/>
      <c r="T821" s="63"/>
      <c r="AT821" s="16" t="s">
        <v>153</v>
      </c>
      <c r="AU821" s="16" t="s">
        <v>83</v>
      </c>
    </row>
    <row r="822" spans="2:65" s="11" customFormat="1">
      <c r="B822" s="186"/>
      <c r="C822" s="187"/>
      <c r="D822" s="183" t="s">
        <v>155</v>
      </c>
      <c r="E822" s="188" t="s">
        <v>21</v>
      </c>
      <c r="F822" s="189" t="s">
        <v>156</v>
      </c>
      <c r="G822" s="187"/>
      <c r="H822" s="190">
        <v>2</v>
      </c>
      <c r="I822" s="191"/>
      <c r="J822" s="187"/>
      <c r="K822" s="187"/>
      <c r="L822" s="192"/>
      <c r="M822" s="193"/>
      <c r="N822" s="194"/>
      <c r="O822" s="194"/>
      <c r="P822" s="194"/>
      <c r="Q822" s="194"/>
      <c r="R822" s="194"/>
      <c r="S822" s="194"/>
      <c r="T822" s="195"/>
      <c r="AT822" s="196" t="s">
        <v>155</v>
      </c>
      <c r="AU822" s="196" t="s">
        <v>83</v>
      </c>
      <c r="AV822" s="11" t="s">
        <v>85</v>
      </c>
      <c r="AW822" s="11" t="s">
        <v>36</v>
      </c>
      <c r="AX822" s="11" t="s">
        <v>83</v>
      </c>
      <c r="AY822" s="196" t="s">
        <v>146</v>
      </c>
    </row>
    <row r="823" spans="2:65" s="1" customFormat="1" ht="16.5" customHeight="1">
      <c r="B823" s="33"/>
      <c r="C823" s="170" t="s">
        <v>1589</v>
      </c>
      <c r="D823" s="170" t="s">
        <v>147</v>
      </c>
      <c r="E823" s="171" t="s">
        <v>497</v>
      </c>
      <c r="F823" s="172" t="s">
        <v>1590</v>
      </c>
      <c r="G823" s="173" t="s">
        <v>150</v>
      </c>
      <c r="H823" s="174">
        <v>1</v>
      </c>
      <c r="I823" s="175"/>
      <c r="J823" s="176">
        <f>ROUND(I823*H823,2)</f>
        <v>0</v>
      </c>
      <c r="K823" s="172" t="s">
        <v>21</v>
      </c>
      <c r="L823" s="37"/>
      <c r="M823" s="177" t="s">
        <v>21</v>
      </c>
      <c r="N823" s="178" t="s">
        <v>46</v>
      </c>
      <c r="O823" s="62"/>
      <c r="P823" s="179">
        <f>O823*H823</f>
        <v>0</v>
      </c>
      <c r="Q823" s="179">
        <v>0.19500000000000001</v>
      </c>
      <c r="R823" s="179">
        <f>Q823*H823</f>
        <v>0.19500000000000001</v>
      </c>
      <c r="S823" s="179">
        <v>0</v>
      </c>
      <c r="T823" s="180">
        <f>S823*H823</f>
        <v>0</v>
      </c>
      <c r="AR823" s="181" t="s">
        <v>151</v>
      </c>
      <c r="AT823" s="181" t="s">
        <v>147</v>
      </c>
      <c r="AU823" s="181" t="s">
        <v>83</v>
      </c>
      <c r="AY823" s="16" t="s">
        <v>146</v>
      </c>
      <c r="BE823" s="182">
        <f>IF(N823="základní",J823,0)</f>
        <v>0</v>
      </c>
      <c r="BF823" s="182">
        <f>IF(N823="snížená",J823,0)</f>
        <v>0</v>
      </c>
      <c r="BG823" s="182">
        <f>IF(N823="zákl. přenesená",J823,0)</f>
        <v>0</v>
      </c>
      <c r="BH823" s="182">
        <f>IF(N823="sníž. přenesená",J823,0)</f>
        <v>0</v>
      </c>
      <c r="BI823" s="182">
        <f>IF(N823="nulová",J823,0)</f>
        <v>0</v>
      </c>
      <c r="BJ823" s="16" t="s">
        <v>83</v>
      </c>
      <c r="BK823" s="182">
        <f>ROUND(I823*H823,2)</f>
        <v>0</v>
      </c>
      <c r="BL823" s="16" t="s">
        <v>151</v>
      </c>
      <c r="BM823" s="181" t="s">
        <v>1591</v>
      </c>
    </row>
    <row r="824" spans="2:65" s="1" customFormat="1" ht="39">
      <c r="B824" s="33"/>
      <c r="C824" s="34"/>
      <c r="D824" s="183" t="s">
        <v>153</v>
      </c>
      <c r="E824" s="34"/>
      <c r="F824" s="184" t="s">
        <v>1592</v>
      </c>
      <c r="G824" s="34"/>
      <c r="H824" s="34"/>
      <c r="I824" s="106"/>
      <c r="J824" s="34"/>
      <c r="K824" s="34"/>
      <c r="L824" s="37"/>
      <c r="M824" s="185"/>
      <c r="N824" s="62"/>
      <c r="O824" s="62"/>
      <c r="P824" s="62"/>
      <c r="Q824" s="62"/>
      <c r="R824" s="62"/>
      <c r="S824" s="62"/>
      <c r="T824" s="63"/>
      <c r="AT824" s="16" t="s">
        <v>153</v>
      </c>
      <c r="AU824" s="16" t="s">
        <v>83</v>
      </c>
    </row>
    <row r="825" spans="2:65" s="11" customFormat="1">
      <c r="B825" s="186"/>
      <c r="C825" s="187"/>
      <c r="D825" s="183" t="s">
        <v>155</v>
      </c>
      <c r="E825" s="188" t="s">
        <v>21</v>
      </c>
      <c r="F825" s="189" t="s">
        <v>164</v>
      </c>
      <c r="G825" s="187"/>
      <c r="H825" s="190">
        <v>1</v>
      </c>
      <c r="I825" s="191"/>
      <c r="J825" s="187"/>
      <c r="K825" s="187"/>
      <c r="L825" s="192"/>
      <c r="M825" s="193"/>
      <c r="N825" s="194"/>
      <c r="O825" s="194"/>
      <c r="P825" s="194"/>
      <c r="Q825" s="194"/>
      <c r="R825" s="194"/>
      <c r="S825" s="194"/>
      <c r="T825" s="195"/>
      <c r="AT825" s="196" t="s">
        <v>155</v>
      </c>
      <c r="AU825" s="196" t="s">
        <v>83</v>
      </c>
      <c r="AV825" s="11" t="s">
        <v>85</v>
      </c>
      <c r="AW825" s="11" t="s">
        <v>36</v>
      </c>
      <c r="AX825" s="11" t="s">
        <v>83</v>
      </c>
      <c r="AY825" s="196" t="s">
        <v>146</v>
      </c>
    </row>
    <row r="826" spans="2:65" s="1" customFormat="1" ht="16.5" customHeight="1">
      <c r="B826" s="33"/>
      <c r="C826" s="170" t="s">
        <v>1593</v>
      </c>
      <c r="D826" s="170" t="s">
        <v>147</v>
      </c>
      <c r="E826" s="171" t="s">
        <v>1594</v>
      </c>
      <c r="F826" s="172" t="s">
        <v>1360</v>
      </c>
      <c r="G826" s="173" t="s">
        <v>688</v>
      </c>
      <c r="H826" s="174">
        <v>4.2469999999999999</v>
      </c>
      <c r="I826" s="175"/>
      <c r="J826" s="176">
        <f>ROUND(I826*H826,2)</f>
        <v>0</v>
      </c>
      <c r="K826" s="172" t="s">
        <v>394</v>
      </c>
      <c r="L826" s="37"/>
      <c r="M826" s="177" t="s">
        <v>21</v>
      </c>
      <c r="N826" s="178" t="s">
        <v>46</v>
      </c>
      <c r="O826" s="62"/>
      <c r="P826" s="179">
        <f>O826*H826</f>
        <v>0</v>
      </c>
      <c r="Q826" s="179">
        <v>0</v>
      </c>
      <c r="R826" s="179">
        <f>Q826*H826</f>
        <v>0</v>
      </c>
      <c r="S826" s="179">
        <v>0</v>
      </c>
      <c r="T826" s="180">
        <f>S826*H826</f>
        <v>0</v>
      </c>
      <c r="AR826" s="181" t="s">
        <v>151</v>
      </c>
      <c r="AT826" s="181" t="s">
        <v>147</v>
      </c>
      <c r="AU826" s="181" t="s">
        <v>83</v>
      </c>
      <c r="AY826" s="16" t="s">
        <v>146</v>
      </c>
      <c r="BE826" s="182">
        <f>IF(N826="základní",J826,0)</f>
        <v>0</v>
      </c>
      <c r="BF826" s="182">
        <f>IF(N826="snížená",J826,0)</f>
        <v>0</v>
      </c>
      <c r="BG826" s="182">
        <f>IF(N826="zákl. přenesená",J826,0)</f>
        <v>0</v>
      </c>
      <c r="BH826" s="182">
        <f>IF(N826="sníž. přenesená",J826,0)</f>
        <v>0</v>
      </c>
      <c r="BI826" s="182">
        <f>IF(N826="nulová",J826,0)</f>
        <v>0</v>
      </c>
      <c r="BJ826" s="16" t="s">
        <v>83</v>
      </c>
      <c r="BK826" s="182">
        <f>ROUND(I826*H826,2)</f>
        <v>0</v>
      </c>
      <c r="BL826" s="16" t="s">
        <v>151</v>
      </c>
      <c r="BM826" s="181" t="s">
        <v>1595</v>
      </c>
    </row>
    <row r="827" spans="2:65" s="10" customFormat="1" ht="25.9" customHeight="1">
      <c r="B827" s="156"/>
      <c r="C827" s="157"/>
      <c r="D827" s="158" t="s">
        <v>74</v>
      </c>
      <c r="E827" s="159" t="s">
        <v>1596</v>
      </c>
      <c r="F827" s="159" t="s">
        <v>1597</v>
      </c>
      <c r="G827" s="157"/>
      <c r="H827" s="157"/>
      <c r="I827" s="160"/>
      <c r="J827" s="161">
        <f>BK827</f>
        <v>0</v>
      </c>
      <c r="K827" s="157"/>
      <c r="L827" s="162"/>
      <c r="M827" s="163"/>
      <c r="N827" s="164"/>
      <c r="O827" s="164"/>
      <c r="P827" s="165">
        <f>SUM(P828:P1012)</f>
        <v>0</v>
      </c>
      <c r="Q827" s="164"/>
      <c r="R827" s="165">
        <f>SUM(R828:R1012)</f>
        <v>0.35052820000000001</v>
      </c>
      <c r="S827" s="164"/>
      <c r="T827" s="166">
        <f>SUM(T828:T1012)</f>
        <v>0</v>
      </c>
      <c r="AR827" s="167" t="s">
        <v>85</v>
      </c>
      <c r="AT827" s="168" t="s">
        <v>74</v>
      </c>
      <c r="AU827" s="168" t="s">
        <v>75</v>
      </c>
      <c r="AY827" s="167" t="s">
        <v>146</v>
      </c>
      <c r="BK827" s="169">
        <f>SUM(BK828:BK1012)</f>
        <v>0</v>
      </c>
    </row>
    <row r="828" spans="2:65" s="1" customFormat="1" ht="16.5" customHeight="1">
      <c r="B828" s="33"/>
      <c r="C828" s="170" t="s">
        <v>1598</v>
      </c>
      <c r="D828" s="170" t="s">
        <v>147</v>
      </c>
      <c r="E828" s="171" t="s">
        <v>1599</v>
      </c>
      <c r="F828" s="172" t="s">
        <v>1600</v>
      </c>
      <c r="G828" s="173" t="s">
        <v>227</v>
      </c>
      <c r="H828" s="174">
        <v>773.3</v>
      </c>
      <c r="I828" s="175"/>
      <c r="J828" s="176">
        <f>ROUND(I828*H828,2)</f>
        <v>0</v>
      </c>
      <c r="K828" s="172" t="s">
        <v>394</v>
      </c>
      <c r="L828" s="37"/>
      <c r="M828" s="177" t="s">
        <v>21</v>
      </c>
      <c r="N828" s="178" t="s">
        <v>46</v>
      </c>
      <c r="O828" s="62"/>
      <c r="P828" s="179">
        <f>O828*H828</f>
        <v>0</v>
      </c>
      <c r="Q828" s="179">
        <v>0</v>
      </c>
      <c r="R828" s="179">
        <f>Q828*H828</f>
        <v>0</v>
      </c>
      <c r="S828" s="179">
        <v>0</v>
      </c>
      <c r="T828" s="180">
        <f>S828*H828</f>
        <v>0</v>
      </c>
      <c r="AR828" s="181" t="s">
        <v>151</v>
      </c>
      <c r="AT828" s="181" t="s">
        <v>147</v>
      </c>
      <c r="AU828" s="181" t="s">
        <v>83</v>
      </c>
      <c r="AY828" s="16" t="s">
        <v>146</v>
      </c>
      <c r="BE828" s="182">
        <f>IF(N828="základní",J828,0)</f>
        <v>0</v>
      </c>
      <c r="BF828" s="182">
        <f>IF(N828="snížená",J828,0)</f>
        <v>0</v>
      </c>
      <c r="BG828" s="182">
        <f>IF(N828="zákl. přenesená",J828,0)</f>
        <v>0</v>
      </c>
      <c r="BH828" s="182">
        <f>IF(N828="sníž. přenesená",J828,0)</f>
        <v>0</v>
      </c>
      <c r="BI828" s="182">
        <f>IF(N828="nulová",J828,0)</f>
        <v>0</v>
      </c>
      <c r="BJ828" s="16" t="s">
        <v>83</v>
      </c>
      <c r="BK828" s="182">
        <f>ROUND(I828*H828,2)</f>
        <v>0</v>
      </c>
      <c r="BL828" s="16" t="s">
        <v>151</v>
      </c>
      <c r="BM828" s="181" t="s">
        <v>1601</v>
      </c>
    </row>
    <row r="829" spans="2:65" s="12" customFormat="1">
      <c r="B829" s="197"/>
      <c r="C829" s="198"/>
      <c r="D829" s="183" t="s">
        <v>155</v>
      </c>
      <c r="E829" s="199" t="s">
        <v>21</v>
      </c>
      <c r="F829" s="200" t="s">
        <v>306</v>
      </c>
      <c r="G829" s="198"/>
      <c r="H829" s="199" t="s">
        <v>21</v>
      </c>
      <c r="I829" s="201"/>
      <c r="J829" s="198"/>
      <c r="K829" s="198"/>
      <c r="L829" s="202"/>
      <c r="M829" s="203"/>
      <c r="N829" s="204"/>
      <c r="O829" s="204"/>
      <c r="P829" s="204"/>
      <c r="Q829" s="204"/>
      <c r="R829" s="204"/>
      <c r="S829" s="204"/>
      <c r="T829" s="205"/>
      <c r="AT829" s="206" t="s">
        <v>155</v>
      </c>
      <c r="AU829" s="206" t="s">
        <v>83</v>
      </c>
      <c r="AV829" s="12" t="s">
        <v>83</v>
      </c>
      <c r="AW829" s="12" t="s">
        <v>36</v>
      </c>
      <c r="AX829" s="12" t="s">
        <v>75</v>
      </c>
      <c r="AY829" s="206" t="s">
        <v>146</v>
      </c>
    </row>
    <row r="830" spans="2:65" s="12" customFormat="1">
      <c r="B830" s="197"/>
      <c r="C830" s="198"/>
      <c r="D830" s="183" t="s">
        <v>155</v>
      </c>
      <c r="E830" s="199" t="s">
        <v>21</v>
      </c>
      <c r="F830" s="200" t="s">
        <v>307</v>
      </c>
      <c r="G830" s="198"/>
      <c r="H830" s="199" t="s">
        <v>21</v>
      </c>
      <c r="I830" s="201"/>
      <c r="J830" s="198"/>
      <c r="K830" s="198"/>
      <c r="L830" s="202"/>
      <c r="M830" s="203"/>
      <c r="N830" s="204"/>
      <c r="O830" s="204"/>
      <c r="P830" s="204"/>
      <c r="Q830" s="204"/>
      <c r="R830" s="204"/>
      <c r="S830" s="204"/>
      <c r="T830" s="205"/>
      <c r="AT830" s="206" t="s">
        <v>155</v>
      </c>
      <c r="AU830" s="206" t="s">
        <v>83</v>
      </c>
      <c r="AV830" s="12" t="s">
        <v>83</v>
      </c>
      <c r="AW830" s="12" t="s">
        <v>36</v>
      </c>
      <c r="AX830" s="12" t="s">
        <v>75</v>
      </c>
      <c r="AY830" s="206" t="s">
        <v>146</v>
      </c>
    </row>
    <row r="831" spans="2:65" s="11" customFormat="1">
      <c r="B831" s="186"/>
      <c r="C831" s="187"/>
      <c r="D831" s="183" t="s">
        <v>155</v>
      </c>
      <c r="E831" s="188" t="s">
        <v>21</v>
      </c>
      <c r="F831" s="189" t="s">
        <v>1602</v>
      </c>
      <c r="G831" s="187"/>
      <c r="H831" s="190">
        <v>9.1839999999999993</v>
      </c>
      <c r="I831" s="191"/>
      <c r="J831" s="187"/>
      <c r="K831" s="187"/>
      <c r="L831" s="192"/>
      <c r="M831" s="193"/>
      <c r="N831" s="194"/>
      <c r="O831" s="194"/>
      <c r="P831" s="194"/>
      <c r="Q831" s="194"/>
      <c r="R831" s="194"/>
      <c r="S831" s="194"/>
      <c r="T831" s="195"/>
      <c r="AT831" s="196" t="s">
        <v>155</v>
      </c>
      <c r="AU831" s="196" t="s">
        <v>83</v>
      </c>
      <c r="AV831" s="11" t="s">
        <v>85</v>
      </c>
      <c r="AW831" s="11" t="s">
        <v>36</v>
      </c>
      <c r="AX831" s="11" t="s">
        <v>75</v>
      </c>
      <c r="AY831" s="196" t="s">
        <v>146</v>
      </c>
    </row>
    <row r="832" spans="2:65" s="12" customFormat="1">
      <c r="B832" s="197"/>
      <c r="C832" s="198"/>
      <c r="D832" s="183" t="s">
        <v>155</v>
      </c>
      <c r="E832" s="199" t="s">
        <v>21</v>
      </c>
      <c r="F832" s="200" t="s">
        <v>309</v>
      </c>
      <c r="G832" s="198"/>
      <c r="H832" s="199" t="s">
        <v>21</v>
      </c>
      <c r="I832" s="201"/>
      <c r="J832" s="198"/>
      <c r="K832" s="198"/>
      <c r="L832" s="202"/>
      <c r="M832" s="203"/>
      <c r="N832" s="204"/>
      <c r="O832" s="204"/>
      <c r="P832" s="204"/>
      <c r="Q832" s="204"/>
      <c r="R832" s="204"/>
      <c r="S832" s="204"/>
      <c r="T832" s="205"/>
      <c r="AT832" s="206" t="s">
        <v>155</v>
      </c>
      <c r="AU832" s="206" t="s">
        <v>83</v>
      </c>
      <c r="AV832" s="12" t="s">
        <v>83</v>
      </c>
      <c r="AW832" s="12" t="s">
        <v>36</v>
      </c>
      <c r="AX832" s="12" t="s">
        <v>75</v>
      </c>
      <c r="AY832" s="206" t="s">
        <v>146</v>
      </c>
    </row>
    <row r="833" spans="2:51" s="11" customFormat="1">
      <c r="B833" s="186"/>
      <c r="C833" s="187"/>
      <c r="D833" s="183" t="s">
        <v>155</v>
      </c>
      <c r="E833" s="188" t="s">
        <v>21</v>
      </c>
      <c r="F833" s="189" t="s">
        <v>1602</v>
      </c>
      <c r="G833" s="187"/>
      <c r="H833" s="190">
        <v>9.1839999999999993</v>
      </c>
      <c r="I833" s="191"/>
      <c r="J833" s="187"/>
      <c r="K833" s="187"/>
      <c r="L833" s="192"/>
      <c r="M833" s="193"/>
      <c r="N833" s="194"/>
      <c r="O833" s="194"/>
      <c r="P833" s="194"/>
      <c r="Q833" s="194"/>
      <c r="R833" s="194"/>
      <c r="S833" s="194"/>
      <c r="T833" s="195"/>
      <c r="AT833" s="196" t="s">
        <v>155</v>
      </c>
      <c r="AU833" s="196" t="s">
        <v>83</v>
      </c>
      <c r="AV833" s="11" t="s">
        <v>85</v>
      </c>
      <c r="AW833" s="11" t="s">
        <v>36</v>
      </c>
      <c r="AX833" s="11" t="s">
        <v>75</v>
      </c>
      <c r="AY833" s="196" t="s">
        <v>146</v>
      </c>
    </row>
    <row r="834" spans="2:51" s="12" customFormat="1">
      <c r="B834" s="197"/>
      <c r="C834" s="198"/>
      <c r="D834" s="183" t="s">
        <v>155</v>
      </c>
      <c r="E834" s="199" t="s">
        <v>21</v>
      </c>
      <c r="F834" s="200" t="s">
        <v>310</v>
      </c>
      <c r="G834" s="198"/>
      <c r="H834" s="199" t="s">
        <v>21</v>
      </c>
      <c r="I834" s="201"/>
      <c r="J834" s="198"/>
      <c r="K834" s="198"/>
      <c r="L834" s="202"/>
      <c r="M834" s="203"/>
      <c r="N834" s="204"/>
      <c r="O834" s="204"/>
      <c r="P834" s="204"/>
      <c r="Q834" s="204"/>
      <c r="R834" s="204"/>
      <c r="S834" s="204"/>
      <c r="T834" s="205"/>
      <c r="AT834" s="206" t="s">
        <v>155</v>
      </c>
      <c r="AU834" s="206" t="s">
        <v>83</v>
      </c>
      <c r="AV834" s="12" t="s">
        <v>83</v>
      </c>
      <c r="AW834" s="12" t="s">
        <v>36</v>
      </c>
      <c r="AX834" s="12" t="s">
        <v>75</v>
      </c>
      <c r="AY834" s="206" t="s">
        <v>146</v>
      </c>
    </row>
    <row r="835" spans="2:51" s="11" customFormat="1">
      <c r="B835" s="186"/>
      <c r="C835" s="187"/>
      <c r="D835" s="183" t="s">
        <v>155</v>
      </c>
      <c r="E835" s="188" t="s">
        <v>21</v>
      </c>
      <c r="F835" s="189" t="s">
        <v>1602</v>
      </c>
      <c r="G835" s="187"/>
      <c r="H835" s="190">
        <v>9.1839999999999993</v>
      </c>
      <c r="I835" s="191"/>
      <c r="J835" s="187"/>
      <c r="K835" s="187"/>
      <c r="L835" s="192"/>
      <c r="M835" s="193"/>
      <c r="N835" s="194"/>
      <c r="O835" s="194"/>
      <c r="P835" s="194"/>
      <c r="Q835" s="194"/>
      <c r="R835" s="194"/>
      <c r="S835" s="194"/>
      <c r="T835" s="195"/>
      <c r="AT835" s="196" t="s">
        <v>155</v>
      </c>
      <c r="AU835" s="196" t="s">
        <v>83</v>
      </c>
      <c r="AV835" s="11" t="s">
        <v>85</v>
      </c>
      <c r="AW835" s="11" t="s">
        <v>36</v>
      </c>
      <c r="AX835" s="11" t="s">
        <v>75</v>
      </c>
      <c r="AY835" s="196" t="s">
        <v>146</v>
      </c>
    </row>
    <row r="836" spans="2:51" s="12" customFormat="1">
      <c r="B836" s="197"/>
      <c r="C836" s="198"/>
      <c r="D836" s="183" t="s">
        <v>155</v>
      </c>
      <c r="E836" s="199" t="s">
        <v>21</v>
      </c>
      <c r="F836" s="200" t="s">
        <v>311</v>
      </c>
      <c r="G836" s="198"/>
      <c r="H836" s="199" t="s">
        <v>21</v>
      </c>
      <c r="I836" s="201"/>
      <c r="J836" s="198"/>
      <c r="K836" s="198"/>
      <c r="L836" s="202"/>
      <c r="M836" s="203"/>
      <c r="N836" s="204"/>
      <c r="O836" s="204"/>
      <c r="P836" s="204"/>
      <c r="Q836" s="204"/>
      <c r="R836" s="204"/>
      <c r="S836" s="204"/>
      <c r="T836" s="205"/>
      <c r="AT836" s="206" t="s">
        <v>155</v>
      </c>
      <c r="AU836" s="206" t="s">
        <v>83</v>
      </c>
      <c r="AV836" s="12" t="s">
        <v>83</v>
      </c>
      <c r="AW836" s="12" t="s">
        <v>36</v>
      </c>
      <c r="AX836" s="12" t="s">
        <v>75</v>
      </c>
      <c r="AY836" s="206" t="s">
        <v>146</v>
      </c>
    </row>
    <row r="837" spans="2:51" s="11" customFormat="1">
      <c r="B837" s="186"/>
      <c r="C837" s="187"/>
      <c r="D837" s="183" t="s">
        <v>155</v>
      </c>
      <c r="E837" s="188" t="s">
        <v>21</v>
      </c>
      <c r="F837" s="189" t="s">
        <v>1603</v>
      </c>
      <c r="G837" s="187"/>
      <c r="H837" s="190">
        <v>4.8</v>
      </c>
      <c r="I837" s="191"/>
      <c r="J837" s="187"/>
      <c r="K837" s="187"/>
      <c r="L837" s="192"/>
      <c r="M837" s="193"/>
      <c r="N837" s="194"/>
      <c r="O837" s="194"/>
      <c r="P837" s="194"/>
      <c r="Q837" s="194"/>
      <c r="R837" s="194"/>
      <c r="S837" s="194"/>
      <c r="T837" s="195"/>
      <c r="AT837" s="196" t="s">
        <v>155</v>
      </c>
      <c r="AU837" s="196" t="s">
        <v>83</v>
      </c>
      <c r="AV837" s="11" t="s">
        <v>85</v>
      </c>
      <c r="AW837" s="11" t="s">
        <v>36</v>
      </c>
      <c r="AX837" s="11" t="s">
        <v>75</v>
      </c>
      <c r="AY837" s="196" t="s">
        <v>146</v>
      </c>
    </row>
    <row r="838" spans="2:51" s="12" customFormat="1">
      <c r="B838" s="197"/>
      <c r="C838" s="198"/>
      <c r="D838" s="183" t="s">
        <v>155</v>
      </c>
      <c r="E838" s="199" t="s">
        <v>21</v>
      </c>
      <c r="F838" s="200" t="s">
        <v>316</v>
      </c>
      <c r="G838" s="198"/>
      <c r="H838" s="199" t="s">
        <v>21</v>
      </c>
      <c r="I838" s="201"/>
      <c r="J838" s="198"/>
      <c r="K838" s="198"/>
      <c r="L838" s="202"/>
      <c r="M838" s="203"/>
      <c r="N838" s="204"/>
      <c r="O838" s="204"/>
      <c r="P838" s="204"/>
      <c r="Q838" s="204"/>
      <c r="R838" s="204"/>
      <c r="S838" s="204"/>
      <c r="T838" s="205"/>
      <c r="AT838" s="206" t="s">
        <v>155</v>
      </c>
      <c r="AU838" s="206" t="s">
        <v>83</v>
      </c>
      <c r="AV838" s="12" t="s">
        <v>83</v>
      </c>
      <c r="AW838" s="12" t="s">
        <v>36</v>
      </c>
      <c r="AX838" s="12" t="s">
        <v>75</v>
      </c>
      <c r="AY838" s="206" t="s">
        <v>146</v>
      </c>
    </row>
    <row r="839" spans="2:51" s="12" customFormat="1">
      <c r="B839" s="197"/>
      <c r="C839" s="198"/>
      <c r="D839" s="183" t="s">
        <v>155</v>
      </c>
      <c r="E839" s="199" t="s">
        <v>21</v>
      </c>
      <c r="F839" s="200" t="s">
        <v>317</v>
      </c>
      <c r="G839" s="198"/>
      <c r="H839" s="199" t="s">
        <v>21</v>
      </c>
      <c r="I839" s="201"/>
      <c r="J839" s="198"/>
      <c r="K839" s="198"/>
      <c r="L839" s="202"/>
      <c r="M839" s="203"/>
      <c r="N839" s="204"/>
      <c r="O839" s="204"/>
      <c r="P839" s="204"/>
      <c r="Q839" s="204"/>
      <c r="R839" s="204"/>
      <c r="S839" s="204"/>
      <c r="T839" s="205"/>
      <c r="AT839" s="206" t="s">
        <v>155</v>
      </c>
      <c r="AU839" s="206" t="s">
        <v>83</v>
      </c>
      <c r="AV839" s="12" t="s">
        <v>83</v>
      </c>
      <c r="AW839" s="12" t="s">
        <v>36</v>
      </c>
      <c r="AX839" s="12" t="s">
        <v>75</v>
      </c>
      <c r="AY839" s="206" t="s">
        <v>146</v>
      </c>
    </row>
    <row r="840" spans="2:51" s="11" customFormat="1">
      <c r="B840" s="186"/>
      <c r="C840" s="187"/>
      <c r="D840" s="183" t="s">
        <v>155</v>
      </c>
      <c r="E840" s="188" t="s">
        <v>21</v>
      </c>
      <c r="F840" s="189" t="s">
        <v>1604</v>
      </c>
      <c r="G840" s="187"/>
      <c r="H840" s="190">
        <v>13.44</v>
      </c>
      <c r="I840" s="191"/>
      <c r="J840" s="187"/>
      <c r="K840" s="187"/>
      <c r="L840" s="192"/>
      <c r="M840" s="193"/>
      <c r="N840" s="194"/>
      <c r="O840" s="194"/>
      <c r="P840" s="194"/>
      <c r="Q840" s="194"/>
      <c r="R840" s="194"/>
      <c r="S840" s="194"/>
      <c r="T840" s="195"/>
      <c r="AT840" s="196" t="s">
        <v>155</v>
      </c>
      <c r="AU840" s="196" t="s">
        <v>83</v>
      </c>
      <c r="AV840" s="11" t="s">
        <v>85</v>
      </c>
      <c r="AW840" s="11" t="s">
        <v>36</v>
      </c>
      <c r="AX840" s="11" t="s">
        <v>75</v>
      </c>
      <c r="AY840" s="196" t="s">
        <v>146</v>
      </c>
    </row>
    <row r="841" spans="2:51" s="12" customFormat="1">
      <c r="B841" s="197"/>
      <c r="C841" s="198"/>
      <c r="D841" s="183" t="s">
        <v>155</v>
      </c>
      <c r="E841" s="199" t="s">
        <v>21</v>
      </c>
      <c r="F841" s="200" t="s">
        <v>319</v>
      </c>
      <c r="G841" s="198"/>
      <c r="H841" s="199" t="s">
        <v>21</v>
      </c>
      <c r="I841" s="201"/>
      <c r="J841" s="198"/>
      <c r="K841" s="198"/>
      <c r="L841" s="202"/>
      <c r="M841" s="203"/>
      <c r="N841" s="204"/>
      <c r="O841" s="204"/>
      <c r="P841" s="204"/>
      <c r="Q841" s="204"/>
      <c r="R841" s="204"/>
      <c r="S841" s="204"/>
      <c r="T841" s="205"/>
      <c r="AT841" s="206" t="s">
        <v>155</v>
      </c>
      <c r="AU841" s="206" t="s">
        <v>83</v>
      </c>
      <c r="AV841" s="12" t="s">
        <v>83</v>
      </c>
      <c r="AW841" s="12" t="s">
        <v>36</v>
      </c>
      <c r="AX841" s="12" t="s">
        <v>75</v>
      </c>
      <c r="AY841" s="206" t="s">
        <v>146</v>
      </c>
    </row>
    <row r="842" spans="2:51" s="11" customFormat="1">
      <c r="B842" s="186"/>
      <c r="C842" s="187"/>
      <c r="D842" s="183" t="s">
        <v>155</v>
      </c>
      <c r="E842" s="188" t="s">
        <v>21</v>
      </c>
      <c r="F842" s="189" t="s">
        <v>1605</v>
      </c>
      <c r="G842" s="187"/>
      <c r="H842" s="190">
        <v>24.192</v>
      </c>
      <c r="I842" s="191"/>
      <c r="J842" s="187"/>
      <c r="K842" s="187"/>
      <c r="L842" s="192"/>
      <c r="M842" s="193"/>
      <c r="N842" s="194"/>
      <c r="O842" s="194"/>
      <c r="P842" s="194"/>
      <c r="Q842" s="194"/>
      <c r="R842" s="194"/>
      <c r="S842" s="194"/>
      <c r="T842" s="195"/>
      <c r="AT842" s="196" t="s">
        <v>155</v>
      </c>
      <c r="AU842" s="196" t="s">
        <v>83</v>
      </c>
      <c r="AV842" s="11" t="s">
        <v>85</v>
      </c>
      <c r="AW842" s="11" t="s">
        <v>36</v>
      </c>
      <c r="AX842" s="11" t="s">
        <v>75</v>
      </c>
      <c r="AY842" s="196" t="s">
        <v>146</v>
      </c>
    </row>
    <row r="843" spans="2:51" s="12" customFormat="1">
      <c r="B843" s="197"/>
      <c r="C843" s="198"/>
      <c r="D843" s="183" t="s">
        <v>155</v>
      </c>
      <c r="E843" s="199" t="s">
        <v>21</v>
      </c>
      <c r="F843" s="200" t="s">
        <v>321</v>
      </c>
      <c r="G843" s="198"/>
      <c r="H843" s="199" t="s">
        <v>21</v>
      </c>
      <c r="I843" s="201"/>
      <c r="J843" s="198"/>
      <c r="K843" s="198"/>
      <c r="L843" s="202"/>
      <c r="M843" s="203"/>
      <c r="N843" s="204"/>
      <c r="O843" s="204"/>
      <c r="P843" s="204"/>
      <c r="Q843" s="204"/>
      <c r="R843" s="204"/>
      <c r="S843" s="204"/>
      <c r="T843" s="205"/>
      <c r="AT843" s="206" t="s">
        <v>155</v>
      </c>
      <c r="AU843" s="206" t="s">
        <v>83</v>
      </c>
      <c r="AV843" s="12" t="s">
        <v>83</v>
      </c>
      <c r="AW843" s="12" t="s">
        <v>36</v>
      </c>
      <c r="AX843" s="12" t="s">
        <v>75</v>
      </c>
      <c r="AY843" s="206" t="s">
        <v>146</v>
      </c>
    </row>
    <row r="844" spans="2:51" s="11" customFormat="1">
      <c r="B844" s="186"/>
      <c r="C844" s="187"/>
      <c r="D844" s="183" t="s">
        <v>155</v>
      </c>
      <c r="E844" s="188" t="s">
        <v>21</v>
      </c>
      <c r="F844" s="189" t="s">
        <v>1606</v>
      </c>
      <c r="G844" s="187"/>
      <c r="H844" s="190">
        <v>10.752000000000001</v>
      </c>
      <c r="I844" s="191"/>
      <c r="J844" s="187"/>
      <c r="K844" s="187"/>
      <c r="L844" s="192"/>
      <c r="M844" s="193"/>
      <c r="N844" s="194"/>
      <c r="O844" s="194"/>
      <c r="P844" s="194"/>
      <c r="Q844" s="194"/>
      <c r="R844" s="194"/>
      <c r="S844" s="194"/>
      <c r="T844" s="195"/>
      <c r="AT844" s="196" t="s">
        <v>155</v>
      </c>
      <c r="AU844" s="196" t="s">
        <v>83</v>
      </c>
      <c r="AV844" s="11" t="s">
        <v>85</v>
      </c>
      <c r="AW844" s="11" t="s">
        <v>36</v>
      </c>
      <c r="AX844" s="11" t="s">
        <v>75</v>
      </c>
      <c r="AY844" s="196" t="s">
        <v>146</v>
      </c>
    </row>
    <row r="845" spans="2:51" s="12" customFormat="1">
      <c r="B845" s="197"/>
      <c r="C845" s="198"/>
      <c r="D845" s="183" t="s">
        <v>155</v>
      </c>
      <c r="E845" s="199" t="s">
        <v>21</v>
      </c>
      <c r="F845" s="200" t="s">
        <v>323</v>
      </c>
      <c r="G845" s="198"/>
      <c r="H845" s="199" t="s">
        <v>21</v>
      </c>
      <c r="I845" s="201"/>
      <c r="J845" s="198"/>
      <c r="K845" s="198"/>
      <c r="L845" s="202"/>
      <c r="M845" s="203"/>
      <c r="N845" s="204"/>
      <c r="O845" s="204"/>
      <c r="P845" s="204"/>
      <c r="Q845" s="204"/>
      <c r="R845" s="204"/>
      <c r="S845" s="204"/>
      <c r="T845" s="205"/>
      <c r="AT845" s="206" t="s">
        <v>155</v>
      </c>
      <c r="AU845" s="206" t="s">
        <v>83</v>
      </c>
      <c r="AV845" s="12" t="s">
        <v>83</v>
      </c>
      <c r="AW845" s="12" t="s">
        <v>36</v>
      </c>
      <c r="AX845" s="12" t="s">
        <v>75</v>
      </c>
      <c r="AY845" s="206" t="s">
        <v>146</v>
      </c>
    </row>
    <row r="846" spans="2:51" s="11" customFormat="1">
      <c r="B846" s="186"/>
      <c r="C846" s="187"/>
      <c r="D846" s="183" t="s">
        <v>155</v>
      </c>
      <c r="E846" s="188" t="s">
        <v>21</v>
      </c>
      <c r="F846" s="189" t="s">
        <v>1607</v>
      </c>
      <c r="G846" s="187"/>
      <c r="H846" s="190">
        <v>6.48</v>
      </c>
      <c r="I846" s="191"/>
      <c r="J846" s="187"/>
      <c r="K846" s="187"/>
      <c r="L846" s="192"/>
      <c r="M846" s="193"/>
      <c r="N846" s="194"/>
      <c r="O846" s="194"/>
      <c r="P846" s="194"/>
      <c r="Q846" s="194"/>
      <c r="R846" s="194"/>
      <c r="S846" s="194"/>
      <c r="T846" s="195"/>
      <c r="AT846" s="196" t="s">
        <v>155</v>
      </c>
      <c r="AU846" s="196" t="s">
        <v>83</v>
      </c>
      <c r="AV846" s="11" t="s">
        <v>85</v>
      </c>
      <c r="AW846" s="11" t="s">
        <v>36</v>
      </c>
      <c r="AX846" s="11" t="s">
        <v>75</v>
      </c>
      <c r="AY846" s="196" t="s">
        <v>146</v>
      </c>
    </row>
    <row r="847" spans="2:51" s="12" customFormat="1">
      <c r="B847" s="197"/>
      <c r="C847" s="198"/>
      <c r="D847" s="183" t="s">
        <v>155</v>
      </c>
      <c r="E847" s="199" t="s">
        <v>21</v>
      </c>
      <c r="F847" s="200" t="s">
        <v>325</v>
      </c>
      <c r="G847" s="198"/>
      <c r="H847" s="199" t="s">
        <v>21</v>
      </c>
      <c r="I847" s="201"/>
      <c r="J847" s="198"/>
      <c r="K847" s="198"/>
      <c r="L847" s="202"/>
      <c r="M847" s="203"/>
      <c r="N847" s="204"/>
      <c r="O847" s="204"/>
      <c r="P847" s="204"/>
      <c r="Q847" s="204"/>
      <c r="R847" s="204"/>
      <c r="S847" s="204"/>
      <c r="T847" s="205"/>
      <c r="AT847" s="206" t="s">
        <v>155</v>
      </c>
      <c r="AU847" s="206" t="s">
        <v>83</v>
      </c>
      <c r="AV847" s="12" t="s">
        <v>83</v>
      </c>
      <c r="AW847" s="12" t="s">
        <v>36</v>
      </c>
      <c r="AX847" s="12" t="s">
        <v>75</v>
      </c>
      <c r="AY847" s="206" t="s">
        <v>146</v>
      </c>
    </row>
    <row r="848" spans="2:51" s="11" customFormat="1">
      <c r="B848" s="186"/>
      <c r="C848" s="187"/>
      <c r="D848" s="183" t="s">
        <v>155</v>
      </c>
      <c r="E848" s="188" t="s">
        <v>21</v>
      </c>
      <c r="F848" s="189" t="s">
        <v>1608</v>
      </c>
      <c r="G848" s="187"/>
      <c r="H848" s="190">
        <v>6.08</v>
      </c>
      <c r="I848" s="191"/>
      <c r="J848" s="187"/>
      <c r="K848" s="187"/>
      <c r="L848" s="192"/>
      <c r="M848" s="193"/>
      <c r="N848" s="194"/>
      <c r="O848" s="194"/>
      <c r="P848" s="194"/>
      <c r="Q848" s="194"/>
      <c r="R848" s="194"/>
      <c r="S848" s="194"/>
      <c r="T848" s="195"/>
      <c r="AT848" s="196" t="s">
        <v>155</v>
      </c>
      <c r="AU848" s="196" t="s">
        <v>83</v>
      </c>
      <c r="AV848" s="11" t="s">
        <v>85</v>
      </c>
      <c r="AW848" s="11" t="s">
        <v>36</v>
      </c>
      <c r="AX848" s="11" t="s">
        <v>75</v>
      </c>
      <c r="AY848" s="196" t="s">
        <v>146</v>
      </c>
    </row>
    <row r="849" spans="2:51" s="12" customFormat="1">
      <c r="B849" s="197"/>
      <c r="C849" s="198"/>
      <c r="D849" s="183" t="s">
        <v>155</v>
      </c>
      <c r="E849" s="199" t="s">
        <v>21</v>
      </c>
      <c r="F849" s="200" t="s">
        <v>325</v>
      </c>
      <c r="G849" s="198"/>
      <c r="H849" s="199" t="s">
        <v>21</v>
      </c>
      <c r="I849" s="201"/>
      <c r="J849" s="198"/>
      <c r="K849" s="198"/>
      <c r="L849" s="202"/>
      <c r="M849" s="203"/>
      <c r="N849" s="204"/>
      <c r="O849" s="204"/>
      <c r="P849" s="204"/>
      <c r="Q849" s="204"/>
      <c r="R849" s="204"/>
      <c r="S849" s="204"/>
      <c r="T849" s="205"/>
      <c r="AT849" s="206" t="s">
        <v>155</v>
      </c>
      <c r="AU849" s="206" t="s">
        <v>83</v>
      </c>
      <c r="AV849" s="12" t="s">
        <v>83</v>
      </c>
      <c r="AW849" s="12" t="s">
        <v>36</v>
      </c>
      <c r="AX849" s="12" t="s">
        <v>75</v>
      </c>
      <c r="AY849" s="206" t="s">
        <v>146</v>
      </c>
    </row>
    <row r="850" spans="2:51" s="11" customFormat="1">
      <c r="B850" s="186"/>
      <c r="C850" s="187"/>
      <c r="D850" s="183" t="s">
        <v>155</v>
      </c>
      <c r="E850" s="188" t="s">
        <v>21</v>
      </c>
      <c r="F850" s="189" t="s">
        <v>1609</v>
      </c>
      <c r="G850" s="187"/>
      <c r="H850" s="190">
        <v>1.976</v>
      </c>
      <c r="I850" s="191"/>
      <c r="J850" s="187"/>
      <c r="K850" s="187"/>
      <c r="L850" s="192"/>
      <c r="M850" s="193"/>
      <c r="N850" s="194"/>
      <c r="O850" s="194"/>
      <c r="P850" s="194"/>
      <c r="Q850" s="194"/>
      <c r="R850" s="194"/>
      <c r="S850" s="194"/>
      <c r="T850" s="195"/>
      <c r="AT850" s="196" t="s">
        <v>155</v>
      </c>
      <c r="AU850" s="196" t="s">
        <v>83</v>
      </c>
      <c r="AV850" s="11" t="s">
        <v>85</v>
      </c>
      <c r="AW850" s="11" t="s">
        <v>36</v>
      </c>
      <c r="AX850" s="11" t="s">
        <v>75</v>
      </c>
      <c r="AY850" s="196" t="s">
        <v>146</v>
      </c>
    </row>
    <row r="851" spans="2:51" s="12" customFormat="1">
      <c r="B851" s="197"/>
      <c r="C851" s="198"/>
      <c r="D851" s="183" t="s">
        <v>155</v>
      </c>
      <c r="E851" s="199" t="s">
        <v>21</v>
      </c>
      <c r="F851" s="200" t="s">
        <v>328</v>
      </c>
      <c r="G851" s="198"/>
      <c r="H851" s="199" t="s">
        <v>21</v>
      </c>
      <c r="I851" s="201"/>
      <c r="J851" s="198"/>
      <c r="K851" s="198"/>
      <c r="L851" s="202"/>
      <c r="M851" s="203"/>
      <c r="N851" s="204"/>
      <c r="O851" s="204"/>
      <c r="P851" s="204"/>
      <c r="Q851" s="204"/>
      <c r="R851" s="204"/>
      <c r="S851" s="204"/>
      <c r="T851" s="205"/>
      <c r="AT851" s="206" t="s">
        <v>155</v>
      </c>
      <c r="AU851" s="206" t="s">
        <v>83</v>
      </c>
      <c r="AV851" s="12" t="s">
        <v>83</v>
      </c>
      <c r="AW851" s="12" t="s">
        <v>36</v>
      </c>
      <c r="AX851" s="12" t="s">
        <v>75</v>
      </c>
      <c r="AY851" s="206" t="s">
        <v>146</v>
      </c>
    </row>
    <row r="852" spans="2:51" s="12" customFormat="1">
      <c r="B852" s="197"/>
      <c r="C852" s="198"/>
      <c r="D852" s="183" t="s">
        <v>155</v>
      </c>
      <c r="E852" s="199" t="s">
        <v>21</v>
      </c>
      <c r="F852" s="200" t="s">
        <v>329</v>
      </c>
      <c r="G852" s="198"/>
      <c r="H852" s="199" t="s">
        <v>21</v>
      </c>
      <c r="I852" s="201"/>
      <c r="J852" s="198"/>
      <c r="K852" s="198"/>
      <c r="L852" s="202"/>
      <c r="M852" s="203"/>
      <c r="N852" s="204"/>
      <c r="O852" s="204"/>
      <c r="P852" s="204"/>
      <c r="Q852" s="204"/>
      <c r="R852" s="204"/>
      <c r="S852" s="204"/>
      <c r="T852" s="205"/>
      <c r="AT852" s="206" t="s">
        <v>155</v>
      </c>
      <c r="AU852" s="206" t="s">
        <v>83</v>
      </c>
      <c r="AV852" s="12" t="s">
        <v>83</v>
      </c>
      <c r="AW852" s="12" t="s">
        <v>36</v>
      </c>
      <c r="AX852" s="12" t="s">
        <v>75</v>
      </c>
      <c r="AY852" s="206" t="s">
        <v>146</v>
      </c>
    </row>
    <row r="853" spans="2:51" s="11" customFormat="1">
      <c r="B853" s="186"/>
      <c r="C853" s="187"/>
      <c r="D853" s="183" t="s">
        <v>155</v>
      </c>
      <c r="E853" s="188" t="s">
        <v>21</v>
      </c>
      <c r="F853" s="189" t="s">
        <v>1610</v>
      </c>
      <c r="G853" s="187"/>
      <c r="H853" s="190">
        <v>4.32</v>
      </c>
      <c r="I853" s="191"/>
      <c r="J853" s="187"/>
      <c r="K853" s="187"/>
      <c r="L853" s="192"/>
      <c r="M853" s="193"/>
      <c r="N853" s="194"/>
      <c r="O853" s="194"/>
      <c r="P853" s="194"/>
      <c r="Q853" s="194"/>
      <c r="R853" s="194"/>
      <c r="S853" s="194"/>
      <c r="T853" s="195"/>
      <c r="AT853" s="196" t="s">
        <v>155</v>
      </c>
      <c r="AU853" s="196" t="s">
        <v>83</v>
      </c>
      <c r="AV853" s="11" t="s">
        <v>85</v>
      </c>
      <c r="AW853" s="11" t="s">
        <v>36</v>
      </c>
      <c r="AX853" s="11" t="s">
        <v>75</v>
      </c>
      <c r="AY853" s="196" t="s">
        <v>146</v>
      </c>
    </row>
    <row r="854" spans="2:51" s="12" customFormat="1">
      <c r="B854" s="197"/>
      <c r="C854" s="198"/>
      <c r="D854" s="183" t="s">
        <v>155</v>
      </c>
      <c r="E854" s="199" t="s">
        <v>21</v>
      </c>
      <c r="F854" s="200" t="s">
        <v>331</v>
      </c>
      <c r="G854" s="198"/>
      <c r="H854" s="199" t="s">
        <v>21</v>
      </c>
      <c r="I854" s="201"/>
      <c r="J854" s="198"/>
      <c r="K854" s="198"/>
      <c r="L854" s="202"/>
      <c r="M854" s="203"/>
      <c r="N854" s="204"/>
      <c r="O854" s="204"/>
      <c r="P854" s="204"/>
      <c r="Q854" s="204"/>
      <c r="R854" s="204"/>
      <c r="S854" s="204"/>
      <c r="T854" s="205"/>
      <c r="AT854" s="206" t="s">
        <v>155</v>
      </c>
      <c r="AU854" s="206" t="s">
        <v>83</v>
      </c>
      <c r="AV854" s="12" t="s">
        <v>83</v>
      </c>
      <c r="AW854" s="12" t="s">
        <v>36</v>
      </c>
      <c r="AX854" s="12" t="s">
        <v>75</v>
      </c>
      <c r="AY854" s="206" t="s">
        <v>146</v>
      </c>
    </row>
    <row r="855" spans="2:51" s="11" customFormat="1">
      <c r="B855" s="186"/>
      <c r="C855" s="187"/>
      <c r="D855" s="183" t="s">
        <v>155</v>
      </c>
      <c r="E855" s="188" t="s">
        <v>21</v>
      </c>
      <c r="F855" s="189" t="s">
        <v>1611</v>
      </c>
      <c r="G855" s="187"/>
      <c r="H855" s="190">
        <v>3.04</v>
      </c>
      <c r="I855" s="191"/>
      <c r="J855" s="187"/>
      <c r="K855" s="187"/>
      <c r="L855" s="192"/>
      <c r="M855" s="193"/>
      <c r="N855" s="194"/>
      <c r="O855" s="194"/>
      <c r="P855" s="194"/>
      <c r="Q855" s="194"/>
      <c r="R855" s="194"/>
      <c r="S855" s="194"/>
      <c r="T855" s="195"/>
      <c r="AT855" s="196" t="s">
        <v>155</v>
      </c>
      <c r="AU855" s="196" t="s">
        <v>83</v>
      </c>
      <c r="AV855" s="11" t="s">
        <v>85</v>
      </c>
      <c r="AW855" s="11" t="s">
        <v>36</v>
      </c>
      <c r="AX855" s="11" t="s">
        <v>75</v>
      </c>
      <c r="AY855" s="196" t="s">
        <v>146</v>
      </c>
    </row>
    <row r="856" spans="2:51" s="12" customFormat="1">
      <c r="B856" s="197"/>
      <c r="C856" s="198"/>
      <c r="D856" s="183" t="s">
        <v>155</v>
      </c>
      <c r="E856" s="199" t="s">
        <v>21</v>
      </c>
      <c r="F856" s="200" t="s">
        <v>331</v>
      </c>
      <c r="G856" s="198"/>
      <c r="H856" s="199" t="s">
        <v>21</v>
      </c>
      <c r="I856" s="201"/>
      <c r="J856" s="198"/>
      <c r="K856" s="198"/>
      <c r="L856" s="202"/>
      <c r="M856" s="203"/>
      <c r="N856" s="204"/>
      <c r="O856" s="204"/>
      <c r="P856" s="204"/>
      <c r="Q856" s="204"/>
      <c r="R856" s="204"/>
      <c r="S856" s="204"/>
      <c r="T856" s="205"/>
      <c r="AT856" s="206" t="s">
        <v>155</v>
      </c>
      <c r="AU856" s="206" t="s">
        <v>83</v>
      </c>
      <c r="AV856" s="12" t="s">
        <v>83</v>
      </c>
      <c r="AW856" s="12" t="s">
        <v>36</v>
      </c>
      <c r="AX856" s="12" t="s">
        <v>75</v>
      </c>
      <c r="AY856" s="206" t="s">
        <v>146</v>
      </c>
    </row>
    <row r="857" spans="2:51" s="11" customFormat="1">
      <c r="B857" s="186"/>
      <c r="C857" s="187"/>
      <c r="D857" s="183" t="s">
        <v>155</v>
      </c>
      <c r="E857" s="188" t="s">
        <v>21</v>
      </c>
      <c r="F857" s="189" t="s">
        <v>1612</v>
      </c>
      <c r="G857" s="187"/>
      <c r="H857" s="190">
        <v>0.98799999999999999</v>
      </c>
      <c r="I857" s="191"/>
      <c r="J857" s="187"/>
      <c r="K857" s="187"/>
      <c r="L857" s="192"/>
      <c r="M857" s="193"/>
      <c r="N857" s="194"/>
      <c r="O857" s="194"/>
      <c r="P857" s="194"/>
      <c r="Q857" s="194"/>
      <c r="R857" s="194"/>
      <c r="S857" s="194"/>
      <c r="T857" s="195"/>
      <c r="AT857" s="196" t="s">
        <v>155</v>
      </c>
      <c r="AU857" s="196" t="s">
        <v>83</v>
      </c>
      <c r="AV857" s="11" t="s">
        <v>85</v>
      </c>
      <c r="AW857" s="11" t="s">
        <v>36</v>
      </c>
      <c r="AX857" s="11" t="s">
        <v>75</v>
      </c>
      <c r="AY857" s="196" t="s">
        <v>146</v>
      </c>
    </row>
    <row r="858" spans="2:51" s="12" customFormat="1">
      <c r="B858" s="197"/>
      <c r="C858" s="198"/>
      <c r="D858" s="183" t="s">
        <v>155</v>
      </c>
      <c r="E858" s="199" t="s">
        <v>21</v>
      </c>
      <c r="F858" s="200" t="s">
        <v>334</v>
      </c>
      <c r="G858" s="198"/>
      <c r="H858" s="199" t="s">
        <v>21</v>
      </c>
      <c r="I858" s="201"/>
      <c r="J858" s="198"/>
      <c r="K858" s="198"/>
      <c r="L858" s="202"/>
      <c r="M858" s="203"/>
      <c r="N858" s="204"/>
      <c r="O858" s="204"/>
      <c r="P858" s="204"/>
      <c r="Q858" s="204"/>
      <c r="R858" s="204"/>
      <c r="S858" s="204"/>
      <c r="T858" s="205"/>
      <c r="AT858" s="206" t="s">
        <v>155</v>
      </c>
      <c r="AU858" s="206" t="s">
        <v>83</v>
      </c>
      <c r="AV858" s="12" t="s">
        <v>83</v>
      </c>
      <c r="AW858" s="12" t="s">
        <v>36</v>
      </c>
      <c r="AX858" s="12" t="s">
        <v>75</v>
      </c>
      <c r="AY858" s="206" t="s">
        <v>146</v>
      </c>
    </row>
    <row r="859" spans="2:51" s="12" customFormat="1">
      <c r="B859" s="197"/>
      <c r="C859" s="198"/>
      <c r="D859" s="183" t="s">
        <v>155</v>
      </c>
      <c r="E859" s="199" t="s">
        <v>21</v>
      </c>
      <c r="F859" s="200" t="s">
        <v>335</v>
      </c>
      <c r="G859" s="198"/>
      <c r="H859" s="199" t="s">
        <v>21</v>
      </c>
      <c r="I859" s="201"/>
      <c r="J859" s="198"/>
      <c r="K859" s="198"/>
      <c r="L859" s="202"/>
      <c r="M859" s="203"/>
      <c r="N859" s="204"/>
      <c r="O859" s="204"/>
      <c r="P859" s="204"/>
      <c r="Q859" s="204"/>
      <c r="R859" s="204"/>
      <c r="S859" s="204"/>
      <c r="T859" s="205"/>
      <c r="AT859" s="206" t="s">
        <v>155</v>
      </c>
      <c r="AU859" s="206" t="s">
        <v>83</v>
      </c>
      <c r="AV859" s="12" t="s">
        <v>83</v>
      </c>
      <c r="AW859" s="12" t="s">
        <v>36</v>
      </c>
      <c r="AX859" s="12" t="s">
        <v>75</v>
      </c>
      <c r="AY859" s="206" t="s">
        <v>146</v>
      </c>
    </row>
    <row r="860" spans="2:51" s="11" customFormat="1">
      <c r="B860" s="186"/>
      <c r="C860" s="187"/>
      <c r="D860" s="183" t="s">
        <v>155</v>
      </c>
      <c r="E860" s="188" t="s">
        <v>21</v>
      </c>
      <c r="F860" s="189" t="s">
        <v>1610</v>
      </c>
      <c r="G860" s="187"/>
      <c r="H860" s="190">
        <v>4.32</v>
      </c>
      <c r="I860" s="191"/>
      <c r="J860" s="187"/>
      <c r="K860" s="187"/>
      <c r="L860" s="192"/>
      <c r="M860" s="193"/>
      <c r="N860" s="194"/>
      <c r="O860" s="194"/>
      <c r="P860" s="194"/>
      <c r="Q860" s="194"/>
      <c r="R860" s="194"/>
      <c r="S860" s="194"/>
      <c r="T860" s="195"/>
      <c r="AT860" s="196" t="s">
        <v>155</v>
      </c>
      <c r="AU860" s="196" t="s">
        <v>83</v>
      </c>
      <c r="AV860" s="11" t="s">
        <v>85</v>
      </c>
      <c r="AW860" s="11" t="s">
        <v>36</v>
      </c>
      <c r="AX860" s="11" t="s">
        <v>75</v>
      </c>
      <c r="AY860" s="196" t="s">
        <v>146</v>
      </c>
    </row>
    <row r="861" spans="2:51" s="12" customFormat="1">
      <c r="B861" s="197"/>
      <c r="C861" s="198"/>
      <c r="D861" s="183" t="s">
        <v>155</v>
      </c>
      <c r="E861" s="199" t="s">
        <v>21</v>
      </c>
      <c r="F861" s="200" t="s">
        <v>336</v>
      </c>
      <c r="G861" s="198"/>
      <c r="H861" s="199" t="s">
        <v>21</v>
      </c>
      <c r="I861" s="201"/>
      <c r="J861" s="198"/>
      <c r="K861" s="198"/>
      <c r="L861" s="202"/>
      <c r="M861" s="203"/>
      <c r="N861" s="204"/>
      <c r="O861" s="204"/>
      <c r="P861" s="204"/>
      <c r="Q861" s="204"/>
      <c r="R861" s="204"/>
      <c r="S861" s="204"/>
      <c r="T861" s="205"/>
      <c r="AT861" s="206" t="s">
        <v>155</v>
      </c>
      <c r="AU861" s="206" t="s">
        <v>83</v>
      </c>
      <c r="AV861" s="12" t="s">
        <v>83</v>
      </c>
      <c r="AW861" s="12" t="s">
        <v>36</v>
      </c>
      <c r="AX861" s="12" t="s">
        <v>75</v>
      </c>
      <c r="AY861" s="206" t="s">
        <v>146</v>
      </c>
    </row>
    <row r="862" spans="2:51" s="12" customFormat="1">
      <c r="B862" s="197"/>
      <c r="C862" s="198"/>
      <c r="D862" s="183" t="s">
        <v>155</v>
      </c>
      <c r="E862" s="199" t="s">
        <v>21</v>
      </c>
      <c r="F862" s="200" t="s">
        <v>337</v>
      </c>
      <c r="G862" s="198"/>
      <c r="H862" s="199" t="s">
        <v>21</v>
      </c>
      <c r="I862" s="201"/>
      <c r="J862" s="198"/>
      <c r="K862" s="198"/>
      <c r="L862" s="202"/>
      <c r="M862" s="203"/>
      <c r="N862" s="204"/>
      <c r="O862" s="204"/>
      <c r="P862" s="204"/>
      <c r="Q862" s="204"/>
      <c r="R862" s="204"/>
      <c r="S862" s="204"/>
      <c r="T862" s="205"/>
      <c r="AT862" s="206" t="s">
        <v>155</v>
      </c>
      <c r="AU862" s="206" t="s">
        <v>83</v>
      </c>
      <c r="AV862" s="12" t="s">
        <v>83</v>
      </c>
      <c r="AW862" s="12" t="s">
        <v>36</v>
      </c>
      <c r="AX862" s="12" t="s">
        <v>75</v>
      </c>
      <c r="AY862" s="206" t="s">
        <v>146</v>
      </c>
    </row>
    <row r="863" spans="2:51" s="11" customFormat="1">
      <c r="B863" s="186"/>
      <c r="C863" s="187"/>
      <c r="D863" s="183" t="s">
        <v>155</v>
      </c>
      <c r="E863" s="188" t="s">
        <v>21</v>
      </c>
      <c r="F863" s="189" t="s">
        <v>1613</v>
      </c>
      <c r="G863" s="187"/>
      <c r="H863" s="190">
        <v>3.2</v>
      </c>
      <c r="I863" s="191"/>
      <c r="J863" s="187"/>
      <c r="K863" s="187"/>
      <c r="L863" s="192"/>
      <c r="M863" s="193"/>
      <c r="N863" s="194"/>
      <c r="O863" s="194"/>
      <c r="P863" s="194"/>
      <c r="Q863" s="194"/>
      <c r="R863" s="194"/>
      <c r="S863" s="194"/>
      <c r="T863" s="195"/>
      <c r="AT863" s="196" t="s">
        <v>155</v>
      </c>
      <c r="AU863" s="196" t="s">
        <v>83</v>
      </c>
      <c r="AV863" s="11" t="s">
        <v>85</v>
      </c>
      <c r="AW863" s="11" t="s">
        <v>36</v>
      </c>
      <c r="AX863" s="11" t="s">
        <v>75</v>
      </c>
      <c r="AY863" s="196" t="s">
        <v>146</v>
      </c>
    </row>
    <row r="864" spans="2:51" s="12" customFormat="1">
      <c r="B864" s="197"/>
      <c r="C864" s="198"/>
      <c r="D864" s="183" t="s">
        <v>155</v>
      </c>
      <c r="E864" s="199" t="s">
        <v>21</v>
      </c>
      <c r="F864" s="200" t="s">
        <v>316</v>
      </c>
      <c r="G864" s="198"/>
      <c r="H864" s="199" t="s">
        <v>21</v>
      </c>
      <c r="I864" s="201"/>
      <c r="J864" s="198"/>
      <c r="K864" s="198"/>
      <c r="L864" s="202"/>
      <c r="M864" s="203"/>
      <c r="N864" s="204"/>
      <c r="O864" s="204"/>
      <c r="P864" s="204"/>
      <c r="Q864" s="204"/>
      <c r="R864" s="204"/>
      <c r="S864" s="204"/>
      <c r="T864" s="205"/>
      <c r="AT864" s="206" t="s">
        <v>155</v>
      </c>
      <c r="AU864" s="206" t="s">
        <v>83</v>
      </c>
      <c r="AV864" s="12" t="s">
        <v>83</v>
      </c>
      <c r="AW864" s="12" t="s">
        <v>36</v>
      </c>
      <c r="AX864" s="12" t="s">
        <v>75</v>
      </c>
      <c r="AY864" s="206" t="s">
        <v>146</v>
      </c>
    </row>
    <row r="865" spans="2:51" s="12" customFormat="1">
      <c r="B865" s="197"/>
      <c r="C865" s="198"/>
      <c r="D865" s="183" t="s">
        <v>155</v>
      </c>
      <c r="E865" s="199" t="s">
        <v>21</v>
      </c>
      <c r="F865" s="200" t="s">
        <v>342</v>
      </c>
      <c r="G865" s="198"/>
      <c r="H865" s="199" t="s">
        <v>21</v>
      </c>
      <c r="I865" s="201"/>
      <c r="J865" s="198"/>
      <c r="K865" s="198"/>
      <c r="L865" s="202"/>
      <c r="M865" s="203"/>
      <c r="N865" s="204"/>
      <c r="O865" s="204"/>
      <c r="P865" s="204"/>
      <c r="Q865" s="204"/>
      <c r="R865" s="204"/>
      <c r="S865" s="204"/>
      <c r="T865" s="205"/>
      <c r="AT865" s="206" t="s">
        <v>155</v>
      </c>
      <c r="AU865" s="206" t="s">
        <v>83</v>
      </c>
      <c r="AV865" s="12" t="s">
        <v>83</v>
      </c>
      <c r="AW865" s="12" t="s">
        <v>36</v>
      </c>
      <c r="AX865" s="12" t="s">
        <v>75</v>
      </c>
      <c r="AY865" s="206" t="s">
        <v>146</v>
      </c>
    </row>
    <row r="866" spans="2:51" s="11" customFormat="1">
      <c r="B866" s="186"/>
      <c r="C866" s="187"/>
      <c r="D866" s="183" t="s">
        <v>155</v>
      </c>
      <c r="E866" s="188" t="s">
        <v>21</v>
      </c>
      <c r="F866" s="189" t="s">
        <v>1614</v>
      </c>
      <c r="G866" s="187"/>
      <c r="H866" s="190">
        <v>8.4640000000000004</v>
      </c>
      <c r="I866" s="191"/>
      <c r="J866" s="187"/>
      <c r="K866" s="187"/>
      <c r="L866" s="192"/>
      <c r="M866" s="193"/>
      <c r="N866" s="194"/>
      <c r="O866" s="194"/>
      <c r="P866" s="194"/>
      <c r="Q866" s="194"/>
      <c r="R866" s="194"/>
      <c r="S866" s="194"/>
      <c r="T866" s="195"/>
      <c r="AT866" s="196" t="s">
        <v>155</v>
      </c>
      <c r="AU866" s="196" t="s">
        <v>83</v>
      </c>
      <c r="AV866" s="11" t="s">
        <v>85</v>
      </c>
      <c r="AW866" s="11" t="s">
        <v>36</v>
      </c>
      <c r="AX866" s="11" t="s">
        <v>75</v>
      </c>
      <c r="AY866" s="196" t="s">
        <v>146</v>
      </c>
    </row>
    <row r="867" spans="2:51" s="12" customFormat="1">
      <c r="B867" s="197"/>
      <c r="C867" s="198"/>
      <c r="D867" s="183" t="s">
        <v>155</v>
      </c>
      <c r="E867" s="199" t="s">
        <v>21</v>
      </c>
      <c r="F867" s="200" t="s">
        <v>344</v>
      </c>
      <c r="G867" s="198"/>
      <c r="H867" s="199" t="s">
        <v>21</v>
      </c>
      <c r="I867" s="201"/>
      <c r="J867" s="198"/>
      <c r="K867" s="198"/>
      <c r="L867" s="202"/>
      <c r="M867" s="203"/>
      <c r="N867" s="204"/>
      <c r="O867" s="204"/>
      <c r="P867" s="204"/>
      <c r="Q867" s="204"/>
      <c r="R867" s="204"/>
      <c r="S867" s="204"/>
      <c r="T867" s="205"/>
      <c r="AT867" s="206" t="s">
        <v>155</v>
      </c>
      <c r="AU867" s="206" t="s">
        <v>83</v>
      </c>
      <c r="AV867" s="12" t="s">
        <v>83</v>
      </c>
      <c r="AW867" s="12" t="s">
        <v>36</v>
      </c>
      <c r="AX867" s="12" t="s">
        <v>75</v>
      </c>
      <c r="AY867" s="206" t="s">
        <v>146</v>
      </c>
    </row>
    <row r="868" spans="2:51" s="11" customFormat="1">
      <c r="B868" s="186"/>
      <c r="C868" s="187"/>
      <c r="D868" s="183" t="s">
        <v>155</v>
      </c>
      <c r="E868" s="188" t="s">
        <v>21</v>
      </c>
      <c r="F868" s="189" t="s">
        <v>1615</v>
      </c>
      <c r="G868" s="187"/>
      <c r="H868" s="190">
        <v>8.36</v>
      </c>
      <c r="I868" s="191"/>
      <c r="J868" s="187"/>
      <c r="K868" s="187"/>
      <c r="L868" s="192"/>
      <c r="M868" s="193"/>
      <c r="N868" s="194"/>
      <c r="O868" s="194"/>
      <c r="P868" s="194"/>
      <c r="Q868" s="194"/>
      <c r="R868" s="194"/>
      <c r="S868" s="194"/>
      <c r="T868" s="195"/>
      <c r="AT868" s="196" t="s">
        <v>155</v>
      </c>
      <c r="AU868" s="196" t="s">
        <v>83</v>
      </c>
      <c r="AV868" s="11" t="s">
        <v>85</v>
      </c>
      <c r="AW868" s="11" t="s">
        <v>36</v>
      </c>
      <c r="AX868" s="11" t="s">
        <v>75</v>
      </c>
      <c r="AY868" s="196" t="s">
        <v>146</v>
      </c>
    </row>
    <row r="869" spans="2:51" s="12" customFormat="1">
      <c r="B869" s="197"/>
      <c r="C869" s="198"/>
      <c r="D869" s="183" t="s">
        <v>155</v>
      </c>
      <c r="E869" s="199" t="s">
        <v>21</v>
      </c>
      <c r="F869" s="200" t="s">
        <v>346</v>
      </c>
      <c r="G869" s="198"/>
      <c r="H869" s="199" t="s">
        <v>21</v>
      </c>
      <c r="I869" s="201"/>
      <c r="J869" s="198"/>
      <c r="K869" s="198"/>
      <c r="L869" s="202"/>
      <c r="M869" s="203"/>
      <c r="N869" s="204"/>
      <c r="O869" s="204"/>
      <c r="P869" s="204"/>
      <c r="Q869" s="204"/>
      <c r="R869" s="204"/>
      <c r="S869" s="204"/>
      <c r="T869" s="205"/>
      <c r="AT869" s="206" t="s">
        <v>155</v>
      </c>
      <c r="AU869" s="206" t="s">
        <v>83</v>
      </c>
      <c r="AV869" s="12" t="s">
        <v>83</v>
      </c>
      <c r="AW869" s="12" t="s">
        <v>36</v>
      </c>
      <c r="AX869" s="12" t="s">
        <v>75</v>
      </c>
      <c r="AY869" s="206" t="s">
        <v>146</v>
      </c>
    </row>
    <row r="870" spans="2:51" s="11" customFormat="1">
      <c r="B870" s="186"/>
      <c r="C870" s="187"/>
      <c r="D870" s="183" t="s">
        <v>155</v>
      </c>
      <c r="E870" s="188" t="s">
        <v>21</v>
      </c>
      <c r="F870" s="189" t="s">
        <v>1616</v>
      </c>
      <c r="G870" s="187"/>
      <c r="H870" s="190">
        <v>3.456</v>
      </c>
      <c r="I870" s="191"/>
      <c r="J870" s="187"/>
      <c r="K870" s="187"/>
      <c r="L870" s="192"/>
      <c r="M870" s="193"/>
      <c r="N870" s="194"/>
      <c r="O870" s="194"/>
      <c r="P870" s="194"/>
      <c r="Q870" s="194"/>
      <c r="R870" s="194"/>
      <c r="S870" s="194"/>
      <c r="T870" s="195"/>
      <c r="AT870" s="196" t="s">
        <v>155</v>
      </c>
      <c r="AU870" s="196" t="s">
        <v>83</v>
      </c>
      <c r="AV870" s="11" t="s">
        <v>85</v>
      </c>
      <c r="AW870" s="11" t="s">
        <v>36</v>
      </c>
      <c r="AX870" s="11" t="s">
        <v>75</v>
      </c>
      <c r="AY870" s="196" t="s">
        <v>146</v>
      </c>
    </row>
    <row r="871" spans="2:51" s="12" customFormat="1">
      <c r="B871" s="197"/>
      <c r="C871" s="198"/>
      <c r="D871" s="183" t="s">
        <v>155</v>
      </c>
      <c r="E871" s="199" t="s">
        <v>21</v>
      </c>
      <c r="F871" s="200" t="s">
        <v>348</v>
      </c>
      <c r="G871" s="198"/>
      <c r="H871" s="199" t="s">
        <v>21</v>
      </c>
      <c r="I871" s="201"/>
      <c r="J871" s="198"/>
      <c r="K871" s="198"/>
      <c r="L871" s="202"/>
      <c r="M871" s="203"/>
      <c r="N871" s="204"/>
      <c r="O871" s="204"/>
      <c r="P871" s="204"/>
      <c r="Q871" s="204"/>
      <c r="R871" s="204"/>
      <c r="S871" s="204"/>
      <c r="T871" s="205"/>
      <c r="AT871" s="206" t="s">
        <v>155</v>
      </c>
      <c r="AU871" s="206" t="s">
        <v>83</v>
      </c>
      <c r="AV871" s="12" t="s">
        <v>83</v>
      </c>
      <c r="AW871" s="12" t="s">
        <v>36</v>
      </c>
      <c r="AX871" s="12" t="s">
        <v>75</v>
      </c>
      <c r="AY871" s="206" t="s">
        <v>146</v>
      </c>
    </row>
    <row r="872" spans="2:51" s="12" customFormat="1">
      <c r="B872" s="197"/>
      <c r="C872" s="198"/>
      <c r="D872" s="183" t="s">
        <v>155</v>
      </c>
      <c r="E872" s="199" t="s">
        <v>21</v>
      </c>
      <c r="F872" s="200" t="s">
        <v>349</v>
      </c>
      <c r="G872" s="198"/>
      <c r="H872" s="199" t="s">
        <v>21</v>
      </c>
      <c r="I872" s="201"/>
      <c r="J872" s="198"/>
      <c r="K872" s="198"/>
      <c r="L872" s="202"/>
      <c r="M872" s="203"/>
      <c r="N872" s="204"/>
      <c r="O872" s="204"/>
      <c r="P872" s="204"/>
      <c r="Q872" s="204"/>
      <c r="R872" s="204"/>
      <c r="S872" s="204"/>
      <c r="T872" s="205"/>
      <c r="AT872" s="206" t="s">
        <v>155</v>
      </c>
      <c r="AU872" s="206" t="s">
        <v>83</v>
      </c>
      <c r="AV872" s="12" t="s">
        <v>83</v>
      </c>
      <c r="AW872" s="12" t="s">
        <v>36</v>
      </c>
      <c r="AX872" s="12" t="s">
        <v>75</v>
      </c>
      <c r="AY872" s="206" t="s">
        <v>146</v>
      </c>
    </row>
    <row r="873" spans="2:51" s="11" customFormat="1">
      <c r="B873" s="186"/>
      <c r="C873" s="187"/>
      <c r="D873" s="183" t="s">
        <v>155</v>
      </c>
      <c r="E873" s="188" t="s">
        <v>21</v>
      </c>
      <c r="F873" s="189" t="s">
        <v>1617</v>
      </c>
      <c r="G873" s="187"/>
      <c r="H873" s="190">
        <v>11.224</v>
      </c>
      <c r="I873" s="191"/>
      <c r="J873" s="187"/>
      <c r="K873" s="187"/>
      <c r="L873" s="192"/>
      <c r="M873" s="193"/>
      <c r="N873" s="194"/>
      <c r="O873" s="194"/>
      <c r="P873" s="194"/>
      <c r="Q873" s="194"/>
      <c r="R873" s="194"/>
      <c r="S873" s="194"/>
      <c r="T873" s="195"/>
      <c r="AT873" s="196" t="s">
        <v>155</v>
      </c>
      <c r="AU873" s="196" t="s">
        <v>83</v>
      </c>
      <c r="AV873" s="11" t="s">
        <v>85</v>
      </c>
      <c r="AW873" s="11" t="s">
        <v>36</v>
      </c>
      <c r="AX873" s="11" t="s">
        <v>75</v>
      </c>
      <c r="AY873" s="196" t="s">
        <v>146</v>
      </c>
    </row>
    <row r="874" spans="2:51" s="12" customFormat="1">
      <c r="B874" s="197"/>
      <c r="C874" s="198"/>
      <c r="D874" s="183" t="s">
        <v>155</v>
      </c>
      <c r="E874" s="199" t="s">
        <v>21</v>
      </c>
      <c r="F874" s="200" t="s">
        <v>351</v>
      </c>
      <c r="G874" s="198"/>
      <c r="H874" s="199" t="s">
        <v>21</v>
      </c>
      <c r="I874" s="201"/>
      <c r="J874" s="198"/>
      <c r="K874" s="198"/>
      <c r="L874" s="202"/>
      <c r="M874" s="203"/>
      <c r="N874" s="204"/>
      <c r="O874" s="204"/>
      <c r="P874" s="204"/>
      <c r="Q874" s="204"/>
      <c r="R874" s="204"/>
      <c r="S874" s="204"/>
      <c r="T874" s="205"/>
      <c r="AT874" s="206" t="s">
        <v>155</v>
      </c>
      <c r="AU874" s="206" t="s">
        <v>83</v>
      </c>
      <c r="AV874" s="12" t="s">
        <v>83</v>
      </c>
      <c r="AW874" s="12" t="s">
        <v>36</v>
      </c>
      <c r="AX874" s="12" t="s">
        <v>75</v>
      </c>
      <c r="AY874" s="206" t="s">
        <v>146</v>
      </c>
    </row>
    <row r="875" spans="2:51" s="11" customFormat="1">
      <c r="B875" s="186"/>
      <c r="C875" s="187"/>
      <c r="D875" s="183" t="s">
        <v>155</v>
      </c>
      <c r="E875" s="188" t="s">
        <v>21</v>
      </c>
      <c r="F875" s="189" t="s">
        <v>1618</v>
      </c>
      <c r="G875" s="187"/>
      <c r="H875" s="190">
        <v>15.6</v>
      </c>
      <c r="I875" s="191"/>
      <c r="J875" s="187"/>
      <c r="K875" s="187"/>
      <c r="L875" s="192"/>
      <c r="M875" s="193"/>
      <c r="N875" s="194"/>
      <c r="O875" s="194"/>
      <c r="P875" s="194"/>
      <c r="Q875" s="194"/>
      <c r="R875" s="194"/>
      <c r="S875" s="194"/>
      <c r="T875" s="195"/>
      <c r="AT875" s="196" t="s">
        <v>155</v>
      </c>
      <c r="AU875" s="196" t="s">
        <v>83</v>
      </c>
      <c r="AV875" s="11" t="s">
        <v>85</v>
      </c>
      <c r="AW875" s="11" t="s">
        <v>36</v>
      </c>
      <c r="AX875" s="11" t="s">
        <v>75</v>
      </c>
      <c r="AY875" s="196" t="s">
        <v>146</v>
      </c>
    </row>
    <row r="876" spans="2:51" s="12" customFormat="1">
      <c r="B876" s="197"/>
      <c r="C876" s="198"/>
      <c r="D876" s="183" t="s">
        <v>155</v>
      </c>
      <c r="E876" s="199" t="s">
        <v>21</v>
      </c>
      <c r="F876" s="200" t="s">
        <v>353</v>
      </c>
      <c r="G876" s="198"/>
      <c r="H876" s="199" t="s">
        <v>21</v>
      </c>
      <c r="I876" s="201"/>
      <c r="J876" s="198"/>
      <c r="K876" s="198"/>
      <c r="L876" s="202"/>
      <c r="M876" s="203"/>
      <c r="N876" s="204"/>
      <c r="O876" s="204"/>
      <c r="P876" s="204"/>
      <c r="Q876" s="204"/>
      <c r="R876" s="204"/>
      <c r="S876" s="204"/>
      <c r="T876" s="205"/>
      <c r="AT876" s="206" t="s">
        <v>155</v>
      </c>
      <c r="AU876" s="206" t="s">
        <v>83</v>
      </c>
      <c r="AV876" s="12" t="s">
        <v>83</v>
      </c>
      <c r="AW876" s="12" t="s">
        <v>36</v>
      </c>
      <c r="AX876" s="12" t="s">
        <v>75</v>
      </c>
      <c r="AY876" s="206" t="s">
        <v>146</v>
      </c>
    </row>
    <row r="877" spans="2:51" s="11" customFormat="1">
      <c r="B877" s="186"/>
      <c r="C877" s="187"/>
      <c r="D877" s="183" t="s">
        <v>155</v>
      </c>
      <c r="E877" s="188" t="s">
        <v>21</v>
      </c>
      <c r="F877" s="189" t="s">
        <v>1618</v>
      </c>
      <c r="G877" s="187"/>
      <c r="H877" s="190">
        <v>15.6</v>
      </c>
      <c r="I877" s="191"/>
      <c r="J877" s="187"/>
      <c r="K877" s="187"/>
      <c r="L877" s="192"/>
      <c r="M877" s="193"/>
      <c r="N877" s="194"/>
      <c r="O877" s="194"/>
      <c r="P877" s="194"/>
      <c r="Q877" s="194"/>
      <c r="R877" s="194"/>
      <c r="S877" s="194"/>
      <c r="T877" s="195"/>
      <c r="AT877" s="196" t="s">
        <v>155</v>
      </c>
      <c r="AU877" s="196" t="s">
        <v>83</v>
      </c>
      <c r="AV877" s="11" t="s">
        <v>85</v>
      </c>
      <c r="AW877" s="11" t="s">
        <v>36</v>
      </c>
      <c r="AX877" s="11" t="s">
        <v>75</v>
      </c>
      <c r="AY877" s="196" t="s">
        <v>146</v>
      </c>
    </row>
    <row r="878" spans="2:51" s="12" customFormat="1">
      <c r="B878" s="197"/>
      <c r="C878" s="198"/>
      <c r="D878" s="183" t="s">
        <v>155</v>
      </c>
      <c r="E878" s="199" t="s">
        <v>21</v>
      </c>
      <c r="F878" s="200" t="s">
        <v>354</v>
      </c>
      <c r="G878" s="198"/>
      <c r="H878" s="199" t="s">
        <v>21</v>
      </c>
      <c r="I878" s="201"/>
      <c r="J878" s="198"/>
      <c r="K878" s="198"/>
      <c r="L878" s="202"/>
      <c r="M878" s="203"/>
      <c r="N878" s="204"/>
      <c r="O878" s="204"/>
      <c r="P878" s="204"/>
      <c r="Q878" s="204"/>
      <c r="R878" s="204"/>
      <c r="S878" s="204"/>
      <c r="T878" s="205"/>
      <c r="AT878" s="206" t="s">
        <v>155</v>
      </c>
      <c r="AU878" s="206" t="s">
        <v>83</v>
      </c>
      <c r="AV878" s="12" t="s">
        <v>83</v>
      </c>
      <c r="AW878" s="12" t="s">
        <v>36</v>
      </c>
      <c r="AX878" s="12" t="s">
        <v>75</v>
      </c>
      <c r="AY878" s="206" t="s">
        <v>146</v>
      </c>
    </row>
    <row r="879" spans="2:51" s="11" customFormat="1">
      <c r="B879" s="186"/>
      <c r="C879" s="187"/>
      <c r="D879" s="183" t="s">
        <v>155</v>
      </c>
      <c r="E879" s="188" t="s">
        <v>21</v>
      </c>
      <c r="F879" s="189" t="s">
        <v>1619</v>
      </c>
      <c r="G879" s="187"/>
      <c r="H879" s="190">
        <v>5.5439999999999996</v>
      </c>
      <c r="I879" s="191"/>
      <c r="J879" s="187"/>
      <c r="K879" s="187"/>
      <c r="L879" s="192"/>
      <c r="M879" s="193"/>
      <c r="N879" s="194"/>
      <c r="O879" s="194"/>
      <c r="P879" s="194"/>
      <c r="Q879" s="194"/>
      <c r="R879" s="194"/>
      <c r="S879" s="194"/>
      <c r="T879" s="195"/>
      <c r="AT879" s="196" t="s">
        <v>155</v>
      </c>
      <c r="AU879" s="196" t="s">
        <v>83</v>
      </c>
      <c r="AV879" s="11" t="s">
        <v>85</v>
      </c>
      <c r="AW879" s="11" t="s">
        <v>36</v>
      </c>
      <c r="AX879" s="11" t="s">
        <v>75</v>
      </c>
      <c r="AY879" s="196" t="s">
        <v>146</v>
      </c>
    </row>
    <row r="880" spans="2:51" s="12" customFormat="1">
      <c r="B880" s="197"/>
      <c r="C880" s="198"/>
      <c r="D880" s="183" t="s">
        <v>155</v>
      </c>
      <c r="E880" s="199" t="s">
        <v>21</v>
      </c>
      <c r="F880" s="200" t="s">
        <v>334</v>
      </c>
      <c r="G880" s="198"/>
      <c r="H880" s="199" t="s">
        <v>21</v>
      </c>
      <c r="I880" s="201"/>
      <c r="J880" s="198"/>
      <c r="K880" s="198"/>
      <c r="L880" s="202"/>
      <c r="M880" s="203"/>
      <c r="N880" s="204"/>
      <c r="O880" s="204"/>
      <c r="P880" s="204"/>
      <c r="Q880" s="204"/>
      <c r="R880" s="204"/>
      <c r="S880" s="204"/>
      <c r="T880" s="205"/>
      <c r="AT880" s="206" t="s">
        <v>155</v>
      </c>
      <c r="AU880" s="206" t="s">
        <v>83</v>
      </c>
      <c r="AV880" s="12" t="s">
        <v>83</v>
      </c>
      <c r="AW880" s="12" t="s">
        <v>36</v>
      </c>
      <c r="AX880" s="12" t="s">
        <v>75</v>
      </c>
      <c r="AY880" s="206" t="s">
        <v>146</v>
      </c>
    </row>
    <row r="881" spans="2:51" s="12" customFormat="1">
      <c r="B881" s="197"/>
      <c r="C881" s="198"/>
      <c r="D881" s="183" t="s">
        <v>155</v>
      </c>
      <c r="E881" s="199" t="s">
        <v>21</v>
      </c>
      <c r="F881" s="200" t="s">
        <v>356</v>
      </c>
      <c r="G881" s="198"/>
      <c r="H881" s="199" t="s">
        <v>21</v>
      </c>
      <c r="I881" s="201"/>
      <c r="J881" s="198"/>
      <c r="K881" s="198"/>
      <c r="L881" s="202"/>
      <c r="M881" s="203"/>
      <c r="N881" s="204"/>
      <c r="O881" s="204"/>
      <c r="P881" s="204"/>
      <c r="Q881" s="204"/>
      <c r="R881" s="204"/>
      <c r="S881" s="204"/>
      <c r="T881" s="205"/>
      <c r="AT881" s="206" t="s">
        <v>155</v>
      </c>
      <c r="AU881" s="206" t="s">
        <v>83</v>
      </c>
      <c r="AV881" s="12" t="s">
        <v>83</v>
      </c>
      <c r="AW881" s="12" t="s">
        <v>36</v>
      </c>
      <c r="AX881" s="12" t="s">
        <v>75</v>
      </c>
      <c r="AY881" s="206" t="s">
        <v>146</v>
      </c>
    </row>
    <row r="882" spans="2:51" s="11" customFormat="1">
      <c r="B882" s="186"/>
      <c r="C882" s="187"/>
      <c r="D882" s="183" t="s">
        <v>155</v>
      </c>
      <c r="E882" s="188" t="s">
        <v>21</v>
      </c>
      <c r="F882" s="189" t="s">
        <v>1620</v>
      </c>
      <c r="G882" s="187"/>
      <c r="H882" s="190">
        <v>42.7</v>
      </c>
      <c r="I882" s="191"/>
      <c r="J882" s="187"/>
      <c r="K882" s="187"/>
      <c r="L882" s="192"/>
      <c r="M882" s="193"/>
      <c r="N882" s="194"/>
      <c r="O882" s="194"/>
      <c r="P882" s="194"/>
      <c r="Q882" s="194"/>
      <c r="R882" s="194"/>
      <c r="S882" s="194"/>
      <c r="T882" s="195"/>
      <c r="AT882" s="196" t="s">
        <v>155</v>
      </c>
      <c r="AU882" s="196" t="s">
        <v>83</v>
      </c>
      <c r="AV882" s="11" t="s">
        <v>85</v>
      </c>
      <c r="AW882" s="11" t="s">
        <v>36</v>
      </c>
      <c r="AX882" s="11" t="s">
        <v>75</v>
      </c>
      <c r="AY882" s="196" t="s">
        <v>146</v>
      </c>
    </row>
    <row r="883" spans="2:51" s="12" customFormat="1">
      <c r="B883" s="197"/>
      <c r="C883" s="198"/>
      <c r="D883" s="183" t="s">
        <v>155</v>
      </c>
      <c r="E883" s="199" t="s">
        <v>21</v>
      </c>
      <c r="F883" s="200" t="s">
        <v>358</v>
      </c>
      <c r="G883" s="198"/>
      <c r="H883" s="199" t="s">
        <v>21</v>
      </c>
      <c r="I883" s="201"/>
      <c r="J883" s="198"/>
      <c r="K883" s="198"/>
      <c r="L883" s="202"/>
      <c r="M883" s="203"/>
      <c r="N883" s="204"/>
      <c r="O883" s="204"/>
      <c r="P883" s="204"/>
      <c r="Q883" s="204"/>
      <c r="R883" s="204"/>
      <c r="S883" s="204"/>
      <c r="T883" s="205"/>
      <c r="AT883" s="206" t="s">
        <v>155</v>
      </c>
      <c r="AU883" s="206" t="s">
        <v>83</v>
      </c>
      <c r="AV883" s="12" t="s">
        <v>83</v>
      </c>
      <c r="AW883" s="12" t="s">
        <v>36</v>
      </c>
      <c r="AX883" s="12" t="s">
        <v>75</v>
      </c>
      <c r="AY883" s="206" t="s">
        <v>146</v>
      </c>
    </row>
    <row r="884" spans="2:51" s="11" customFormat="1">
      <c r="B884" s="186"/>
      <c r="C884" s="187"/>
      <c r="D884" s="183" t="s">
        <v>155</v>
      </c>
      <c r="E884" s="188" t="s">
        <v>21</v>
      </c>
      <c r="F884" s="189" t="s">
        <v>1621</v>
      </c>
      <c r="G884" s="187"/>
      <c r="H884" s="190">
        <v>6.3</v>
      </c>
      <c r="I884" s="191"/>
      <c r="J884" s="187"/>
      <c r="K884" s="187"/>
      <c r="L884" s="192"/>
      <c r="M884" s="193"/>
      <c r="N884" s="194"/>
      <c r="O884" s="194"/>
      <c r="P884" s="194"/>
      <c r="Q884" s="194"/>
      <c r="R884" s="194"/>
      <c r="S884" s="194"/>
      <c r="T884" s="195"/>
      <c r="AT884" s="196" t="s">
        <v>155</v>
      </c>
      <c r="AU884" s="196" t="s">
        <v>83</v>
      </c>
      <c r="AV884" s="11" t="s">
        <v>85</v>
      </c>
      <c r="AW884" s="11" t="s">
        <v>36</v>
      </c>
      <c r="AX884" s="11" t="s">
        <v>75</v>
      </c>
      <c r="AY884" s="196" t="s">
        <v>146</v>
      </c>
    </row>
    <row r="885" spans="2:51" s="12" customFormat="1">
      <c r="B885" s="197"/>
      <c r="C885" s="198"/>
      <c r="D885" s="183" t="s">
        <v>155</v>
      </c>
      <c r="E885" s="199" t="s">
        <v>21</v>
      </c>
      <c r="F885" s="200" t="s">
        <v>359</v>
      </c>
      <c r="G885" s="198"/>
      <c r="H885" s="199" t="s">
        <v>21</v>
      </c>
      <c r="I885" s="201"/>
      <c r="J885" s="198"/>
      <c r="K885" s="198"/>
      <c r="L885" s="202"/>
      <c r="M885" s="203"/>
      <c r="N885" s="204"/>
      <c r="O885" s="204"/>
      <c r="P885" s="204"/>
      <c r="Q885" s="204"/>
      <c r="R885" s="204"/>
      <c r="S885" s="204"/>
      <c r="T885" s="205"/>
      <c r="AT885" s="206" t="s">
        <v>155</v>
      </c>
      <c r="AU885" s="206" t="s">
        <v>83</v>
      </c>
      <c r="AV885" s="12" t="s">
        <v>83</v>
      </c>
      <c r="AW885" s="12" t="s">
        <v>36</v>
      </c>
      <c r="AX885" s="12" t="s">
        <v>75</v>
      </c>
      <c r="AY885" s="206" t="s">
        <v>146</v>
      </c>
    </row>
    <row r="886" spans="2:51" s="12" customFormat="1">
      <c r="B886" s="197"/>
      <c r="C886" s="198"/>
      <c r="D886" s="183" t="s">
        <v>155</v>
      </c>
      <c r="E886" s="199" t="s">
        <v>21</v>
      </c>
      <c r="F886" s="200" t="s">
        <v>360</v>
      </c>
      <c r="G886" s="198"/>
      <c r="H886" s="199" t="s">
        <v>21</v>
      </c>
      <c r="I886" s="201"/>
      <c r="J886" s="198"/>
      <c r="K886" s="198"/>
      <c r="L886" s="202"/>
      <c r="M886" s="203"/>
      <c r="N886" s="204"/>
      <c r="O886" s="204"/>
      <c r="P886" s="204"/>
      <c r="Q886" s="204"/>
      <c r="R886" s="204"/>
      <c r="S886" s="204"/>
      <c r="T886" s="205"/>
      <c r="AT886" s="206" t="s">
        <v>155</v>
      </c>
      <c r="AU886" s="206" t="s">
        <v>83</v>
      </c>
      <c r="AV886" s="12" t="s">
        <v>83</v>
      </c>
      <c r="AW886" s="12" t="s">
        <v>36</v>
      </c>
      <c r="AX886" s="12" t="s">
        <v>75</v>
      </c>
      <c r="AY886" s="206" t="s">
        <v>146</v>
      </c>
    </row>
    <row r="887" spans="2:51" s="11" customFormat="1">
      <c r="B887" s="186"/>
      <c r="C887" s="187"/>
      <c r="D887" s="183" t="s">
        <v>155</v>
      </c>
      <c r="E887" s="188" t="s">
        <v>21</v>
      </c>
      <c r="F887" s="189" t="s">
        <v>1622</v>
      </c>
      <c r="G887" s="187"/>
      <c r="H887" s="190">
        <v>30.8</v>
      </c>
      <c r="I887" s="191"/>
      <c r="J887" s="187"/>
      <c r="K887" s="187"/>
      <c r="L887" s="192"/>
      <c r="M887" s="193"/>
      <c r="N887" s="194"/>
      <c r="O887" s="194"/>
      <c r="P887" s="194"/>
      <c r="Q887" s="194"/>
      <c r="R887" s="194"/>
      <c r="S887" s="194"/>
      <c r="T887" s="195"/>
      <c r="AT887" s="196" t="s">
        <v>155</v>
      </c>
      <c r="AU887" s="196" t="s">
        <v>83</v>
      </c>
      <c r="AV887" s="11" t="s">
        <v>85</v>
      </c>
      <c r="AW887" s="11" t="s">
        <v>36</v>
      </c>
      <c r="AX887" s="11" t="s">
        <v>75</v>
      </c>
      <c r="AY887" s="196" t="s">
        <v>146</v>
      </c>
    </row>
    <row r="888" spans="2:51" s="12" customFormat="1">
      <c r="B888" s="197"/>
      <c r="C888" s="198"/>
      <c r="D888" s="183" t="s">
        <v>155</v>
      </c>
      <c r="E888" s="199" t="s">
        <v>21</v>
      </c>
      <c r="F888" s="200" t="s">
        <v>362</v>
      </c>
      <c r="G888" s="198"/>
      <c r="H888" s="199" t="s">
        <v>21</v>
      </c>
      <c r="I888" s="201"/>
      <c r="J888" s="198"/>
      <c r="K888" s="198"/>
      <c r="L888" s="202"/>
      <c r="M888" s="203"/>
      <c r="N888" s="204"/>
      <c r="O888" s="204"/>
      <c r="P888" s="204"/>
      <c r="Q888" s="204"/>
      <c r="R888" s="204"/>
      <c r="S888" s="204"/>
      <c r="T888" s="205"/>
      <c r="AT888" s="206" t="s">
        <v>155</v>
      </c>
      <c r="AU888" s="206" t="s">
        <v>83</v>
      </c>
      <c r="AV888" s="12" t="s">
        <v>83</v>
      </c>
      <c r="AW888" s="12" t="s">
        <v>36</v>
      </c>
      <c r="AX888" s="12" t="s">
        <v>75</v>
      </c>
      <c r="AY888" s="206" t="s">
        <v>146</v>
      </c>
    </row>
    <row r="889" spans="2:51" s="12" customFormat="1">
      <c r="B889" s="197"/>
      <c r="C889" s="198"/>
      <c r="D889" s="183" t="s">
        <v>155</v>
      </c>
      <c r="E889" s="199" t="s">
        <v>21</v>
      </c>
      <c r="F889" s="200" t="s">
        <v>363</v>
      </c>
      <c r="G889" s="198"/>
      <c r="H889" s="199" t="s">
        <v>21</v>
      </c>
      <c r="I889" s="201"/>
      <c r="J889" s="198"/>
      <c r="K889" s="198"/>
      <c r="L889" s="202"/>
      <c r="M889" s="203"/>
      <c r="N889" s="204"/>
      <c r="O889" s="204"/>
      <c r="P889" s="204"/>
      <c r="Q889" s="204"/>
      <c r="R889" s="204"/>
      <c r="S889" s="204"/>
      <c r="T889" s="205"/>
      <c r="AT889" s="206" t="s">
        <v>155</v>
      </c>
      <c r="AU889" s="206" t="s">
        <v>83</v>
      </c>
      <c r="AV889" s="12" t="s">
        <v>83</v>
      </c>
      <c r="AW889" s="12" t="s">
        <v>36</v>
      </c>
      <c r="AX889" s="12" t="s">
        <v>75</v>
      </c>
      <c r="AY889" s="206" t="s">
        <v>146</v>
      </c>
    </row>
    <row r="890" spans="2:51" s="11" customFormat="1">
      <c r="B890" s="186"/>
      <c r="C890" s="187"/>
      <c r="D890" s="183" t="s">
        <v>155</v>
      </c>
      <c r="E890" s="188" t="s">
        <v>21</v>
      </c>
      <c r="F890" s="189" t="s">
        <v>1623</v>
      </c>
      <c r="G890" s="187"/>
      <c r="H890" s="190">
        <v>29.568000000000001</v>
      </c>
      <c r="I890" s="191"/>
      <c r="J890" s="187"/>
      <c r="K890" s="187"/>
      <c r="L890" s="192"/>
      <c r="M890" s="193"/>
      <c r="N890" s="194"/>
      <c r="O890" s="194"/>
      <c r="P890" s="194"/>
      <c r="Q890" s="194"/>
      <c r="R890" s="194"/>
      <c r="S890" s="194"/>
      <c r="T890" s="195"/>
      <c r="AT890" s="196" t="s">
        <v>155</v>
      </c>
      <c r="AU890" s="196" t="s">
        <v>83</v>
      </c>
      <c r="AV890" s="11" t="s">
        <v>85</v>
      </c>
      <c r="AW890" s="11" t="s">
        <v>36</v>
      </c>
      <c r="AX890" s="11" t="s">
        <v>75</v>
      </c>
      <c r="AY890" s="196" t="s">
        <v>146</v>
      </c>
    </row>
    <row r="891" spans="2:51" s="12" customFormat="1">
      <c r="B891" s="197"/>
      <c r="C891" s="198"/>
      <c r="D891" s="183" t="s">
        <v>155</v>
      </c>
      <c r="E891" s="199" t="s">
        <v>21</v>
      </c>
      <c r="F891" s="200" t="s">
        <v>365</v>
      </c>
      <c r="G891" s="198"/>
      <c r="H891" s="199" t="s">
        <v>21</v>
      </c>
      <c r="I891" s="201"/>
      <c r="J891" s="198"/>
      <c r="K891" s="198"/>
      <c r="L891" s="202"/>
      <c r="M891" s="203"/>
      <c r="N891" s="204"/>
      <c r="O891" s="204"/>
      <c r="P891" s="204"/>
      <c r="Q891" s="204"/>
      <c r="R891" s="204"/>
      <c r="S891" s="204"/>
      <c r="T891" s="205"/>
      <c r="AT891" s="206" t="s">
        <v>155</v>
      </c>
      <c r="AU891" s="206" t="s">
        <v>83</v>
      </c>
      <c r="AV891" s="12" t="s">
        <v>83</v>
      </c>
      <c r="AW891" s="12" t="s">
        <v>36</v>
      </c>
      <c r="AX891" s="12" t="s">
        <v>75</v>
      </c>
      <c r="AY891" s="206" t="s">
        <v>146</v>
      </c>
    </row>
    <row r="892" spans="2:51" s="11" customFormat="1">
      <c r="B892" s="186"/>
      <c r="C892" s="187"/>
      <c r="D892" s="183" t="s">
        <v>155</v>
      </c>
      <c r="E892" s="188" t="s">
        <v>21</v>
      </c>
      <c r="F892" s="189" t="s">
        <v>1624</v>
      </c>
      <c r="G892" s="187"/>
      <c r="H892" s="190">
        <v>1.76</v>
      </c>
      <c r="I892" s="191"/>
      <c r="J892" s="187"/>
      <c r="K892" s="187"/>
      <c r="L892" s="192"/>
      <c r="M892" s="193"/>
      <c r="N892" s="194"/>
      <c r="O892" s="194"/>
      <c r="P892" s="194"/>
      <c r="Q892" s="194"/>
      <c r="R892" s="194"/>
      <c r="S892" s="194"/>
      <c r="T892" s="195"/>
      <c r="AT892" s="196" t="s">
        <v>155</v>
      </c>
      <c r="AU892" s="196" t="s">
        <v>83</v>
      </c>
      <c r="AV892" s="11" t="s">
        <v>85</v>
      </c>
      <c r="AW892" s="11" t="s">
        <v>36</v>
      </c>
      <c r="AX892" s="11" t="s">
        <v>75</v>
      </c>
      <c r="AY892" s="196" t="s">
        <v>146</v>
      </c>
    </row>
    <row r="893" spans="2:51" s="12" customFormat="1">
      <c r="B893" s="197"/>
      <c r="C893" s="198"/>
      <c r="D893" s="183" t="s">
        <v>155</v>
      </c>
      <c r="E893" s="199" t="s">
        <v>21</v>
      </c>
      <c r="F893" s="200" t="s">
        <v>336</v>
      </c>
      <c r="G893" s="198"/>
      <c r="H893" s="199" t="s">
        <v>21</v>
      </c>
      <c r="I893" s="201"/>
      <c r="J893" s="198"/>
      <c r="K893" s="198"/>
      <c r="L893" s="202"/>
      <c r="M893" s="203"/>
      <c r="N893" s="204"/>
      <c r="O893" s="204"/>
      <c r="P893" s="204"/>
      <c r="Q893" s="204"/>
      <c r="R893" s="204"/>
      <c r="S893" s="204"/>
      <c r="T893" s="205"/>
      <c r="AT893" s="206" t="s">
        <v>155</v>
      </c>
      <c r="AU893" s="206" t="s">
        <v>83</v>
      </c>
      <c r="AV893" s="12" t="s">
        <v>83</v>
      </c>
      <c r="AW893" s="12" t="s">
        <v>36</v>
      </c>
      <c r="AX893" s="12" t="s">
        <v>75</v>
      </c>
      <c r="AY893" s="206" t="s">
        <v>146</v>
      </c>
    </row>
    <row r="894" spans="2:51" s="12" customFormat="1">
      <c r="B894" s="197"/>
      <c r="C894" s="198"/>
      <c r="D894" s="183" t="s">
        <v>155</v>
      </c>
      <c r="E894" s="199" t="s">
        <v>21</v>
      </c>
      <c r="F894" s="200" t="s">
        <v>367</v>
      </c>
      <c r="G894" s="198"/>
      <c r="H894" s="199" t="s">
        <v>21</v>
      </c>
      <c r="I894" s="201"/>
      <c r="J894" s="198"/>
      <c r="K894" s="198"/>
      <c r="L894" s="202"/>
      <c r="M894" s="203"/>
      <c r="N894" s="204"/>
      <c r="O894" s="204"/>
      <c r="P894" s="204"/>
      <c r="Q894" s="204"/>
      <c r="R894" s="204"/>
      <c r="S894" s="204"/>
      <c r="T894" s="205"/>
      <c r="AT894" s="206" t="s">
        <v>155</v>
      </c>
      <c r="AU894" s="206" t="s">
        <v>83</v>
      </c>
      <c r="AV894" s="12" t="s">
        <v>83</v>
      </c>
      <c r="AW894" s="12" t="s">
        <v>36</v>
      </c>
      <c r="AX894" s="12" t="s">
        <v>75</v>
      </c>
      <c r="AY894" s="206" t="s">
        <v>146</v>
      </c>
    </row>
    <row r="895" spans="2:51" s="11" customFormat="1">
      <c r="B895" s="186"/>
      <c r="C895" s="187"/>
      <c r="D895" s="183" t="s">
        <v>155</v>
      </c>
      <c r="E895" s="188" t="s">
        <v>21</v>
      </c>
      <c r="F895" s="189" t="s">
        <v>1625</v>
      </c>
      <c r="G895" s="187"/>
      <c r="H895" s="190">
        <v>8.0960000000000001</v>
      </c>
      <c r="I895" s="191"/>
      <c r="J895" s="187"/>
      <c r="K895" s="187"/>
      <c r="L895" s="192"/>
      <c r="M895" s="193"/>
      <c r="N895" s="194"/>
      <c r="O895" s="194"/>
      <c r="P895" s="194"/>
      <c r="Q895" s="194"/>
      <c r="R895" s="194"/>
      <c r="S895" s="194"/>
      <c r="T895" s="195"/>
      <c r="AT895" s="196" t="s">
        <v>155</v>
      </c>
      <c r="AU895" s="196" t="s">
        <v>83</v>
      </c>
      <c r="AV895" s="11" t="s">
        <v>85</v>
      </c>
      <c r="AW895" s="11" t="s">
        <v>36</v>
      </c>
      <c r="AX895" s="11" t="s">
        <v>75</v>
      </c>
      <c r="AY895" s="196" t="s">
        <v>146</v>
      </c>
    </row>
    <row r="896" spans="2:51" s="12" customFormat="1">
      <c r="B896" s="197"/>
      <c r="C896" s="198"/>
      <c r="D896" s="183" t="s">
        <v>155</v>
      </c>
      <c r="E896" s="199" t="s">
        <v>21</v>
      </c>
      <c r="F896" s="200" t="s">
        <v>369</v>
      </c>
      <c r="G896" s="198"/>
      <c r="H896" s="199" t="s">
        <v>21</v>
      </c>
      <c r="I896" s="201"/>
      <c r="J896" s="198"/>
      <c r="K896" s="198"/>
      <c r="L896" s="202"/>
      <c r="M896" s="203"/>
      <c r="N896" s="204"/>
      <c r="O896" s="204"/>
      <c r="P896" s="204"/>
      <c r="Q896" s="204"/>
      <c r="R896" s="204"/>
      <c r="S896" s="204"/>
      <c r="T896" s="205"/>
      <c r="AT896" s="206" t="s">
        <v>155</v>
      </c>
      <c r="AU896" s="206" t="s">
        <v>83</v>
      </c>
      <c r="AV896" s="12" t="s">
        <v>83</v>
      </c>
      <c r="AW896" s="12" t="s">
        <v>36</v>
      </c>
      <c r="AX896" s="12" t="s">
        <v>75</v>
      </c>
      <c r="AY896" s="206" t="s">
        <v>146</v>
      </c>
    </row>
    <row r="897" spans="2:51" s="11" customFormat="1">
      <c r="B897" s="186"/>
      <c r="C897" s="187"/>
      <c r="D897" s="183" t="s">
        <v>155</v>
      </c>
      <c r="E897" s="188" t="s">
        <v>21</v>
      </c>
      <c r="F897" s="189" t="s">
        <v>1626</v>
      </c>
      <c r="G897" s="187"/>
      <c r="H897" s="190">
        <v>6.9</v>
      </c>
      <c r="I897" s="191"/>
      <c r="J897" s="187"/>
      <c r="K897" s="187"/>
      <c r="L897" s="192"/>
      <c r="M897" s="193"/>
      <c r="N897" s="194"/>
      <c r="O897" s="194"/>
      <c r="P897" s="194"/>
      <c r="Q897" s="194"/>
      <c r="R897" s="194"/>
      <c r="S897" s="194"/>
      <c r="T897" s="195"/>
      <c r="AT897" s="196" t="s">
        <v>155</v>
      </c>
      <c r="AU897" s="196" t="s">
        <v>83</v>
      </c>
      <c r="AV897" s="11" t="s">
        <v>85</v>
      </c>
      <c r="AW897" s="11" t="s">
        <v>36</v>
      </c>
      <c r="AX897" s="11" t="s">
        <v>75</v>
      </c>
      <c r="AY897" s="196" t="s">
        <v>146</v>
      </c>
    </row>
    <row r="898" spans="2:51" s="12" customFormat="1">
      <c r="B898" s="197"/>
      <c r="C898" s="198"/>
      <c r="D898" s="183" t="s">
        <v>155</v>
      </c>
      <c r="E898" s="199" t="s">
        <v>21</v>
      </c>
      <c r="F898" s="200" t="s">
        <v>371</v>
      </c>
      <c r="G898" s="198"/>
      <c r="H898" s="199" t="s">
        <v>21</v>
      </c>
      <c r="I898" s="201"/>
      <c r="J898" s="198"/>
      <c r="K898" s="198"/>
      <c r="L898" s="202"/>
      <c r="M898" s="203"/>
      <c r="N898" s="204"/>
      <c r="O898" s="204"/>
      <c r="P898" s="204"/>
      <c r="Q898" s="204"/>
      <c r="R898" s="204"/>
      <c r="S898" s="204"/>
      <c r="T898" s="205"/>
      <c r="AT898" s="206" t="s">
        <v>155</v>
      </c>
      <c r="AU898" s="206" t="s">
        <v>83</v>
      </c>
      <c r="AV898" s="12" t="s">
        <v>83</v>
      </c>
      <c r="AW898" s="12" t="s">
        <v>36</v>
      </c>
      <c r="AX898" s="12" t="s">
        <v>75</v>
      </c>
      <c r="AY898" s="206" t="s">
        <v>146</v>
      </c>
    </row>
    <row r="899" spans="2:51" s="11" customFormat="1">
      <c r="B899" s="186"/>
      <c r="C899" s="187"/>
      <c r="D899" s="183" t="s">
        <v>155</v>
      </c>
      <c r="E899" s="188" t="s">
        <v>21</v>
      </c>
      <c r="F899" s="189" t="s">
        <v>1627</v>
      </c>
      <c r="G899" s="187"/>
      <c r="H899" s="190">
        <v>4.84</v>
      </c>
      <c r="I899" s="191"/>
      <c r="J899" s="187"/>
      <c r="K899" s="187"/>
      <c r="L899" s="192"/>
      <c r="M899" s="193"/>
      <c r="N899" s="194"/>
      <c r="O899" s="194"/>
      <c r="P899" s="194"/>
      <c r="Q899" s="194"/>
      <c r="R899" s="194"/>
      <c r="S899" s="194"/>
      <c r="T899" s="195"/>
      <c r="AT899" s="196" t="s">
        <v>155</v>
      </c>
      <c r="AU899" s="196" t="s">
        <v>83</v>
      </c>
      <c r="AV899" s="11" t="s">
        <v>85</v>
      </c>
      <c r="AW899" s="11" t="s">
        <v>36</v>
      </c>
      <c r="AX899" s="11" t="s">
        <v>75</v>
      </c>
      <c r="AY899" s="196" t="s">
        <v>146</v>
      </c>
    </row>
    <row r="900" spans="2:51" s="12" customFormat="1">
      <c r="B900" s="197"/>
      <c r="C900" s="198"/>
      <c r="D900" s="183" t="s">
        <v>155</v>
      </c>
      <c r="E900" s="199" t="s">
        <v>21</v>
      </c>
      <c r="F900" s="200" t="s">
        <v>373</v>
      </c>
      <c r="G900" s="198"/>
      <c r="H900" s="199" t="s">
        <v>21</v>
      </c>
      <c r="I900" s="201"/>
      <c r="J900" s="198"/>
      <c r="K900" s="198"/>
      <c r="L900" s="202"/>
      <c r="M900" s="203"/>
      <c r="N900" s="204"/>
      <c r="O900" s="204"/>
      <c r="P900" s="204"/>
      <c r="Q900" s="204"/>
      <c r="R900" s="204"/>
      <c r="S900" s="204"/>
      <c r="T900" s="205"/>
      <c r="AT900" s="206" t="s">
        <v>155</v>
      </c>
      <c r="AU900" s="206" t="s">
        <v>83</v>
      </c>
      <c r="AV900" s="12" t="s">
        <v>83</v>
      </c>
      <c r="AW900" s="12" t="s">
        <v>36</v>
      </c>
      <c r="AX900" s="12" t="s">
        <v>75</v>
      </c>
      <c r="AY900" s="206" t="s">
        <v>146</v>
      </c>
    </row>
    <row r="901" spans="2:51" s="11" customFormat="1">
      <c r="B901" s="186"/>
      <c r="C901" s="187"/>
      <c r="D901" s="183" t="s">
        <v>155</v>
      </c>
      <c r="E901" s="188" t="s">
        <v>21</v>
      </c>
      <c r="F901" s="189" t="s">
        <v>1628</v>
      </c>
      <c r="G901" s="187"/>
      <c r="H901" s="190">
        <v>6.6</v>
      </c>
      <c r="I901" s="191"/>
      <c r="J901" s="187"/>
      <c r="K901" s="187"/>
      <c r="L901" s="192"/>
      <c r="M901" s="193"/>
      <c r="N901" s="194"/>
      <c r="O901" s="194"/>
      <c r="P901" s="194"/>
      <c r="Q901" s="194"/>
      <c r="R901" s="194"/>
      <c r="S901" s="194"/>
      <c r="T901" s="195"/>
      <c r="AT901" s="196" t="s">
        <v>155</v>
      </c>
      <c r="AU901" s="196" t="s">
        <v>83</v>
      </c>
      <c r="AV901" s="11" t="s">
        <v>85</v>
      </c>
      <c r="AW901" s="11" t="s">
        <v>36</v>
      </c>
      <c r="AX901" s="11" t="s">
        <v>75</v>
      </c>
      <c r="AY901" s="196" t="s">
        <v>146</v>
      </c>
    </row>
    <row r="902" spans="2:51" s="12" customFormat="1">
      <c r="B902" s="197"/>
      <c r="C902" s="198"/>
      <c r="D902" s="183" t="s">
        <v>155</v>
      </c>
      <c r="E902" s="199" t="s">
        <v>21</v>
      </c>
      <c r="F902" s="200" t="s">
        <v>299</v>
      </c>
      <c r="G902" s="198"/>
      <c r="H902" s="199" t="s">
        <v>21</v>
      </c>
      <c r="I902" s="201"/>
      <c r="J902" s="198"/>
      <c r="K902" s="198"/>
      <c r="L902" s="202"/>
      <c r="M902" s="203"/>
      <c r="N902" s="204"/>
      <c r="O902" s="204"/>
      <c r="P902" s="204"/>
      <c r="Q902" s="204"/>
      <c r="R902" s="204"/>
      <c r="S902" s="204"/>
      <c r="T902" s="205"/>
      <c r="AT902" s="206" t="s">
        <v>155</v>
      </c>
      <c r="AU902" s="206" t="s">
        <v>83</v>
      </c>
      <c r="AV902" s="12" t="s">
        <v>83</v>
      </c>
      <c r="AW902" s="12" t="s">
        <v>36</v>
      </c>
      <c r="AX902" s="12" t="s">
        <v>75</v>
      </c>
      <c r="AY902" s="206" t="s">
        <v>146</v>
      </c>
    </row>
    <row r="903" spans="2:51" s="11" customFormat="1">
      <c r="B903" s="186"/>
      <c r="C903" s="187"/>
      <c r="D903" s="183" t="s">
        <v>155</v>
      </c>
      <c r="E903" s="188" t="s">
        <v>21</v>
      </c>
      <c r="F903" s="189" t="s">
        <v>1629</v>
      </c>
      <c r="G903" s="187"/>
      <c r="H903" s="190">
        <v>49.4</v>
      </c>
      <c r="I903" s="191"/>
      <c r="J903" s="187"/>
      <c r="K903" s="187"/>
      <c r="L903" s="192"/>
      <c r="M903" s="193"/>
      <c r="N903" s="194"/>
      <c r="O903" s="194"/>
      <c r="P903" s="194"/>
      <c r="Q903" s="194"/>
      <c r="R903" s="194"/>
      <c r="S903" s="194"/>
      <c r="T903" s="195"/>
      <c r="AT903" s="196" t="s">
        <v>155</v>
      </c>
      <c r="AU903" s="196" t="s">
        <v>83</v>
      </c>
      <c r="AV903" s="11" t="s">
        <v>85</v>
      </c>
      <c r="AW903" s="11" t="s">
        <v>36</v>
      </c>
      <c r="AX903" s="11" t="s">
        <v>75</v>
      </c>
      <c r="AY903" s="196" t="s">
        <v>146</v>
      </c>
    </row>
    <row r="904" spans="2:51" s="12" customFormat="1">
      <c r="B904" s="197"/>
      <c r="C904" s="198"/>
      <c r="D904" s="183" t="s">
        <v>155</v>
      </c>
      <c r="E904" s="199" t="s">
        <v>21</v>
      </c>
      <c r="F904" s="200" t="s">
        <v>258</v>
      </c>
      <c r="G904" s="198"/>
      <c r="H904" s="199" t="s">
        <v>21</v>
      </c>
      <c r="I904" s="201"/>
      <c r="J904" s="198"/>
      <c r="K904" s="198"/>
      <c r="L904" s="202"/>
      <c r="M904" s="203"/>
      <c r="N904" s="204"/>
      <c r="O904" s="204"/>
      <c r="P904" s="204"/>
      <c r="Q904" s="204"/>
      <c r="R904" s="204"/>
      <c r="S904" s="204"/>
      <c r="T904" s="205"/>
      <c r="AT904" s="206" t="s">
        <v>155</v>
      </c>
      <c r="AU904" s="206" t="s">
        <v>83</v>
      </c>
      <c r="AV904" s="12" t="s">
        <v>83</v>
      </c>
      <c r="AW904" s="12" t="s">
        <v>36</v>
      </c>
      <c r="AX904" s="12" t="s">
        <v>75</v>
      </c>
      <c r="AY904" s="206" t="s">
        <v>146</v>
      </c>
    </row>
    <row r="905" spans="2:51" s="11" customFormat="1">
      <c r="B905" s="186"/>
      <c r="C905" s="187"/>
      <c r="D905" s="183" t="s">
        <v>155</v>
      </c>
      <c r="E905" s="188" t="s">
        <v>21</v>
      </c>
      <c r="F905" s="189" t="s">
        <v>1630</v>
      </c>
      <c r="G905" s="187"/>
      <c r="H905" s="190">
        <v>35.328000000000003</v>
      </c>
      <c r="I905" s="191"/>
      <c r="J905" s="187"/>
      <c r="K905" s="187"/>
      <c r="L905" s="192"/>
      <c r="M905" s="193"/>
      <c r="N905" s="194"/>
      <c r="O905" s="194"/>
      <c r="P905" s="194"/>
      <c r="Q905" s="194"/>
      <c r="R905" s="194"/>
      <c r="S905" s="194"/>
      <c r="T905" s="195"/>
      <c r="AT905" s="196" t="s">
        <v>155</v>
      </c>
      <c r="AU905" s="196" t="s">
        <v>83</v>
      </c>
      <c r="AV905" s="11" t="s">
        <v>85</v>
      </c>
      <c r="AW905" s="11" t="s">
        <v>36</v>
      </c>
      <c r="AX905" s="11" t="s">
        <v>75</v>
      </c>
      <c r="AY905" s="196" t="s">
        <v>146</v>
      </c>
    </row>
    <row r="906" spans="2:51" s="12" customFormat="1">
      <c r="B906" s="197"/>
      <c r="C906" s="198"/>
      <c r="D906" s="183" t="s">
        <v>155</v>
      </c>
      <c r="E906" s="199" t="s">
        <v>21</v>
      </c>
      <c r="F906" s="200" t="s">
        <v>260</v>
      </c>
      <c r="G906" s="198"/>
      <c r="H906" s="199" t="s">
        <v>21</v>
      </c>
      <c r="I906" s="201"/>
      <c r="J906" s="198"/>
      <c r="K906" s="198"/>
      <c r="L906" s="202"/>
      <c r="M906" s="203"/>
      <c r="N906" s="204"/>
      <c r="O906" s="204"/>
      <c r="P906" s="204"/>
      <c r="Q906" s="204"/>
      <c r="R906" s="204"/>
      <c r="S906" s="204"/>
      <c r="T906" s="205"/>
      <c r="AT906" s="206" t="s">
        <v>155</v>
      </c>
      <c r="AU906" s="206" t="s">
        <v>83</v>
      </c>
      <c r="AV906" s="12" t="s">
        <v>83</v>
      </c>
      <c r="AW906" s="12" t="s">
        <v>36</v>
      </c>
      <c r="AX906" s="12" t="s">
        <v>75</v>
      </c>
      <c r="AY906" s="206" t="s">
        <v>146</v>
      </c>
    </row>
    <row r="907" spans="2:51" s="11" customFormat="1">
      <c r="B907" s="186"/>
      <c r="C907" s="187"/>
      <c r="D907" s="183" t="s">
        <v>155</v>
      </c>
      <c r="E907" s="188" t="s">
        <v>21</v>
      </c>
      <c r="F907" s="189" t="s">
        <v>1631</v>
      </c>
      <c r="G907" s="187"/>
      <c r="H907" s="190">
        <v>40.704000000000001</v>
      </c>
      <c r="I907" s="191"/>
      <c r="J907" s="187"/>
      <c r="K907" s="187"/>
      <c r="L907" s="192"/>
      <c r="M907" s="193"/>
      <c r="N907" s="194"/>
      <c r="O907" s="194"/>
      <c r="P907" s="194"/>
      <c r="Q907" s="194"/>
      <c r="R907" s="194"/>
      <c r="S907" s="194"/>
      <c r="T907" s="195"/>
      <c r="AT907" s="196" t="s">
        <v>155</v>
      </c>
      <c r="AU907" s="196" t="s">
        <v>83</v>
      </c>
      <c r="AV907" s="11" t="s">
        <v>85</v>
      </c>
      <c r="AW907" s="11" t="s">
        <v>36</v>
      </c>
      <c r="AX907" s="11" t="s">
        <v>75</v>
      </c>
      <c r="AY907" s="196" t="s">
        <v>146</v>
      </c>
    </row>
    <row r="908" spans="2:51" s="12" customFormat="1">
      <c r="B908" s="197"/>
      <c r="C908" s="198"/>
      <c r="D908" s="183" t="s">
        <v>155</v>
      </c>
      <c r="E908" s="199" t="s">
        <v>21</v>
      </c>
      <c r="F908" s="200" t="s">
        <v>262</v>
      </c>
      <c r="G908" s="198"/>
      <c r="H908" s="199" t="s">
        <v>21</v>
      </c>
      <c r="I908" s="201"/>
      <c r="J908" s="198"/>
      <c r="K908" s="198"/>
      <c r="L908" s="202"/>
      <c r="M908" s="203"/>
      <c r="N908" s="204"/>
      <c r="O908" s="204"/>
      <c r="P908" s="204"/>
      <c r="Q908" s="204"/>
      <c r="R908" s="204"/>
      <c r="S908" s="204"/>
      <c r="T908" s="205"/>
      <c r="AT908" s="206" t="s">
        <v>155</v>
      </c>
      <c r="AU908" s="206" t="s">
        <v>83</v>
      </c>
      <c r="AV908" s="12" t="s">
        <v>83</v>
      </c>
      <c r="AW908" s="12" t="s">
        <v>36</v>
      </c>
      <c r="AX908" s="12" t="s">
        <v>75</v>
      </c>
      <c r="AY908" s="206" t="s">
        <v>146</v>
      </c>
    </row>
    <row r="909" spans="2:51" s="11" customFormat="1">
      <c r="B909" s="186"/>
      <c r="C909" s="187"/>
      <c r="D909" s="183" t="s">
        <v>155</v>
      </c>
      <c r="E909" s="188" t="s">
        <v>21</v>
      </c>
      <c r="F909" s="189" t="s">
        <v>1632</v>
      </c>
      <c r="G909" s="187"/>
      <c r="H909" s="190">
        <v>7.4880000000000004</v>
      </c>
      <c r="I909" s="191"/>
      <c r="J909" s="187"/>
      <c r="K909" s="187"/>
      <c r="L909" s="192"/>
      <c r="M909" s="193"/>
      <c r="N909" s="194"/>
      <c r="O909" s="194"/>
      <c r="P909" s="194"/>
      <c r="Q909" s="194"/>
      <c r="R909" s="194"/>
      <c r="S909" s="194"/>
      <c r="T909" s="195"/>
      <c r="AT909" s="196" t="s">
        <v>155</v>
      </c>
      <c r="AU909" s="196" t="s">
        <v>83</v>
      </c>
      <c r="AV909" s="11" t="s">
        <v>85</v>
      </c>
      <c r="AW909" s="11" t="s">
        <v>36</v>
      </c>
      <c r="AX909" s="11" t="s">
        <v>75</v>
      </c>
      <c r="AY909" s="196" t="s">
        <v>146</v>
      </c>
    </row>
    <row r="910" spans="2:51" s="12" customFormat="1">
      <c r="B910" s="197"/>
      <c r="C910" s="198"/>
      <c r="D910" s="183" t="s">
        <v>155</v>
      </c>
      <c r="E910" s="199" t="s">
        <v>21</v>
      </c>
      <c r="F910" s="200" t="s">
        <v>264</v>
      </c>
      <c r="G910" s="198"/>
      <c r="H910" s="199" t="s">
        <v>21</v>
      </c>
      <c r="I910" s="201"/>
      <c r="J910" s="198"/>
      <c r="K910" s="198"/>
      <c r="L910" s="202"/>
      <c r="M910" s="203"/>
      <c r="N910" s="204"/>
      <c r="O910" s="204"/>
      <c r="P910" s="204"/>
      <c r="Q910" s="204"/>
      <c r="R910" s="204"/>
      <c r="S910" s="204"/>
      <c r="T910" s="205"/>
      <c r="AT910" s="206" t="s">
        <v>155</v>
      </c>
      <c r="AU910" s="206" t="s">
        <v>83</v>
      </c>
      <c r="AV910" s="12" t="s">
        <v>83</v>
      </c>
      <c r="AW910" s="12" t="s">
        <v>36</v>
      </c>
      <c r="AX910" s="12" t="s">
        <v>75</v>
      </c>
      <c r="AY910" s="206" t="s">
        <v>146</v>
      </c>
    </row>
    <row r="911" spans="2:51" s="11" customFormat="1">
      <c r="B911" s="186"/>
      <c r="C911" s="187"/>
      <c r="D911" s="183" t="s">
        <v>155</v>
      </c>
      <c r="E911" s="188" t="s">
        <v>21</v>
      </c>
      <c r="F911" s="189" t="s">
        <v>1633</v>
      </c>
      <c r="G911" s="187"/>
      <c r="H911" s="190">
        <v>4.32</v>
      </c>
      <c r="I911" s="191"/>
      <c r="J911" s="187"/>
      <c r="K911" s="187"/>
      <c r="L911" s="192"/>
      <c r="M911" s="193"/>
      <c r="N911" s="194"/>
      <c r="O911" s="194"/>
      <c r="P911" s="194"/>
      <c r="Q911" s="194"/>
      <c r="R911" s="194"/>
      <c r="S911" s="194"/>
      <c r="T911" s="195"/>
      <c r="AT911" s="196" t="s">
        <v>155</v>
      </c>
      <c r="AU911" s="196" t="s">
        <v>83</v>
      </c>
      <c r="AV911" s="11" t="s">
        <v>85</v>
      </c>
      <c r="AW911" s="11" t="s">
        <v>36</v>
      </c>
      <c r="AX911" s="11" t="s">
        <v>75</v>
      </c>
      <c r="AY911" s="196" t="s">
        <v>146</v>
      </c>
    </row>
    <row r="912" spans="2:51" s="12" customFormat="1">
      <c r="B912" s="197"/>
      <c r="C912" s="198"/>
      <c r="D912" s="183" t="s">
        <v>155</v>
      </c>
      <c r="E912" s="199" t="s">
        <v>21</v>
      </c>
      <c r="F912" s="200" t="s">
        <v>271</v>
      </c>
      <c r="G912" s="198"/>
      <c r="H912" s="199" t="s">
        <v>21</v>
      </c>
      <c r="I912" s="201"/>
      <c r="J912" s="198"/>
      <c r="K912" s="198"/>
      <c r="L912" s="202"/>
      <c r="M912" s="203"/>
      <c r="N912" s="204"/>
      <c r="O912" s="204"/>
      <c r="P912" s="204"/>
      <c r="Q912" s="204"/>
      <c r="R912" s="204"/>
      <c r="S912" s="204"/>
      <c r="T912" s="205"/>
      <c r="AT912" s="206" t="s">
        <v>155</v>
      </c>
      <c r="AU912" s="206" t="s">
        <v>83</v>
      </c>
      <c r="AV912" s="12" t="s">
        <v>83</v>
      </c>
      <c r="AW912" s="12" t="s">
        <v>36</v>
      </c>
      <c r="AX912" s="12" t="s">
        <v>75</v>
      </c>
      <c r="AY912" s="206" t="s">
        <v>146</v>
      </c>
    </row>
    <row r="913" spans="2:51" s="11" customFormat="1">
      <c r="B913" s="186"/>
      <c r="C913" s="187"/>
      <c r="D913" s="183" t="s">
        <v>155</v>
      </c>
      <c r="E913" s="188" t="s">
        <v>21</v>
      </c>
      <c r="F913" s="189" t="s">
        <v>1634</v>
      </c>
      <c r="G913" s="187"/>
      <c r="H913" s="190">
        <v>5.2</v>
      </c>
      <c r="I913" s="191"/>
      <c r="J913" s="187"/>
      <c r="K913" s="187"/>
      <c r="L913" s="192"/>
      <c r="M913" s="193"/>
      <c r="N913" s="194"/>
      <c r="O913" s="194"/>
      <c r="P913" s="194"/>
      <c r="Q913" s="194"/>
      <c r="R913" s="194"/>
      <c r="S913" s="194"/>
      <c r="T913" s="195"/>
      <c r="AT913" s="196" t="s">
        <v>155</v>
      </c>
      <c r="AU913" s="196" t="s">
        <v>83</v>
      </c>
      <c r="AV913" s="11" t="s">
        <v>85</v>
      </c>
      <c r="AW913" s="11" t="s">
        <v>36</v>
      </c>
      <c r="AX913" s="11" t="s">
        <v>75</v>
      </c>
      <c r="AY913" s="196" t="s">
        <v>146</v>
      </c>
    </row>
    <row r="914" spans="2:51" s="12" customFormat="1">
      <c r="B914" s="197"/>
      <c r="C914" s="198"/>
      <c r="D914" s="183" t="s">
        <v>155</v>
      </c>
      <c r="E914" s="199" t="s">
        <v>21</v>
      </c>
      <c r="F914" s="200" t="s">
        <v>273</v>
      </c>
      <c r="G914" s="198"/>
      <c r="H914" s="199" t="s">
        <v>21</v>
      </c>
      <c r="I914" s="201"/>
      <c r="J914" s="198"/>
      <c r="K914" s="198"/>
      <c r="L914" s="202"/>
      <c r="M914" s="203"/>
      <c r="N914" s="204"/>
      <c r="O914" s="204"/>
      <c r="P914" s="204"/>
      <c r="Q914" s="204"/>
      <c r="R914" s="204"/>
      <c r="S914" s="204"/>
      <c r="T914" s="205"/>
      <c r="AT914" s="206" t="s">
        <v>155</v>
      </c>
      <c r="AU914" s="206" t="s">
        <v>83</v>
      </c>
      <c r="AV914" s="12" t="s">
        <v>83</v>
      </c>
      <c r="AW914" s="12" t="s">
        <v>36</v>
      </c>
      <c r="AX914" s="12" t="s">
        <v>75</v>
      </c>
      <c r="AY914" s="206" t="s">
        <v>146</v>
      </c>
    </row>
    <row r="915" spans="2:51" s="11" customFormat="1">
      <c r="B915" s="186"/>
      <c r="C915" s="187"/>
      <c r="D915" s="183" t="s">
        <v>155</v>
      </c>
      <c r="E915" s="188" t="s">
        <v>21</v>
      </c>
      <c r="F915" s="189" t="s">
        <v>1635</v>
      </c>
      <c r="G915" s="187"/>
      <c r="H915" s="190">
        <v>6.4</v>
      </c>
      <c r="I915" s="191"/>
      <c r="J915" s="187"/>
      <c r="K915" s="187"/>
      <c r="L915" s="192"/>
      <c r="M915" s="193"/>
      <c r="N915" s="194"/>
      <c r="O915" s="194"/>
      <c r="P915" s="194"/>
      <c r="Q915" s="194"/>
      <c r="R915" s="194"/>
      <c r="S915" s="194"/>
      <c r="T915" s="195"/>
      <c r="AT915" s="196" t="s">
        <v>155</v>
      </c>
      <c r="AU915" s="196" t="s">
        <v>83</v>
      </c>
      <c r="AV915" s="11" t="s">
        <v>85</v>
      </c>
      <c r="AW915" s="11" t="s">
        <v>36</v>
      </c>
      <c r="AX915" s="11" t="s">
        <v>75</v>
      </c>
      <c r="AY915" s="196" t="s">
        <v>146</v>
      </c>
    </row>
    <row r="916" spans="2:51" s="12" customFormat="1">
      <c r="B916" s="197"/>
      <c r="C916" s="198"/>
      <c r="D916" s="183" t="s">
        <v>155</v>
      </c>
      <c r="E916" s="199" t="s">
        <v>21</v>
      </c>
      <c r="F916" s="200" t="s">
        <v>275</v>
      </c>
      <c r="G916" s="198"/>
      <c r="H916" s="199" t="s">
        <v>21</v>
      </c>
      <c r="I916" s="201"/>
      <c r="J916" s="198"/>
      <c r="K916" s="198"/>
      <c r="L916" s="202"/>
      <c r="M916" s="203"/>
      <c r="N916" s="204"/>
      <c r="O916" s="204"/>
      <c r="P916" s="204"/>
      <c r="Q916" s="204"/>
      <c r="R916" s="204"/>
      <c r="S916" s="204"/>
      <c r="T916" s="205"/>
      <c r="AT916" s="206" t="s">
        <v>155</v>
      </c>
      <c r="AU916" s="206" t="s">
        <v>83</v>
      </c>
      <c r="AV916" s="12" t="s">
        <v>83</v>
      </c>
      <c r="AW916" s="12" t="s">
        <v>36</v>
      </c>
      <c r="AX916" s="12" t="s">
        <v>75</v>
      </c>
      <c r="AY916" s="206" t="s">
        <v>146</v>
      </c>
    </row>
    <row r="917" spans="2:51" s="11" customFormat="1">
      <c r="B917" s="186"/>
      <c r="C917" s="187"/>
      <c r="D917" s="183" t="s">
        <v>155</v>
      </c>
      <c r="E917" s="188" t="s">
        <v>21</v>
      </c>
      <c r="F917" s="189" t="s">
        <v>1636</v>
      </c>
      <c r="G917" s="187"/>
      <c r="H917" s="190">
        <v>18.600000000000001</v>
      </c>
      <c r="I917" s="191"/>
      <c r="J917" s="187"/>
      <c r="K917" s="187"/>
      <c r="L917" s="192"/>
      <c r="M917" s="193"/>
      <c r="N917" s="194"/>
      <c r="O917" s="194"/>
      <c r="P917" s="194"/>
      <c r="Q917" s="194"/>
      <c r="R917" s="194"/>
      <c r="S917" s="194"/>
      <c r="T917" s="195"/>
      <c r="AT917" s="196" t="s">
        <v>155</v>
      </c>
      <c r="AU917" s="196" t="s">
        <v>83</v>
      </c>
      <c r="AV917" s="11" t="s">
        <v>85</v>
      </c>
      <c r="AW917" s="11" t="s">
        <v>36</v>
      </c>
      <c r="AX917" s="11" t="s">
        <v>75</v>
      </c>
      <c r="AY917" s="196" t="s">
        <v>146</v>
      </c>
    </row>
    <row r="918" spans="2:51" s="12" customFormat="1">
      <c r="B918" s="197"/>
      <c r="C918" s="198"/>
      <c r="D918" s="183" t="s">
        <v>155</v>
      </c>
      <c r="E918" s="199" t="s">
        <v>21</v>
      </c>
      <c r="F918" s="200" t="s">
        <v>281</v>
      </c>
      <c r="G918" s="198"/>
      <c r="H918" s="199" t="s">
        <v>21</v>
      </c>
      <c r="I918" s="201"/>
      <c r="J918" s="198"/>
      <c r="K918" s="198"/>
      <c r="L918" s="202"/>
      <c r="M918" s="203"/>
      <c r="N918" s="204"/>
      <c r="O918" s="204"/>
      <c r="P918" s="204"/>
      <c r="Q918" s="204"/>
      <c r="R918" s="204"/>
      <c r="S918" s="204"/>
      <c r="T918" s="205"/>
      <c r="AT918" s="206" t="s">
        <v>155</v>
      </c>
      <c r="AU918" s="206" t="s">
        <v>83</v>
      </c>
      <c r="AV918" s="12" t="s">
        <v>83</v>
      </c>
      <c r="AW918" s="12" t="s">
        <v>36</v>
      </c>
      <c r="AX918" s="12" t="s">
        <v>75</v>
      </c>
      <c r="AY918" s="206" t="s">
        <v>146</v>
      </c>
    </row>
    <row r="919" spans="2:51" s="11" customFormat="1">
      <c r="B919" s="186"/>
      <c r="C919" s="187"/>
      <c r="D919" s="183" t="s">
        <v>155</v>
      </c>
      <c r="E919" s="188" t="s">
        <v>21</v>
      </c>
      <c r="F919" s="189" t="s">
        <v>1637</v>
      </c>
      <c r="G919" s="187"/>
      <c r="H919" s="190">
        <v>21.7</v>
      </c>
      <c r="I919" s="191"/>
      <c r="J919" s="187"/>
      <c r="K919" s="187"/>
      <c r="L919" s="192"/>
      <c r="M919" s="193"/>
      <c r="N919" s="194"/>
      <c r="O919" s="194"/>
      <c r="P919" s="194"/>
      <c r="Q919" s="194"/>
      <c r="R919" s="194"/>
      <c r="S919" s="194"/>
      <c r="T919" s="195"/>
      <c r="AT919" s="196" t="s">
        <v>155</v>
      </c>
      <c r="AU919" s="196" t="s">
        <v>83</v>
      </c>
      <c r="AV919" s="11" t="s">
        <v>85</v>
      </c>
      <c r="AW919" s="11" t="s">
        <v>36</v>
      </c>
      <c r="AX919" s="11" t="s">
        <v>75</v>
      </c>
      <c r="AY919" s="196" t="s">
        <v>146</v>
      </c>
    </row>
    <row r="920" spans="2:51" s="12" customFormat="1">
      <c r="B920" s="197"/>
      <c r="C920" s="198"/>
      <c r="D920" s="183" t="s">
        <v>155</v>
      </c>
      <c r="E920" s="199" t="s">
        <v>21</v>
      </c>
      <c r="F920" s="200" t="s">
        <v>236</v>
      </c>
      <c r="G920" s="198"/>
      <c r="H920" s="199" t="s">
        <v>21</v>
      </c>
      <c r="I920" s="201"/>
      <c r="J920" s="198"/>
      <c r="K920" s="198"/>
      <c r="L920" s="202"/>
      <c r="M920" s="203"/>
      <c r="N920" s="204"/>
      <c r="O920" s="204"/>
      <c r="P920" s="204"/>
      <c r="Q920" s="204"/>
      <c r="R920" s="204"/>
      <c r="S920" s="204"/>
      <c r="T920" s="205"/>
      <c r="AT920" s="206" t="s">
        <v>155</v>
      </c>
      <c r="AU920" s="206" t="s">
        <v>83</v>
      </c>
      <c r="AV920" s="12" t="s">
        <v>83</v>
      </c>
      <c r="AW920" s="12" t="s">
        <v>36</v>
      </c>
      <c r="AX920" s="12" t="s">
        <v>75</v>
      </c>
      <c r="AY920" s="206" t="s">
        <v>146</v>
      </c>
    </row>
    <row r="921" spans="2:51" s="12" customFormat="1">
      <c r="B921" s="197"/>
      <c r="C921" s="198"/>
      <c r="D921" s="183" t="s">
        <v>155</v>
      </c>
      <c r="E921" s="199" t="s">
        <v>21</v>
      </c>
      <c r="F921" s="200" t="s">
        <v>237</v>
      </c>
      <c r="G921" s="198"/>
      <c r="H921" s="199" t="s">
        <v>21</v>
      </c>
      <c r="I921" s="201"/>
      <c r="J921" s="198"/>
      <c r="K921" s="198"/>
      <c r="L921" s="202"/>
      <c r="M921" s="203"/>
      <c r="N921" s="204"/>
      <c r="O921" s="204"/>
      <c r="P921" s="204"/>
      <c r="Q921" s="204"/>
      <c r="R921" s="204"/>
      <c r="S921" s="204"/>
      <c r="T921" s="205"/>
      <c r="AT921" s="206" t="s">
        <v>155</v>
      </c>
      <c r="AU921" s="206" t="s">
        <v>83</v>
      </c>
      <c r="AV921" s="12" t="s">
        <v>83</v>
      </c>
      <c r="AW921" s="12" t="s">
        <v>36</v>
      </c>
      <c r="AX921" s="12" t="s">
        <v>75</v>
      </c>
      <c r="AY921" s="206" t="s">
        <v>146</v>
      </c>
    </row>
    <row r="922" spans="2:51" s="11" customFormat="1">
      <c r="B922" s="186"/>
      <c r="C922" s="187"/>
      <c r="D922" s="183" t="s">
        <v>155</v>
      </c>
      <c r="E922" s="188" t="s">
        <v>21</v>
      </c>
      <c r="F922" s="189" t="s">
        <v>1638</v>
      </c>
      <c r="G922" s="187"/>
      <c r="H922" s="190">
        <v>38.4</v>
      </c>
      <c r="I922" s="191"/>
      <c r="J922" s="187"/>
      <c r="K922" s="187"/>
      <c r="L922" s="192"/>
      <c r="M922" s="193"/>
      <c r="N922" s="194"/>
      <c r="O922" s="194"/>
      <c r="P922" s="194"/>
      <c r="Q922" s="194"/>
      <c r="R922" s="194"/>
      <c r="S922" s="194"/>
      <c r="T922" s="195"/>
      <c r="AT922" s="196" t="s">
        <v>155</v>
      </c>
      <c r="AU922" s="196" t="s">
        <v>83</v>
      </c>
      <c r="AV922" s="11" t="s">
        <v>85</v>
      </c>
      <c r="AW922" s="11" t="s">
        <v>36</v>
      </c>
      <c r="AX922" s="11" t="s">
        <v>75</v>
      </c>
      <c r="AY922" s="196" t="s">
        <v>146</v>
      </c>
    </row>
    <row r="923" spans="2:51" s="12" customFormat="1">
      <c r="B923" s="197"/>
      <c r="C923" s="198"/>
      <c r="D923" s="183" t="s">
        <v>155</v>
      </c>
      <c r="E923" s="199" t="s">
        <v>21</v>
      </c>
      <c r="F923" s="200" t="s">
        <v>239</v>
      </c>
      <c r="G923" s="198"/>
      <c r="H923" s="199" t="s">
        <v>21</v>
      </c>
      <c r="I923" s="201"/>
      <c r="J923" s="198"/>
      <c r="K923" s="198"/>
      <c r="L923" s="202"/>
      <c r="M923" s="203"/>
      <c r="N923" s="204"/>
      <c r="O923" s="204"/>
      <c r="P923" s="204"/>
      <c r="Q923" s="204"/>
      <c r="R923" s="204"/>
      <c r="S923" s="204"/>
      <c r="T923" s="205"/>
      <c r="AT923" s="206" t="s">
        <v>155</v>
      </c>
      <c r="AU923" s="206" t="s">
        <v>83</v>
      </c>
      <c r="AV923" s="12" t="s">
        <v>83</v>
      </c>
      <c r="AW923" s="12" t="s">
        <v>36</v>
      </c>
      <c r="AX923" s="12" t="s">
        <v>75</v>
      </c>
      <c r="AY923" s="206" t="s">
        <v>146</v>
      </c>
    </row>
    <row r="924" spans="2:51" s="11" customFormat="1">
      <c r="B924" s="186"/>
      <c r="C924" s="187"/>
      <c r="D924" s="183" t="s">
        <v>155</v>
      </c>
      <c r="E924" s="188" t="s">
        <v>21</v>
      </c>
      <c r="F924" s="189" t="s">
        <v>1639</v>
      </c>
      <c r="G924" s="187"/>
      <c r="H924" s="190">
        <v>10.8</v>
      </c>
      <c r="I924" s="191"/>
      <c r="J924" s="187"/>
      <c r="K924" s="187"/>
      <c r="L924" s="192"/>
      <c r="M924" s="193"/>
      <c r="N924" s="194"/>
      <c r="O924" s="194"/>
      <c r="P924" s="194"/>
      <c r="Q924" s="194"/>
      <c r="R924" s="194"/>
      <c r="S924" s="194"/>
      <c r="T924" s="195"/>
      <c r="AT924" s="196" t="s">
        <v>155</v>
      </c>
      <c r="AU924" s="196" t="s">
        <v>83</v>
      </c>
      <c r="AV924" s="11" t="s">
        <v>85</v>
      </c>
      <c r="AW924" s="11" t="s">
        <v>36</v>
      </c>
      <c r="AX924" s="11" t="s">
        <v>75</v>
      </c>
      <c r="AY924" s="196" t="s">
        <v>146</v>
      </c>
    </row>
    <row r="925" spans="2:51" s="12" customFormat="1">
      <c r="B925" s="197"/>
      <c r="C925" s="198"/>
      <c r="D925" s="183" t="s">
        <v>155</v>
      </c>
      <c r="E925" s="199" t="s">
        <v>21</v>
      </c>
      <c r="F925" s="200" t="s">
        <v>241</v>
      </c>
      <c r="G925" s="198"/>
      <c r="H925" s="199" t="s">
        <v>21</v>
      </c>
      <c r="I925" s="201"/>
      <c r="J925" s="198"/>
      <c r="K925" s="198"/>
      <c r="L925" s="202"/>
      <c r="M925" s="203"/>
      <c r="N925" s="204"/>
      <c r="O925" s="204"/>
      <c r="P925" s="204"/>
      <c r="Q925" s="204"/>
      <c r="R925" s="204"/>
      <c r="S925" s="204"/>
      <c r="T925" s="205"/>
      <c r="AT925" s="206" t="s">
        <v>155</v>
      </c>
      <c r="AU925" s="206" t="s">
        <v>83</v>
      </c>
      <c r="AV925" s="12" t="s">
        <v>83</v>
      </c>
      <c r="AW925" s="12" t="s">
        <v>36</v>
      </c>
      <c r="AX925" s="12" t="s">
        <v>75</v>
      </c>
      <c r="AY925" s="206" t="s">
        <v>146</v>
      </c>
    </row>
    <row r="926" spans="2:51" s="12" customFormat="1">
      <c r="B926" s="197"/>
      <c r="C926" s="198"/>
      <c r="D926" s="183" t="s">
        <v>155</v>
      </c>
      <c r="E926" s="199" t="s">
        <v>21</v>
      </c>
      <c r="F926" s="200" t="s">
        <v>242</v>
      </c>
      <c r="G926" s="198"/>
      <c r="H926" s="199" t="s">
        <v>21</v>
      </c>
      <c r="I926" s="201"/>
      <c r="J926" s="198"/>
      <c r="K926" s="198"/>
      <c r="L926" s="202"/>
      <c r="M926" s="203"/>
      <c r="N926" s="204"/>
      <c r="O926" s="204"/>
      <c r="P926" s="204"/>
      <c r="Q926" s="204"/>
      <c r="R926" s="204"/>
      <c r="S926" s="204"/>
      <c r="T926" s="205"/>
      <c r="AT926" s="206" t="s">
        <v>155</v>
      </c>
      <c r="AU926" s="206" t="s">
        <v>83</v>
      </c>
      <c r="AV926" s="12" t="s">
        <v>83</v>
      </c>
      <c r="AW926" s="12" t="s">
        <v>36</v>
      </c>
      <c r="AX926" s="12" t="s">
        <v>75</v>
      </c>
      <c r="AY926" s="206" t="s">
        <v>146</v>
      </c>
    </row>
    <row r="927" spans="2:51" s="11" customFormat="1">
      <c r="B927" s="186"/>
      <c r="C927" s="187"/>
      <c r="D927" s="183" t="s">
        <v>155</v>
      </c>
      <c r="E927" s="188" t="s">
        <v>21</v>
      </c>
      <c r="F927" s="189" t="s">
        <v>1640</v>
      </c>
      <c r="G927" s="187"/>
      <c r="H927" s="190">
        <v>12.8</v>
      </c>
      <c r="I927" s="191"/>
      <c r="J927" s="187"/>
      <c r="K927" s="187"/>
      <c r="L927" s="192"/>
      <c r="M927" s="193"/>
      <c r="N927" s="194"/>
      <c r="O927" s="194"/>
      <c r="P927" s="194"/>
      <c r="Q927" s="194"/>
      <c r="R927" s="194"/>
      <c r="S927" s="194"/>
      <c r="T927" s="195"/>
      <c r="AT927" s="196" t="s">
        <v>155</v>
      </c>
      <c r="AU927" s="196" t="s">
        <v>83</v>
      </c>
      <c r="AV927" s="11" t="s">
        <v>85</v>
      </c>
      <c r="AW927" s="11" t="s">
        <v>36</v>
      </c>
      <c r="AX927" s="11" t="s">
        <v>75</v>
      </c>
      <c r="AY927" s="196" t="s">
        <v>146</v>
      </c>
    </row>
    <row r="928" spans="2:51" s="12" customFormat="1">
      <c r="B928" s="197"/>
      <c r="C928" s="198"/>
      <c r="D928" s="183" t="s">
        <v>155</v>
      </c>
      <c r="E928" s="199" t="s">
        <v>21</v>
      </c>
      <c r="F928" s="200" t="s">
        <v>244</v>
      </c>
      <c r="G928" s="198"/>
      <c r="H928" s="199" t="s">
        <v>21</v>
      </c>
      <c r="I928" s="201"/>
      <c r="J928" s="198"/>
      <c r="K928" s="198"/>
      <c r="L928" s="202"/>
      <c r="M928" s="203"/>
      <c r="N928" s="204"/>
      <c r="O928" s="204"/>
      <c r="P928" s="204"/>
      <c r="Q928" s="204"/>
      <c r="R928" s="204"/>
      <c r="S928" s="204"/>
      <c r="T928" s="205"/>
      <c r="AT928" s="206" t="s">
        <v>155</v>
      </c>
      <c r="AU928" s="206" t="s">
        <v>83</v>
      </c>
      <c r="AV928" s="12" t="s">
        <v>83</v>
      </c>
      <c r="AW928" s="12" t="s">
        <v>36</v>
      </c>
      <c r="AX928" s="12" t="s">
        <v>75</v>
      </c>
      <c r="AY928" s="206" t="s">
        <v>146</v>
      </c>
    </row>
    <row r="929" spans="2:65" s="11" customFormat="1">
      <c r="B929" s="186"/>
      <c r="C929" s="187"/>
      <c r="D929" s="183" t="s">
        <v>155</v>
      </c>
      <c r="E929" s="188" t="s">
        <v>21</v>
      </c>
      <c r="F929" s="189" t="s">
        <v>1641</v>
      </c>
      <c r="G929" s="187"/>
      <c r="H929" s="190">
        <v>16.5</v>
      </c>
      <c r="I929" s="191"/>
      <c r="J929" s="187"/>
      <c r="K929" s="187"/>
      <c r="L929" s="192"/>
      <c r="M929" s="193"/>
      <c r="N929" s="194"/>
      <c r="O929" s="194"/>
      <c r="P929" s="194"/>
      <c r="Q929" s="194"/>
      <c r="R929" s="194"/>
      <c r="S929" s="194"/>
      <c r="T929" s="195"/>
      <c r="AT929" s="196" t="s">
        <v>155</v>
      </c>
      <c r="AU929" s="196" t="s">
        <v>83</v>
      </c>
      <c r="AV929" s="11" t="s">
        <v>85</v>
      </c>
      <c r="AW929" s="11" t="s">
        <v>36</v>
      </c>
      <c r="AX929" s="11" t="s">
        <v>75</v>
      </c>
      <c r="AY929" s="196" t="s">
        <v>146</v>
      </c>
    </row>
    <row r="930" spans="2:65" s="12" customFormat="1">
      <c r="B930" s="197"/>
      <c r="C930" s="198"/>
      <c r="D930" s="183" t="s">
        <v>155</v>
      </c>
      <c r="E930" s="199" t="s">
        <v>21</v>
      </c>
      <c r="F930" s="200" t="s">
        <v>246</v>
      </c>
      <c r="G930" s="198"/>
      <c r="H930" s="199" t="s">
        <v>21</v>
      </c>
      <c r="I930" s="201"/>
      <c r="J930" s="198"/>
      <c r="K930" s="198"/>
      <c r="L930" s="202"/>
      <c r="M930" s="203"/>
      <c r="N930" s="204"/>
      <c r="O930" s="204"/>
      <c r="P930" s="204"/>
      <c r="Q930" s="204"/>
      <c r="R930" s="204"/>
      <c r="S930" s="204"/>
      <c r="T930" s="205"/>
      <c r="AT930" s="206" t="s">
        <v>155</v>
      </c>
      <c r="AU930" s="206" t="s">
        <v>83</v>
      </c>
      <c r="AV930" s="12" t="s">
        <v>83</v>
      </c>
      <c r="AW930" s="12" t="s">
        <v>36</v>
      </c>
      <c r="AX930" s="12" t="s">
        <v>75</v>
      </c>
      <c r="AY930" s="206" t="s">
        <v>146</v>
      </c>
    </row>
    <row r="931" spans="2:65" s="11" customFormat="1">
      <c r="B931" s="186"/>
      <c r="C931" s="187"/>
      <c r="D931" s="183" t="s">
        <v>155</v>
      </c>
      <c r="E931" s="188" t="s">
        <v>21</v>
      </c>
      <c r="F931" s="189" t="s">
        <v>1642</v>
      </c>
      <c r="G931" s="187"/>
      <c r="H931" s="190">
        <v>2.56</v>
      </c>
      <c r="I931" s="191"/>
      <c r="J931" s="187"/>
      <c r="K931" s="187"/>
      <c r="L931" s="192"/>
      <c r="M931" s="193"/>
      <c r="N931" s="194"/>
      <c r="O931" s="194"/>
      <c r="P931" s="194"/>
      <c r="Q931" s="194"/>
      <c r="R931" s="194"/>
      <c r="S931" s="194"/>
      <c r="T931" s="195"/>
      <c r="AT931" s="196" t="s">
        <v>155</v>
      </c>
      <c r="AU931" s="196" t="s">
        <v>83</v>
      </c>
      <c r="AV931" s="11" t="s">
        <v>85</v>
      </c>
      <c r="AW931" s="11" t="s">
        <v>36</v>
      </c>
      <c r="AX931" s="11" t="s">
        <v>75</v>
      </c>
      <c r="AY931" s="196" t="s">
        <v>146</v>
      </c>
    </row>
    <row r="932" spans="2:65" s="12" customFormat="1">
      <c r="B932" s="197"/>
      <c r="C932" s="198"/>
      <c r="D932" s="183" t="s">
        <v>155</v>
      </c>
      <c r="E932" s="199" t="s">
        <v>21</v>
      </c>
      <c r="F932" s="200" t="s">
        <v>248</v>
      </c>
      <c r="G932" s="198"/>
      <c r="H932" s="199" t="s">
        <v>21</v>
      </c>
      <c r="I932" s="201"/>
      <c r="J932" s="198"/>
      <c r="K932" s="198"/>
      <c r="L932" s="202"/>
      <c r="M932" s="203"/>
      <c r="N932" s="204"/>
      <c r="O932" s="204"/>
      <c r="P932" s="204"/>
      <c r="Q932" s="204"/>
      <c r="R932" s="204"/>
      <c r="S932" s="204"/>
      <c r="T932" s="205"/>
      <c r="AT932" s="206" t="s">
        <v>155</v>
      </c>
      <c r="AU932" s="206" t="s">
        <v>83</v>
      </c>
      <c r="AV932" s="12" t="s">
        <v>83</v>
      </c>
      <c r="AW932" s="12" t="s">
        <v>36</v>
      </c>
      <c r="AX932" s="12" t="s">
        <v>75</v>
      </c>
      <c r="AY932" s="206" t="s">
        <v>146</v>
      </c>
    </row>
    <row r="933" spans="2:65" s="11" customFormat="1">
      <c r="B933" s="186"/>
      <c r="C933" s="187"/>
      <c r="D933" s="183" t="s">
        <v>155</v>
      </c>
      <c r="E933" s="188" t="s">
        <v>21</v>
      </c>
      <c r="F933" s="189" t="s">
        <v>1643</v>
      </c>
      <c r="G933" s="187"/>
      <c r="H933" s="190">
        <v>8.8000000000000007</v>
      </c>
      <c r="I933" s="191"/>
      <c r="J933" s="187"/>
      <c r="K933" s="187"/>
      <c r="L933" s="192"/>
      <c r="M933" s="193"/>
      <c r="N933" s="194"/>
      <c r="O933" s="194"/>
      <c r="P933" s="194"/>
      <c r="Q933" s="194"/>
      <c r="R933" s="194"/>
      <c r="S933" s="194"/>
      <c r="T933" s="195"/>
      <c r="AT933" s="196" t="s">
        <v>155</v>
      </c>
      <c r="AU933" s="196" t="s">
        <v>83</v>
      </c>
      <c r="AV933" s="11" t="s">
        <v>85</v>
      </c>
      <c r="AW933" s="11" t="s">
        <v>36</v>
      </c>
      <c r="AX933" s="11" t="s">
        <v>75</v>
      </c>
      <c r="AY933" s="196" t="s">
        <v>146</v>
      </c>
    </row>
    <row r="934" spans="2:65" s="12" customFormat="1">
      <c r="B934" s="197"/>
      <c r="C934" s="198"/>
      <c r="D934" s="183" t="s">
        <v>155</v>
      </c>
      <c r="E934" s="199" t="s">
        <v>21</v>
      </c>
      <c r="F934" s="200" t="s">
        <v>250</v>
      </c>
      <c r="G934" s="198"/>
      <c r="H934" s="199" t="s">
        <v>21</v>
      </c>
      <c r="I934" s="201"/>
      <c r="J934" s="198"/>
      <c r="K934" s="198"/>
      <c r="L934" s="202"/>
      <c r="M934" s="203"/>
      <c r="N934" s="204"/>
      <c r="O934" s="204"/>
      <c r="P934" s="204"/>
      <c r="Q934" s="204"/>
      <c r="R934" s="204"/>
      <c r="S934" s="204"/>
      <c r="T934" s="205"/>
      <c r="AT934" s="206" t="s">
        <v>155</v>
      </c>
      <c r="AU934" s="206" t="s">
        <v>83</v>
      </c>
      <c r="AV934" s="12" t="s">
        <v>83</v>
      </c>
      <c r="AW934" s="12" t="s">
        <v>36</v>
      </c>
      <c r="AX934" s="12" t="s">
        <v>75</v>
      </c>
      <c r="AY934" s="206" t="s">
        <v>146</v>
      </c>
    </row>
    <row r="935" spans="2:65" s="11" customFormat="1">
      <c r="B935" s="186"/>
      <c r="C935" s="187"/>
      <c r="D935" s="183" t="s">
        <v>155</v>
      </c>
      <c r="E935" s="188" t="s">
        <v>21</v>
      </c>
      <c r="F935" s="189" t="s">
        <v>1644</v>
      </c>
      <c r="G935" s="187"/>
      <c r="H935" s="190">
        <v>18</v>
      </c>
      <c r="I935" s="191"/>
      <c r="J935" s="187"/>
      <c r="K935" s="187"/>
      <c r="L935" s="192"/>
      <c r="M935" s="193"/>
      <c r="N935" s="194"/>
      <c r="O935" s="194"/>
      <c r="P935" s="194"/>
      <c r="Q935" s="194"/>
      <c r="R935" s="194"/>
      <c r="S935" s="194"/>
      <c r="T935" s="195"/>
      <c r="AT935" s="196" t="s">
        <v>155</v>
      </c>
      <c r="AU935" s="196" t="s">
        <v>83</v>
      </c>
      <c r="AV935" s="11" t="s">
        <v>85</v>
      </c>
      <c r="AW935" s="11" t="s">
        <v>36</v>
      </c>
      <c r="AX935" s="11" t="s">
        <v>75</v>
      </c>
      <c r="AY935" s="196" t="s">
        <v>146</v>
      </c>
    </row>
    <row r="936" spans="2:65" s="12" customFormat="1">
      <c r="B936" s="197"/>
      <c r="C936" s="198"/>
      <c r="D936" s="183" t="s">
        <v>155</v>
      </c>
      <c r="E936" s="199" t="s">
        <v>21</v>
      </c>
      <c r="F936" s="200" t="s">
        <v>1645</v>
      </c>
      <c r="G936" s="198"/>
      <c r="H936" s="199" t="s">
        <v>21</v>
      </c>
      <c r="I936" s="201"/>
      <c r="J936" s="198"/>
      <c r="K936" s="198"/>
      <c r="L936" s="202"/>
      <c r="M936" s="203"/>
      <c r="N936" s="204"/>
      <c r="O936" s="204"/>
      <c r="P936" s="204"/>
      <c r="Q936" s="204"/>
      <c r="R936" s="204"/>
      <c r="S936" s="204"/>
      <c r="T936" s="205"/>
      <c r="AT936" s="206" t="s">
        <v>155</v>
      </c>
      <c r="AU936" s="206" t="s">
        <v>83</v>
      </c>
      <c r="AV936" s="12" t="s">
        <v>83</v>
      </c>
      <c r="AW936" s="12" t="s">
        <v>36</v>
      </c>
      <c r="AX936" s="12" t="s">
        <v>75</v>
      </c>
      <c r="AY936" s="206" t="s">
        <v>146</v>
      </c>
    </row>
    <row r="937" spans="2:65" s="11" customFormat="1">
      <c r="B937" s="186"/>
      <c r="C937" s="187"/>
      <c r="D937" s="183" t="s">
        <v>155</v>
      </c>
      <c r="E937" s="188" t="s">
        <v>21</v>
      </c>
      <c r="F937" s="189" t="s">
        <v>1646</v>
      </c>
      <c r="G937" s="187"/>
      <c r="H937" s="190">
        <v>149.94</v>
      </c>
      <c r="I937" s="191"/>
      <c r="J937" s="187"/>
      <c r="K937" s="187"/>
      <c r="L937" s="192"/>
      <c r="M937" s="193"/>
      <c r="N937" s="194"/>
      <c r="O937" s="194"/>
      <c r="P937" s="194"/>
      <c r="Q937" s="194"/>
      <c r="R937" s="194"/>
      <c r="S937" s="194"/>
      <c r="T937" s="195"/>
      <c r="AT937" s="196" t="s">
        <v>155</v>
      </c>
      <c r="AU937" s="196" t="s">
        <v>83</v>
      </c>
      <c r="AV937" s="11" t="s">
        <v>85</v>
      </c>
      <c r="AW937" s="11" t="s">
        <v>36</v>
      </c>
      <c r="AX937" s="11" t="s">
        <v>75</v>
      </c>
      <c r="AY937" s="196" t="s">
        <v>146</v>
      </c>
    </row>
    <row r="938" spans="2:65" s="12" customFormat="1">
      <c r="B938" s="197"/>
      <c r="C938" s="198"/>
      <c r="D938" s="183" t="s">
        <v>155</v>
      </c>
      <c r="E938" s="199" t="s">
        <v>21</v>
      </c>
      <c r="F938" s="200" t="s">
        <v>292</v>
      </c>
      <c r="G938" s="198"/>
      <c r="H938" s="199" t="s">
        <v>21</v>
      </c>
      <c r="I938" s="201"/>
      <c r="J938" s="198"/>
      <c r="K938" s="198"/>
      <c r="L938" s="202"/>
      <c r="M938" s="203"/>
      <c r="N938" s="204"/>
      <c r="O938" s="204"/>
      <c r="P938" s="204"/>
      <c r="Q938" s="204"/>
      <c r="R938" s="204"/>
      <c r="S938" s="204"/>
      <c r="T938" s="205"/>
      <c r="AT938" s="206" t="s">
        <v>155</v>
      </c>
      <c r="AU938" s="206" t="s">
        <v>83</v>
      </c>
      <c r="AV938" s="12" t="s">
        <v>83</v>
      </c>
      <c r="AW938" s="12" t="s">
        <v>36</v>
      </c>
      <c r="AX938" s="12" t="s">
        <v>75</v>
      </c>
      <c r="AY938" s="206" t="s">
        <v>146</v>
      </c>
    </row>
    <row r="939" spans="2:65" s="11" customFormat="1">
      <c r="B939" s="186"/>
      <c r="C939" s="187"/>
      <c r="D939" s="183" t="s">
        <v>155</v>
      </c>
      <c r="E939" s="188" t="s">
        <v>21</v>
      </c>
      <c r="F939" s="189" t="s">
        <v>1647</v>
      </c>
      <c r="G939" s="187"/>
      <c r="H939" s="190">
        <v>9.4079999999999995</v>
      </c>
      <c r="I939" s="191"/>
      <c r="J939" s="187"/>
      <c r="K939" s="187"/>
      <c r="L939" s="192"/>
      <c r="M939" s="193"/>
      <c r="N939" s="194"/>
      <c r="O939" s="194"/>
      <c r="P939" s="194"/>
      <c r="Q939" s="194"/>
      <c r="R939" s="194"/>
      <c r="S939" s="194"/>
      <c r="T939" s="195"/>
      <c r="AT939" s="196" t="s">
        <v>155</v>
      </c>
      <c r="AU939" s="196" t="s">
        <v>83</v>
      </c>
      <c r="AV939" s="11" t="s">
        <v>85</v>
      </c>
      <c r="AW939" s="11" t="s">
        <v>36</v>
      </c>
      <c r="AX939" s="11" t="s">
        <v>75</v>
      </c>
      <c r="AY939" s="196" t="s">
        <v>146</v>
      </c>
    </row>
    <row r="940" spans="2:65" s="13" customFormat="1">
      <c r="B940" s="207"/>
      <c r="C940" s="208"/>
      <c r="D940" s="183" t="s">
        <v>155</v>
      </c>
      <c r="E940" s="209" t="s">
        <v>21</v>
      </c>
      <c r="F940" s="210" t="s">
        <v>252</v>
      </c>
      <c r="G940" s="208"/>
      <c r="H940" s="211">
        <v>773.3</v>
      </c>
      <c r="I940" s="212"/>
      <c r="J940" s="208"/>
      <c r="K940" s="208"/>
      <c r="L940" s="213"/>
      <c r="M940" s="214"/>
      <c r="N940" s="215"/>
      <c r="O940" s="215"/>
      <c r="P940" s="215"/>
      <c r="Q940" s="215"/>
      <c r="R940" s="215"/>
      <c r="S940" s="215"/>
      <c r="T940" s="216"/>
      <c r="AT940" s="217" t="s">
        <v>155</v>
      </c>
      <c r="AU940" s="217" t="s">
        <v>83</v>
      </c>
      <c r="AV940" s="13" t="s">
        <v>165</v>
      </c>
      <c r="AW940" s="13" t="s">
        <v>36</v>
      </c>
      <c r="AX940" s="13" t="s">
        <v>83</v>
      </c>
      <c r="AY940" s="217" t="s">
        <v>146</v>
      </c>
    </row>
    <row r="941" spans="2:65" s="1" customFormat="1" ht="16.5" customHeight="1">
      <c r="B941" s="33"/>
      <c r="C941" s="170" t="s">
        <v>1648</v>
      </c>
      <c r="D941" s="170" t="s">
        <v>147</v>
      </c>
      <c r="E941" s="171" t="s">
        <v>1649</v>
      </c>
      <c r="F941" s="172" t="s">
        <v>1650</v>
      </c>
      <c r="G941" s="173" t="s">
        <v>227</v>
      </c>
      <c r="H941" s="174">
        <v>773.3</v>
      </c>
      <c r="I941" s="175"/>
      <c r="J941" s="176">
        <f>ROUND(I941*H941,2)</f>
        <v>0</v>
      </c>
      <c r="K941" s="172" t="s">
        <v>394</v>
      </c>
      <c r="L941" s="37"/>
      <c r="M941" s="177" t="s">
        <v>21</v>
      </c>
      <c r="N941" s="178" t="s">
        <v>46</v>
      </c>
      <c r="O941" s="62"/>
      <c r="P941" s="179">
        <f>O941*H941</f>
        <v>0</v>
      </c>
      <c r="Q941" s="179">
        <v>0</v>
      </c>
      <c r="R941" s="179">
        <f>Q941*H941</f>
        <v>0</v>
      </c>
      <c r="S941" s="179">
        <v>0</v>
      </c>
      <c r="T941" s="180">
        <f>S941*H941</f>
        <v>0</v>
      </c>
      <c r="AR941" s="181" t="s">
        <v>151</v>
      </c>
      <c r="AT941" s="181" t="s">
        <v>147</v>
      </c>
      <c r="AU941" s="181" t="s">
        <v>83</v>
      </c>
      <c r="AY941" s="16" t="s">
        <v>146</v>
      </c>
      <c r="BE941" s="182">
        <f>IF(N941="základní",J941,0)</f>
        <v>0</v>
      </c>
      <c r="BF941" s="182">
        <f>IF(N941="snížená",J941,0)</f>
        <v>0</v>
      </c>
      <c r="BG941" s="182">
        <f>IF(N941="zákl. přenesená",J941,0)</f>
        <v>0</v>
      </c>
      <c r="BH941" s="182">
        <f>IF(N941="sníž. přenesená",J941,0)</f>
        <v>0</v>
      </c>
      <c r="BI941" s="182">
        <f>IF(N941="nulová",J941,0)</f>
        <v>0</v>
      </c>
      <c r="BJ941" s="16" t="s">
        <v>83</v>
      </c>
      <c r="BK941" s="182">
        <f>ROUND(I941*H941,2)</f>
        <v>0</v>
      </c>
      <c r="BL941" s="16" t="s">
        <v>151</v>
      </c>
      <c r="BM941" s="181" t="s">
        <v>1651</v>
      </c>
    </row>
    <row r="942" spans="2:65" s="11" customFormat="1">
      <c r="B942" s="186"/>
      <c r="C942" s="187"/>
      <c r="D942" s="183" t="s">
        <v>155</v>
      </c>
      <c r="E942" s="188" t="s">
        <v>21</v>
      </c>
      <c r="F942" s="189" t="s">
        <v>1652</v>
      </c>
      <c r="G942" s="187"/>
      <c r="H942" s="190">
        <v>773.3</v>
      </c>
      <c r="I942" s="191"/>
      <c r="J942" s="187"/>
      <c r="K942" s="187"/>
      <c r="L942" s="192"/>
      <c r="M942" s="193"/>
      <c r="N942" s="194"/>
      <c r="O942" s="194"/>
      <c r="P942" s="194"/>
      <c r="Q942" s="194"/>
      <c r="R942" s="194"/>
      <c r="S942" s="194"/>
      <c r="T942" s="195"/>
      <c r="AT942" s="196" t="s">
        <v>155</v>
      </c>
      <c r="AU942" s="196" t="s">
        <v>83</v>
      </c>
      <c r="AV942" s="11" t="s">
        <v>85</v>
      </c>
      <c r="AW942" s="11" t="s">
        <v>36</v>
      </c>
      <c r="AX942" s="11" t="s">
        <v>83</v>
      </c>
      <c r="AY942" s="196" t="s">
        <v>146</v>
      </c>
    </row>
    <row r="943" spans="2:65" s="1" customFormat="1" ht="24" customHeight="1">
      <c r="B943" s="33"/>
      <c r="C943" s="170" t="s">
        <v>1653</v>
      </c>
      <c r="D943" s="170" t="s">
        <v>147</v>
      </c>
      <c r="E943" s="171" t="s">
        <v>1654</v>
      </c>
      <c r="F943" s="172" t="s">
        <v>1655</v>
      </c>
      <c r="G943" s="173" t="s">
        <v>227</v>
      </c>
      <c r="H943" s="174">
        <v>457.49</v>
      </c>
      <c r="I943" s="175"/>
      <c r="J943" s="176">
        <f>ROUND(I943*H943,2)</f>
        <v>0</v>
      </c>
      <c r="K943" s="172" t="s">
        <v>394</v>
      </c>
      <c r="L943" s="37"/>
      <c r="M943" s="177" t="s">
        <v>21</v>
      </c>
      <c r="N943" s="178" t="s">
        <v>46</v>
      </c>
      <c r="O943" s="62"/>
      <c r="P943" s="179">
        <f>O943*H943</f>
        <v>0</v>
      </c>
      <c r="Q943" s="179">
        <v>2.2000000000000001E-4</v>
      </c>
      <c r="R943" s="179">
        <f>Q943*H943</f>
        <v>0.10064780000000001</v>
      </c>
      <c r="S943" s="179">
        <v>0</v>
      </c>
      <c r="T943" s="180">
        <f>S943*H943</f>
        <v>0</v>
      </c>
      <c r="AR943" s="181" t="s">
        <v>151</v>
      </c>
      <c r="AT943" s="181" t="s">
        <v>147</v>
      </c>
      <c r="AU943" s="181" t="s">
        <v>83</v>
      </c>
      <c r="AY943" s="16" t="s">
        <v>146</v>
      </c>
      <c r="BE943" s="182">
        <f>IF(N943="základní",J943,0)</f>
        <v>0</v>
      </c>
      <c r="BF943" s="182">
        <f>IF(N943="snížená",J943,0)</f>
        <v>0</v>
      </c>
      <c r="BG943" s="182">
        <f>IF(N943="zákl. přenesená",J943,0)</f>
        <v>0</v>
      </c>
      <c r="BH943" s="182">
        <f>IF(N943="sníž. přenesená",J943,0)</f>
        <v>0</v>
      </c>
      <c r="BI943" s="182">
        <f>IF(N943="nulová",J943,0)</f>
        <v>0</v>
      </c>
      <c r="BJ943" s="16" t="s">
        <v>83</v>
      </c>
      <c r="BK943" s="182">
        <f>ROUND(I943*H943,2)</f>
        <v>0</v>
      </c>
      <c r="BL943" s="16" t="s">
        <v>151</v>
      </c>
      <c r="BM943" s="181" t="s">
        <v>1656</v>
      </c>
    </row>
    <row r="944" spans="2:65" s="1" customFormat="1" ht="19.5">
      <c r="B944" s="33"/>
      <c r="C944" s="34"/>
      <c r="D944" s="183" t="s">
        <v>153</v>
      </c>
      <c r="E944" s="34"/>
      <c r="F944" s="184" t="s">
        <v>1657</v>
      </c>
      <c r="G944" s="34"/>
      <c r="H944" s="34"/>
      <c r="I944" s="106"/>
      <c r="J944" s="34"/>
      <c r="K944" s="34"/>
      <c r="L944" s="37"/>
      <c r="M944" s="185"/>
      <c r="N944" s="62"/>
      <c r="O944" s="62"/>
      <c r="P944" s="62"/>
      <c r="Q944" s="62"/>
      <c r="R944" s="62"/>
      <c r="S944" s="62"/>
      <c r="T944" s="63"/>
      <c r="AT944" s="16" t="s">
        <v>153</v>
      </c>
      <c r="AU944" s="16" t="s">
        <v>83</v>
      </c>
    </row>
    <row r="945" spans="2:65" s="11" customFormat="1">
      <c r="B945" s="186"/>
      <c r="C945" s="187"/>
      <c r="D945" s="183" t="s">
        <v>155</v>
      </c>
      <c r="E945" s="188" t="s">
        <v>21</v>
      </c>
      <c r="F945" s="189" t="s">
        <v>1652</v>
      </c>
      <c r="G945" s="187"/>
      <c r="H945" s="190">
        <v>773.3</v>
      </c>
      <c r="I945" s="191"/>
      <c r="J945" s="187"/>
      <c r="K945" s="187"/>
      <c r="L945" s="192"/>
      <c r="M945" s="193"/>
      <c r="N945" s="194"/>
      <c r="O945" s="194"/>
      <c r="P945" s="194"/>
      <c r="Q945" s="194"/>
      <c r="R945" s="194"/>
      <c r="S945" s="194"/>
      <c r="T945" s="195"/>
      <c r="AT945" s="196" t="s">
        <v>155</v>
      </c>
      <c r="AU945" s="196" t="s">
        <v>83</v>
      </c>
      <c r="AV945" s="11" t="s">
        <v>85</v>
      </c>
      <c r="AW945" s="11" t="s">
        <v>36</v>
      </c>
      <c r="AX945" s="11" t="s">
        <v>75</v>
      </c>
      <c r="AY945" s="196" t="s">
        <v>146</v>
      </c>
    </row>
    <row r="946" spans="2:65" s="12" customFormat="1">
      <c r="B946" s="197"/>
      <c r="C946" s="198"/>
      <c r="D946" s="183" t="s">
        <v>155</v>
      </c>
      <c r="E946" s="199" t="s">
        <v>21</v>
      </c>
      <c r="F946" s="200" t="s">
        <v>1658</v>
      </c>
      <c r="G946" s="198"/>
      <c r="H946" s="199" t="s">
        <v>21</v>
      </c>
      <c r="I946" s="201"/>
      <c r="J946" s="198"/>
      <c r="K946" s="198"/>
      <c r="L946" s="202"/>
      <c r="M946" s="203"/>
      <c r="N946" s="204"/>
      <c r="O946" s="204"/>
      <c r="P946" s="204"/>
      <c r="Q946" s="204"/>
      <c r="R946" s="204"/>
      <c r="S946" s="204"/>
      <c r="T946" s="205"/>
      <c r="AT946" s="206" t="s">
        <v>155</v>
      </c>
      <c r="AU946" s="206" t="s">
        <v>83</v>
      </c>
      <c r="AV946" s="12" t="s">
        <v>83</v>
      </c>
      <c r="AW946" s="12" t="s">
        <v>36</v>
      </c>
      <c r="AX946" s="12" t="s">
        <v>75</v>
      </c>
      <c r="AY946" s="206" t="s">
        <v>146</v>
      </c>
    </row>
    <row r="947" spans="2:65" s="11" customFormat="1">
      <c r="B947" s="186"/>
      <c r="C947" s="187"/>
      <c r="D947" s="183" t="s">
        <v>155</v>
      </c>
      <c r="E947" s="188" t="s">
        <v>21</v>
      </c>
      <c r="F947" s="189" t="s">
        <v>1659</v>
      </c>
      <c r="G947" s="187"/>
      <c r="H947" s="190">
        <v>-315.81</v>
      </c>
      <c r="I947" s="191"/>
      <c r="J947" s="187"/>
      <c r="K947" s="187"/>
      <c r="L947" s="192"/>
      <c r="M947" s="193"/>
      <c r="N947" s="194"/>
      <c r="O947" s="194"/>
      <c r="P947" s="194"/>
      <c r="Q947" s="194"/>
      <c r="R947" s="194"/>
      <c r="S947" s="194"/>
      <c r="T947" s="195"/>
      <c r="AT947" s="196" t="s">
        <v>155</v>
      </c>
      <c r="AU947" s="196" t="s">
        <v>83</v>
      </c>
      <c r="AV947" s="11" t="s">
        <v>85</v>
      </c>
      <c r="AW947" s="11" t="s">
        <v>36</v>
      </c>
      <c r="AX947" s="11" t="s">
        <v>75</v>
      </c>
      <c r="AY947" s="196" t="s">
        <v>146</v>
      </c>
    </row>
    <row r="948" spans="2:65" s="13" customFormat="1">
      <c r="B948" s="207"/>
      <c r="C948" s="208"/>
      <c r="D948" s="183" t="s">
        <v>155</v>
      </c>
      <c r="E948" s="209" t="s">
        <v>21</v>
      </c>
      <c r="F948" s="210" t="s">
        <v>252</v>
      </c>
      <c r="G948" s="208"/>
      <c r="H948" s="211">
        <v>457.49</v>
      </c>
      <c r="I948" s="212"/>
      <c r="J948" s="208"/>
      <c r="K948" s="208"/>
      <c r="L948" s="213"/>
      <c r="M948" s="214"/>
      <c r="N948" s="215"/>
      <c r="O948" s="215"/>
      <c r="P948" s="215"/>
      <c r="Q948" s="215"/>
      <c r="R948" s="215"/>
      <c r="S948" s="215"/>
      <c r="T948" s="216"/>
      <c r="AT948" s="217" t="s">
        <v>155</v>
      </c>
      <c r="AU948" s="217" t="s">
        <v>83</v>
      </c>
      <c r="AV948" s="13" t="s">
        <v>165</v>
      </c>
      <c r="AW948" s="13" t="s">
        <v>36</v>
      </c>
      <c r="AX948" s="13" t="s">
        <v>83</v>
      </c>
      <c r="AY948" s="217" t="s">
        <v>146</v>
      </c>
    </row>
    <row r="949" spans="2:65" s="1" customFormat="1" ht="24" customHeight="1">
      <c r="B949" s="33"/>
      <c r="C949" s="170" t="s">
        <v>1660</v>
      </c>
      <c r="D949" s="170" t="s">
        <v>147</v>
      </c>
      <c r="E949" s="171" t="s">
        <v>1661</v>
      </c>
      <c r="F949" s="172" t="s">
        <v>1662</v>
      </c>
      <c r="G949" s="173" t="s">
        <v>227</v>
      </c>
      <c r="H949" s="174">
        <v>726.58</v>
      </c>
      <c r="I949" s="175"/>
      <c r="J949" s="176">
        <f>ROUND(I949*H949,2)</f>
        <v>0</v>
      </c>
      <c r="K949" s="172" t="s">
        <v>394</v>
      </c>
      <c r="L949" s="37"/>
      <c r="M949" s="177" t="s">
        <v>21</v>
      </c>
      <c r="N949" s="178" t="s">
        <v>46</v>
      </c>
      <c r="O949" s="62"/>
      <c r="P949" s="179">
        <f>O949*H949</f>
        <v>0</v>
      </c>
      <c r="Q949" s="179">
        <v>1.3999999999999999E-4</v>
      </c>
      <c r="R949" s="179">
        <f>Q949*H949</f>
        <v>0.1017212</v>
      </c>
      <c r="S949" s="179">
        <v>0</v>
      </c>
      <c r="T949" s="180">
        <f>S949*H949</f>
        <v>0</v>
      </c>
      <c r="AR949" s="181" t="s">
        <v>151</v>
      </c>
      <c r="AT949" s="181" t="s">
        <v>147</v>
      </c>
      <c r="AU949" s="181" t="s">
        <v>83</v>
      </c>
      <c r="AY949" s="16" t="s">
        <v>146</v>
      </c>
      <c r="BE949" s="182">
        <f>IF(N949="základní",J949,0)</f>
        <v>0</v>
      </c>
      <c r="BF949" s="182">
        <f>IF(N949="snížená",J949,0)</f>
        <v>0</v>
      </c>
      <c r="BG949" s="182">
        <f>IF(N949="zákl. přenesená",J949,0)</f>
        <v>0</v>
      </c>
      <c r="BH949" s="182">
        <f>IF(N949="sníž. přenesená",J949,0)</f>
        <v>0</v>
      </c>
      <c r="BI949" s="182">
        <f>IF(N949="nulová",J949,0)</f>
        <v>0</v>
      </c>
      <c r="BJ949" s="16" t="s">
        <v>83</v>
      </c>
      <c r="BK949" s="182">
        <f>ROUND(I949*H949,2)</f>
        <v>0</v>
      </c>
      <c r="BL949" s="16" t="s">
        <v>151</v>
      </c>
      <c r="BM949" s="181" t="s">
        <v>1663</v>
      </c>
    </row>
    <row r="950" spans="2:65" s="1" customFormat="1" ht="19.5">
      <c r="B950" s="33"/>
      <c r="C950" s="34"/>
      <c r="D950" s="183" t="s">
        <v>153</v>
      </c>
      <c r="E950" s="34"/>
      <c r="F950" s="184" t="s">
        <v>1664</v>
      </c>
      <c r="G950" s="34"/>
      <c r="H950" s="34"/>
      <c r="I950" s="106"/>
      <c r="J950" s="34"/>
      <c r="K950" s="34"/>
      <c r="L950" s="37"/>
      <c r="M950" s="185"/>
      <c r="N950" s="62"/>
      <c r="O950" s="62"/>
      <c r="P950" s="62"/>
      <c r="Q950" s="62"/>
      <c r="R950" s="62"/>
      <c r="S950" s="62"/>
      <c r="T950" s="63"/>
      <c r="AT950" s="16" t="s">
        <v>153</v>
      </c>
      <c r="AU950" s="16" t="s">
        <v>83</v>
      </c>
    </row>
    <row r="951" spans="2:65" s="12" customFormat="1">
      <c r="B951" s="197"/>
      <c r="C951" s="198"/>
      <c r="D951" s="183" t="s">
        <v>155</v>
      </c>
      <c r="E951" s="199" t="s">
        <v>21</v>
      </c>
      <c r="F951" s="200" t="s">
        <v>1665</v>
      </c>
      <c r="G951" s="198"/>
      <c r="H951" s="199" t="s">
        <v>21</v>
      </c>
      <c r="I951" s="201"/>
      <c r="J951" s="198"/>
      <c r="K951" s="198"/>
      <c r="L951" s="202"/>
      <c r="M951" s="203"/>
      <c r="N951" s="204"/>
      <c r="O951" s="204"/>
      <c r="P951" s="204"/>
      <c r="Q951" s="204"/>
      <c r="R951" s="204"/>
      <c r="S951" s="204"/>
      <c r="T951" s="205"/>
      <c r="AT951" s="206" t="s">
        <v>155</v>
      </c>
      <c r="AU951" s="206" t="s">
        <v>83</v>
      </c>
      <c r="AV951" s="12" t="s">
        <v>83</v>
      </c>
      <c r="AW951" s="12" t="s">
        <v>36</v>
      </c>
      <c r="AX951" s="12" t="s">
        <v>75</v>
      </c>
      <c r="AY951" s="206" t="s">
        <v>146</v>
      </c>
    </row>
    <row r="952" spans="2:65" s="11" customFormat="1">
      <c r="B952" s="186"/>
      <c r="C952" s="187"/>
      <c r="D952" s="183" t="s">
        <v>155</v>
      </c>
      <c r="E952" s="188" t="s">
        <v>21</v>
      </c>
      <c r="F952" s="189" t="s">
        <v>1666</v>
      </c>
      <c r="G952" s="187"/>
      <c r="H952" s="190">
        <v>216</v>
      </c>
      <c r="I952" s="191"/>
      <c r="J952" s="187"/>
      <c r="K952" s="187"/>
      <c r="L952" s="192"/>
      <c r="M952" s="193"/>
      <c r="N952" s="194"/>
      <c r="O952" s="194"/>
      <c r="P952" s="194"/>
      <c r="Q952" s="194"/>
      <c r="R952" s="194"/>
      <c r="S952" s="194"/>
      <c r="T952" s="195"/>
      <c r="AT952" s="196" t="s">
        <v>155</v>
      </c>
      <c r="AU952" s="196" t="s">
        <v>83</v>
      </c>
      <c r="AV952" s="11" t="s">
        <v>85</v>
      </c>
      <c r="AW952" s="11" t="s">
        <v>36</v>
      </c>
      <c r="AX952" s="11" t="s">
        <v>75</v>
      </c>
      <c r="AY952" s="196" t="s">
        <v>146</v>
      </c>
    </row>
    <row r="953" spans="2:65" s="12" customFormat="1">
      <c r="B953" s="197"/>
      <c r="C953" s="198"/>
      <c r="D953" s="183" t="s">
        <v>155</v>
      </c>
      <c r="E953" s="199" t="s">
        <v>21</v>
      </c>
      <c r="F953" s="200" t="s">
        <v>1667</v>
      </c>
      <c r="G953" s="198"/>
      <c r="H953" s="199" t="s">
        <v>21</v>
      </c>
      <c r="I953" s="201"/>
      <c r="J953" s="198"/>
      <c r="K953" s="198"/>
      <c r="L953" s="202"/>
      <c r="M953" s="203"/>
      <c r="N953" s="204"/>
      <c r="O953" s="204"/>
      <c r="P953" s="204"/>
      <c r="Q953" s="204"/>
      <c r="R953" s="204"/>
      <c r="S953" s="204"/>
      <c r="T953" s="205"/>
      <c r="AT953" s="206" t="s">
        <v>155</v>
      </c>
      <c r="AU953" s="206" t="s">
        <v>83</v>
      </c>
      <c r="AV953" s="12" t="s">
        <v>83</v>
      </c>
      <c r="AW953" s="12" t="s">
        <v>36</v>
      </c>
      <c r="AX953" s="12" t="s">
        <v>75</v>
      </c>
      <c r="AY953" s="206" t="s">
        <v>146</v>
      </c>
    </row>
    <row r="954" spans="2:65" s="11" customFormat="1">
      <c r="B954" s="186"/>
      <c r="C954" s="187"/>
      <c r="D954" s="183" t="s">
        <v>155</v>
      </c>
      <c r="E954" s="188" t="s">
        <v>21</v>
      </c>
      <c r="F954" s="189" t="s">
        <v>1668</v>
      </c>
      <c r="G954" s="187"/>
      <c r="H954" s="190">
        <v>7.7759999999999998</v>
      </c>
      <c r="I954" s="191"/>
      <c r="J954" s="187"/>
      <c r="K954" s="187"/>
      <c r="L954" s="192"/>
      <c r="M954" s="193"/>
      <c r="N954" s="194"/>
      <c r="O954" s="194"/>
      <c r="P954" s="194"/>
      <c r="Q954" s="194"/>
      <c r="R954" s="194"/>
      <c r="S954" s="194"/>
      <c r="T954" s="195"/>
      <c r="AT954" s="196" t="s">
        <v>155</v>
      </c>
      <c r="AU954" s="196" t="s">
        <v>83</v>
      </c>
      <c r="AV954" s="11" t="s">
        <v>85</v>
      </c>
      <c r="AW954" s="11" t="s">
        <v>36</v>
      </c>
      <c r="AX954" s="11" t="s">
        <v>75</v>
      </c>
      <c r="AY954" s="196" t="s">
        <v>146</v>
      </c>
    </row>
    <row r="955" spans="2:65" s="12" customFormat="1">
      <c r="B955" s="197"/>
      <c r="C955" s="198"/>
      <c r="D955" s="183" t="s">
        <v>155</v>
      </c>
      <c r="E955" s="199" t="s">
        <v>21</v>
      </c>
      <c r="F955" s="200" t="s">
        <v>1669</v>
      </c>
      <c r="G955" s="198"/>
      <c r="H955" s="199" t="s">
        <v>21</v>
      </c>
      <c r="I955" s="201"/>
      <c r="J955" s="198"/>
      <c r="K955" s="198"/>
      <c r="L955" s="202"/>
      <c r="M955" s="203"/>
      <c r="N955" s="204"/>
      <c r="O955" s="204"/>
      <c r="P955" s="204"/>
      <c r="Q955" s="204"/>
      <c r="R955" s="204"/>
      <c r="S955" s="204"/>
      <c r="T955" s="205"/>
      <c r="AT955" s="206" t="s">
        <v>155</v>
      </c>
      <c r="AU955" s="206" t="s">
        <v>83</v>
      </c>
      <c r="AV955" s="12" t="s">
        <v>83</v>
      </c>
      <c r="AW955" s="12" t="s">
        <v>36</v>
      </c>
      <c r="AX955" s="12" t="s">
        <v>75</v>
      </c>
      <c r="AY955" s="206" t="s">
        <v>146</v>
      </c>
    </row>
    <row r="956" spans="2:65" s="11" customFormat="1">
      <c r="B956" s="186"/>
      <c r="C956" s="187"/>
      <c r="D956" s="183" t="s">
        <v>155</v>
      </c>
      <c r="E956" s="188" t="s">
        <v>21</v>
      </c>
      <c r="F956" s="189" t="s">
        <v>1670</v>
      </c>
      <c r="G956" s="187"/>
      <c r="H956" s="190">
        <v>2.4239999999999999</v>
      </c>
      <c r="I956" s="191"/>
      <c r="J956" s="187"/>
      <c r="K956" s="187"/>
      <c r="L956" s="192"/>
      <c r="M956" s="193"/>
      <c r="N956" s="194"/>
      <c r="O956" s="194"/>
      <c r="P956" s="194"/>
      <c r="Q956" s="194"/>
      <c r="R956" s="194"/>
      <c r="S956" s="194"/>
      <c r="T956" s="195"/>
      <c r="AT956" s="196" t="s">
        <v>155</v>
      </c>
      <c r="AU956" s="196" t="s">
        <v>83</v>
      </c>
      <c r="AV956" s="11" t="s">
        <v>85</v>
      </c>
      <c r="AW956" s="11" t="s">
        <v>36</v>
      </c>
      <c r="AX956" s="11" t="s">
        <v>75</v>
      </c>
      <c r="AY956" s="196" t="s">
        <v>146</v>
      </c>
    </row>
    <row r="957" spans="2:65" s="12" customFormat="1">
      <c r="B957" s="197"/>
      <c r="C957" s="198"/>
      <c r="D957" s="183" t="s">
        <v>155</v>
      </c>
      <c r="E957" s="199" t="s">
        <v>21</v>
      </c>
      <c r="F957" s="200" t="s">
        <v>1671</v>
      </c>
      <c r="G957" s="198"/>
      <c r="H957" s="199" t="s">
        <v>21</v>
      </c>
      <c r="I957" s="201"/>
      <c r="J957" s="198"/>
      <c r="K957" s="198"/>
      <c r="L957" s="202"/>
      <c r="M957" s="203"/>
      <c r="N957" s="204"/>
      <c r="O957" s="204"/>
      <c r="P957" s="204"/>
      <c r="Q957" s="204"/>
      <c r="R957" s="204"/>
      <c r="S957" s="204"/>
      <c r="T957" s="205"/>
      <c r="AT957" s="206" t="s">
        <v>155</v>
      </c>
      <c r="AU957" s="206" t="s">
        <v>83</v>
      </c>
      <c r="AV957" s="12" t="s">
        <v>83</v>
      </c>
      <c r="AW957" s="12" t="s">
        <v>36</v>
      </c>
      <c r="AX957" s="12" t="s">
        <v>75</v>
      </c>
      <c r="AY957" s="206" t="s">
        <v>146</v>
      </c>
    </row>
    <row r="958" spans="2:65" s="11" customFormat="1">
      <c r="B958" s="186"/>
      <c r="C958" s="187"/>
      <c r="D958" s="183" t="s">
        <v>155</v>
      </c>
      <c r="E958" s="188" t="s">
        <v>21</v>
      </c>
      <c r="F958" s="189" t="s">
        <v>1672</v>
      </c>
      <c r="G958" s="187"/>
      <c r="H958" s="190">
        <v>7.77</v>
      </c>
      <c r="I958" s="191"/>
      <c r="J958" s="187"/>
      <c r="K958" s="187"/>
      <c r="L958" s="192"/>
      <c r="M958" s="193"/>
      <c r="N958" s="194"/>
      <c r="O958" s="194"/>
      <c r="P958" s="194"/>
      <c r="Q958" s="194"/>
      <c r="R958" s="194"/>
      <c r="S958" s="194"/>
      <c r="T958" s="195"/>
      <c r="AT958" s="196" t="s">
        <v>155</v>
      </c>
      <c r="AU958" s="196" t="s">
        <v>83</v>
      </c>
      <c r="AV958" s="11" t="s">
        <v>85</v>
      </c>
      <c r="AW958" s="11" t="s">
        <v>36</v>
      </c>
      <c r="AX958" s="11" t="s">
        <v>75</v>
      </c>
      <c r="AY958" s="196" t="s">
        <v>146</v>
      </c>
    </row>
    <row r="959" spans="2:65" s="12" customFormat="1">
      <c r="B959" s="197"/>
      <c r="C959" s="198"/>
      <c r="D959" s="183" t="s">
        <v>155</v>
      </c>
      <c r="E959" s="199" t="s">
        <v>21</v>
      </c>
      <c r="F959" s="200" t="s">
        <v>1673</v>
      </c>
      <c r="G959" s="198"/>
      <c r="H959" s="199" t="s">
        <v>21</v>
      </c>
      <c r="I959" s="201"/>
      <c r="J959" s="198"/>
      <c r="K959" s="198"/>
      <c r="L959" s="202"/>
      <c r="M959" s="203"/>
      <c r="N959" s="204"/>
      <c r="O959" s="204"/>
      <c r="P959" s="204"/>
      <c r="Q959" s="204"/>
      <c r="R959" s="204"/>
      <c r="S959" s="204"/>
      <c r="T959" s="205"/>
      <c r="AT959" s="206" t="s">
        <v>155</v>
      </c>
      <c r="AU959" s="206" t="s">
        <v>83</v>
      </c>
      <c r="AV959" s="12" t="s">
        <v>83</v>
      </c>
      <c r="AW959" s="12" t="s">
        <v>36</v>
      </c>
      <c r="AX959" s="12" t="s">
        <v>75</v>
      </c>
      <c r="AY959" s="206" t="s">
        <v>146</v>
      </c>
    </row>
    <row r="960" spans="2:65" s="11" customFormat="1">
      <c r="B960" s="186"/>
      <c r="C960" s="187"/>
      <c r="D960" s="183" t="s">
        <v>155</v>
      </c>
      <c r="E960" s="188" t="s">
        <v>21</v>
      </c>
      <c r="F960" s="189" t="s">
        <v>1674</v>
      </c>
      <c r="G960" s="187"/>
      <c r="H960" s="190">
        <v>32</v>
      </c>
      <c r="I960" s="191"/>
      <c r="J960" s="187"/>
      <c r="K960" s="187"/>
      <c r="L960" s="192"/>
      <c r="M960" s="193"/>
      <c r="N960" s="194"/>
      <c r="O960" s="194"/>
      <c r="P960" s="194"/>
      <c r="Q960" s="194"/>
      <c r="R960" s="194"/>
      <c r="S960" s="194"/>
      <c r="T960" s="195"/>
      <c r="AT960" s="196" t="s">
        <v>155</v>
      </c>
      <c r="AU960" s="196" t="s">
        <v>83</v>
      </c>
      <c r="AV960" s="11" t="s">
        <v>85</v>
      </c>
      <c r="AW960" s="11" t="s">
        <v>36</v>
      </c>
      <c r="AX960" s="11" t="s">
        <v>75</v>
      </c>
      <c r="AY960" s="196" t="s">
        <v>146</v>
      </c>
    </row>
    <row r="961" spans="2:65" s="12" customFormat="1">
      <c r="B961" s="197"/>
      <c r="C961" s="198"/>
      <c r="D961" s="183" t="s">
        <v>155</v>
      </c>
      <c r="E961" s="199" t="s">
        <v>21</v>
      </c>
      <c r="F961" s="200" t="s">
        <v>1675</v>
      </c>
      <c r="G961" s="198"/>
      <c r="H961" s="199" t="s">
        <v>21</v>
      </c>
      <c r="I961" s="201"/>
      <c r="J961" s="198"/>
      <c r="K961" s="198"/>
      <c r="L961" s="202"/>
      <c r="M961" s="203"/>
      <c r="N961" s="204"/>
      <c r="O961" s="204"/>
      <c r="P961" s="204"/>
      <c r="Q961" s="204"/>
      <c r="R961" s="204"/>
      <c r="S961" s="204"/>
      <c r="T961" s="205"/>
      <c r="AT961" s="206" t="s">
        <v>155</v>
      </c>
      <c r="AU961" s="206" t="s">
        <v>83</v>
      </c>
      <c r="AV961" s="12" t="s">
        <v>83</v>
      </c>
      <c r="AW961" s="12" t="s">
        <v>36</v>
      </c>
      <c r="AX961" s="12" t="s">
        <v>75</v>
      </c>
      <c r="AY961" s="206" t="s">
        <v>146</v>
      </c>
    </row>
    <row r="962" spans="2:65" s="11" customFormat="1">
      <c r="B962" s="186"/>
      <c r="C962" s="187"/>
      <c r="D962" s="183" t="s">
        <v>155</v>
      </c>
      <c r="E962" s="188" t="s">
        <v>21</v>
      </c>
      <c r="F962" s="189" t="s">
        <v>1676</v>
      </c>
      <c r="G962" s="187"/>
      <c r="H962" s="190">
        <v>135.84</v>
      </c>
      <c r="I962" s="191"/>
      <c r="J962" s="187"/>
      <c r="K962" s="187"/>
      <c r="L962" s="192"/>
      <c r="M962" s="193"/>
      <c r="N962" s="194"/>
      <c r="O962" s="194"/>
      <c r="P962" s="194"/>
      <c r="Q962" s="194"/>
      <c r="R962" s="194"/>
      <c r="S962" s="194"/>
      <c r="T962" s="195"/>
      <c r="AT962" s="196" t="s">
        <v>155</v>
      </c>
      <c r="AU962" s="196" t="s">
        <v>83</v>
      </c>
      <c r="AV962" s="11" t="s">
        <v>85</v>
      </c>
      <c r="AW962" s="11" t="s">
        <v>36</v>
      </c>
      <c r="AX962" s="11" t="s">
        <v>75</v>
      </c>
      <c r="AY962" s="196" t="s">
        <v>146</v>
      </c>
    </row>
    <row r="963" spans="2:65" s="12" customFormat="1">
      <c r="B963" s="197"/>
      <c r="C963" s="198"/>
      <c r="D963" s="183" t="s">
        <v>155</v>
      </c>
      <c r="E963" s="199" t="s">
        <v>21</v>
      </c>
      <c r="F963" s="200" t="s">
        <v>1677</v>
      </c>
      <c r="G963" s="198"/>
      <c r="H963" s="199" t="s">
        <v>21</v>
      </c>
      <c r="I963" s="201"/>
      <c r="J963" s="198"/>
      <c r="K963" s="198"/>
      <c r="L963" s="202"/>
      <c r="M963" s="203"/>
      <c r="N963" s="204"/>
      <c r="O963" s="204"/>
      <c r="P963" s="204"/>
      <c r="Q963" s="204"/>
      <c r="R963" s="204"/>
      <c r="S963" s="204"/>
      <c r="T963" s="205"/>
      <c r="AT963" s="206" t="s">
        <v>155</v>
      </c>
      <c r="AU963" s="206" t="s">
        <v>83</v>
      </c>
      <c r="AV963" s="12" t="s">
        <v>83</v>
      </c>
      <c r="AW963" s="12" t="s">
        <v>36</v>
      </c>
      <c r="AX963" s="12" t="s">
        <v>75</v>
      </c>
      <c r="AY963" s="206" t="s">
        <v>146</v>
      </c>
    </row>
    <row r="964" spans="2:65" s="11" customFormat="1">
      <c r="B964" s="186"/>
      <c r="C964" s="187"/>
      <c r="D964" s="183" t="s">
        <v>155</v>
      </c>
      <c r="E964" s="188" t="s">
        <v>21</v>
      </c>
      <c r="F964" s="189" t="s">
        <v>1678</v>
      </c>
      <c r="G964" s="187"/>
      <c r="H964" s="190">
        <v>8.9600000000000009</v>
      </c>
      <c r="I964" s="191"/>
      <c r="J964" s="187"/>
      <c r="K964" s="187"/>
      <c r="L964" s="192"/>
      <c r="M964" s="193"/>
      <c r="N964" s="194"/>
      <c r="O964" s="194"/>
      <c r="P964" s="194"/>
      <c r="Q964" s="194"/>
      <c r="R964" s="194"/>
      <c r="S964" s="194"/>
      <c r="T964" s="195"/>
      <c r="AT964" s="196" t="s">
        <v>155</v>
      </c>
      <c r="AU964" s="196" t="s">
        <v>83</v>
      </c>
      <c r="AV964" s="11" t="s">
        <v>85</v>
      </c>
      <c r="AW964" s="11" t="s">
        <v>36</v>
      </c>
      <c r="AX964" s="11" t="s">
        <v>75</v>
      </c>
      <c r="AY964" s="196" t="s">
        <v>146</v>
      </c>
    </row>
    <row r="965" spans="2:65" s="12" customFormat="1">
      <c r="B965" s="197"/>
      <c r="C965" s="198"/>
      <c r="D965" s="183" t="s">
        <v>155</v>
      </c>
      <c r="E965" s="199" t="s">
        <v>21</v>
      </c>
      <c r="F965" s="200" t="s">
        <v>1679</v>
      </c>
      <c r="G965" s="198"/>
      <c r="H965" s="199" t="s">
        <v>21</v>
      </c>
      <c r="I965" s="201"/>
      <c r="J965" s="198"/>
      <c r="K965" s="198"/>
      <c r="L965" s="202"/>
      <c r="M965" s="203"/>
      <c r="N965" s="204"/>
      <c r="O965" s="204"/>
      <c r="P965" s="204"/>
      <c r="Q965" s="204"/>
      <c r="R965" s="204"/>
      <c r="S965" s="204"/>
      <c r="T965" s="205"/>
      <c r="AT965" s="206" t="s">
        <v>155</v>
      </c>
      <c r="AU965" s="206" t="s">
        <v>83</v>
      </c>
      <c r="AV965" s="12" t="s">
        <v>83</v>
      </c>
      <c r="AW965" s="12" t="s">
        <v>36</v>
      </c>
      <c r="AX965" s="12" t="s">
        <v>75</v>
      </c>
      <c r="AY965" s="206" t="s">
        <v>146</v>
      </c>
    </row>
    <row r="966" spans="2:65" s="11" customFormat="1">
      <c r="B966" s="186"/>
      <c r="C966" s="187"/>
      <c r="D966" s="183" t="s">
        <v>155</v>
      </c>
      <c r="E966" s="188" t="s">
        <v>21</v>
      </c>
      <c r="F966" s="189" t="s">
        <v>1680</v>
      </c>
      <c r="G966" s="187"/>
      <c r="H966" s="190">
        <v>223.89</v>
      </c>
      <c r="I966" s="191"/>
      <c r="J966" s="187"/>
      <c r="K966" s="187"/>
      <c r="L966" s="192"/>
      <c r="M966" s="193"/>
      <c r="N966" s="194"/>
      <c r="O966" s="194"/>
      <c r="P966" s="194"/>
      <c r="Q966" s="194"/>
      <c r="R966" s="194"/>
      <c r="S966" s="194"/>
      <c r="T966" s="195"/>
      <c r="AT966" s="196" t="s">
        <v>155</v>
      </c>
      <c r="AU966" s="196" t="s">
        <v>83</v>
      </c>
      <c r="AV966" s="11" t="s">
        <v>85</v>
      </c>
      <c r="AW966" s="11" t="s">
        <v>36</v>
      </c>
      <c r="AX966" s="11" t="s">
        <v>75</v>
      </c>
      <c r="AY966" s="196" t="s">
        <v>146</v>
      </c>
    </row>
    <row r="967" spans="2:65" s="12" customFormat="1">
      <c r="B967" s="197"/>
      <c r="C967" s="198"/>
      <c r="D967" s="183" t="s">
        <v>155</v>
      </c>
      <c r="E967" s="199" t="s">
        <v>21</v>
      </c>
      <c r="F967" s="200" t="s">
        <v>1681</v>
      </c>
      <c r="G967" s="198"/>
      <c r="H967" s="199" t="s">
        <v>21</v>
      </c>
      <c r="I967" s="201"/>
      <c r="J967" s="198"/>
      <c r="K967" s="198"/>
      <c r="L967" s="202"/>
      <c r="M967" s="203"/>
      <c r="N967" s="204"/>
      <c r="O967" s="204"/>
      <c r="P967" s="204"/>
      <c r="Q967" s="204"/>
      <c r="R967" s="204"/>
      <c r="S967" s="204"/>
      <c r="T967" s="205"/>
      <c r="AT967" s="206" t="s">
        <v>155</v>
      </c>
      <c r="AU967" s="206" t="s">
        <v>83</v>
      </c>
      <c r="AV967" s="12" t="s">
        <v>83</v>
      </c>
      <c r="AW967" s="12" t="s">
        <v>36</v>
      </c>
      <c r="AX967" s="12" t="s">
        <v>75</v>
      </c>
      <c r="AY967" s="206" t="s">
        <v>146</v>
      </c>
    </row>
    <row r="968" spans="2:65" s="11" customFormat="1">
      <c r="B968" s="186"/>
      <c r="C968" s="187"/>
      <c r="D968" s="183" t="s">
        <v>155</v>
      </c>
      <c r="E968" s="188" t="s">
        <v>21</v>
      </c>
      <c r="F968" s="189" t="s">
        <v>1682</v>
      </c>
      <c r="G968" s="187"/>
      <c r="H968" s="190">
        <v>31.03</v>
      </c>
      <c r="I968" s="191"/>
      <c r="J968" s="187"/>
      <c r="K968" s="187"/>
      <c r="L968" s="192"/>
      <c r="M968" s="193"/>
      <c r="N968" s="194"/>
      <c r="O968" s="194"/>
      <c r="P968" s="194"/>
      <c r="Q968" s="194"/>
      <c r="R968" s="194"/>
      <c r="S968" s="194"/>
      <c r="T968" s="195"/>
      <c r="AT968" s="196" t="s">
        <v>155</v>
      </c>
      <c r="AU968" s="196" t="s">
        <v>83</v>
      </c>
      <c r="AV968" s="11" t="s">
        <v>85</v>
      </c>
      <c r="AW968" s="11" t="s">
        <v>36</v>
      </c>
      <c r="AX968" s="11" t="s">
        <v>75</v>
      </c>
      <c r="AY968" s="196" t="s">
        <v>146</v>
      </c>
    </row>
    <row r="969" spans="2:65" s="12" customFormat="1">
      <c r="B969" s="197"/>
      <c r="C969" s="198"/>
      <c r="D969" s="183" t="s">
        <v>155</v>
      </c>
      <c r="E969" s="199" t="s">
        <v>21</v>
      </c>
      <c r="F969" s="200" t="s">
        <v>1683</v>
      </c>
      <c r="G969" s="198"/>
      <c r="H969" s="199" t="s">
        <v>21</v>
      </c>
      <c r="I969" s="201"/>
      <c r="J969" s="198"/>
      <c r="K969" s="198"/>
      <c r="L969" s="202"/>
      <c r="M969" s="203"/>
      <c r="N969" s="204"/>
      <c r="O969" s="204"/>
      <c r="P969" s="204"/>
      <c r="Q969" s="204"/>
      <c r="R969" s="204"/>
      <c r="S969" s="204"/>
      <c r="T969" s="205"/>
      <c r="AT969" s="206" t="s">
        <v>155</v>
      </c>
      <c r="AU969" s="206" t="s">
        <v>83</v>
      </c>
      <c r="AV969" s="12" t="s">
        <v>83</v>
      </c>
      <c r="AW969" s="12" t="s">
        <v>36</v>
      </c>
      <c r="AX969" s="12" t="s">
        <v>75</v>
      </c>
      <c r="AY969" s="206" t="s">
        <v>146</v>
      </c>
    </row>
    <row r="970" spans="2:65" s="11" customFormat="1">
      <c r="B970" s="186"/>
      <c r="C970" s="187"/>
      <c r="D970" s="183" t="s">
        <v>155</v>
      </c>
      <c r="E970" s="188" t="s">
        <v>21</v>
      </c>
      <c r="F970" s="189" t="s">
        <v>1684</v>
      </c>
      <c r="G970" s="187"/>
      <c r="H970" s="190">
        <v>60.89</v>
      </c>
      <c r="I970" s="191"/>
      <c r="J970" s="187"/>
      <c r="K970" s="187"/>
      <c r="L970" s="192"/>
      <c r="M970" s="193"/>
      <c r="N970" s="194"/>
      <c r="O970" s="194"/>
      <c r="P970" s="194"/>
      <c r="Q970" s="194"/>
      <c r="R970" s="194"/>
      <c r="S970" s="194"/>
      <c r="T970" s="195"/>
      <c r="AT970" s="196" t="s">
        <v>155</v>
      </c>
      <c r="AU970" s="196" t="s">
        <v>83</v>
      </c>
      <c r="AV970" s="11" t="s">
        <v>85</v>
      </c>
      <c r="AW970" s="11" t="s">
        <v>36</v>
      </c>
      <c r="AX970" s="11" t="s">
        <v>75</v>
      </c>
      <c r="AY970" s="196" t="s">
        <v>146</v>
      </c>
    </row>
    <row r="971" spans="2:65" s="13" customFormat="1">
      <c r="B971" s="207"/>
      <c r="C971" s="208"/>
      <c r="D971" s="183" t="s">
        <v>155</v>
      </c>
      <c r="E971" s="209" t="s">
        <v>21</v>
      </c>
      <c r="F971" s="210" t="s">
        <v>252</v>
      </c>
      <c r="G971" s="208"/>
      <c r="H971" s="211">
        <v>726.58</v>
      </c>
      <c r="I971" s="212"/>
      <c r="J971" s="208"/>
      <c r="K971" s="208"/>
      <c r="L971" s="213"/>
      <c r="M971" s="214"/>
      <c r="N971" s="215"/>
      <c r="O971" s="215"/>
      <c r="P971" s="215"/>
      <c r="Q971" s="215"/>
      <c r="R971" s="215"/>
      <c r="S971" s="215"/>
      <c r="T971" s="216"/>
      <c r="AT971" s="217" t="s">
        <v>155</v>
      </c>
      <c r="AU971" s="217" t="s">
        <v>83</v>
      </c>
      <c r="AV971" s="13" t="s">
        <v>165</v>
      </c>
      <c r="AW971" s="13" t="s">
        <v>36</v>
      </c>
      <c r="AX971" s="13" t="s">
        <v>83</v>
      </c>
      <c r="AY971" s="217" t="s">
        <v>146</v>
      </c>
    </row>
    <row r="972" spans="2:65" s="1" customFormat="1" ht="16.5" customHeight="1">
      <c r="B972" s="33"/>
      <c r="C972" s="170" t="s">
        <v>1685</v>
      </c>
      <c r="D972" s="170" t="s">
        <v>147</v>
      </c>
      <c r="E972" s="171" t="s">
        <v>1686</v>
      </c>
      <c r="F972" s="172" t="s">
        <v>1687</v>
      </c>
      <c r="G972" s="173" t="s">
        <v>227</v>
      </c>
      <c r="H972" s="174">
        <v>58.27</v>
      </c>
      <c r="I972" s="175"/>
      <c r="J972" s="176">
        <f>ROUND(I972*H972,2)</f>
        <v>0</v>
      </c>
      <c r="K972" s="172" t="s">
        <v>21</v>
      </c>
      <c r="L972" s="37"/>
      <c r="M972" s="177" t="s">
        <v>21</v>
      </c>
      <c r="N972" s="178" t="s">
        <v>46</v>
      </c>
      <c r="O972" s="62"/>
      <c r="P972" s="179">
        <f>O972*H972</f>
        <v>0</v>
      </c>
      <c r="Q972" s="179">
        <v>2.0000000000000002E-5</v>
      </c>
      <c r="R972" s="179">
        <f>Q972*H972</f>
        <v>1.1654000000000002E-3</v>
      </c>
      <c r="S972" s="179">
        <v>0</v>
      </c>
      <c r="T972" s="180">
        <f>S972*H972</f>
        <v>0</v>
      </c>
      <c r="AR972" s="181" t="s">
        <v>151</v>
      </c>
      <c r="AT972" s="181" t="s">
        <v>147</v>
      </c>
      <c r="AU972" s="181" t="s">
        <v>83</v>
      </c>
      <c r="AY972" s="16" t="s">
        <v>146</v>
      </c>
      <c r="BE972" s="182">
        <f>IF(N972="základní",J972,0)</f>
        <v>0</v>
      </c>
      <c r="BF972" s="182">
        <f>IF(N972="snížená",J972,0)</f>
        <v>0</v>
      </c>
      <c r="BG972" s="182">
        <f>IF(N972="zákl. přenesená",J972,0)</f>
        <v>0</v>
      </c>
      <c r="BH972" s="182">
        <f>IF(N972="sníž. přenesená",J972,0)</f>
        <v>0</v>
      </c>
      <c r="BI972" s="182">
        <f>IF(N972="nulová",J972,0)</f>
        <v>0</v>
      </c>
      <c r="BJ972" s="16" t="s">
        <v>83</v>
      </c>
      <c r="BK972" s="182">
        <f>ROUND(I972*H972,2)</f>
        <v>0</v>
      </c>
      <c r="BL972" s="16" t="s">
        <v>151</v>
      </c>
      <c r="BM972" s="181" t="s">
        <v>1688</v>
      </c>
    </row>
    <row r="973" spans="2:65" s="12" customFormat="1">
      <c r="B973" s="197"/>
      <c r="C973" s="198"/>
      <c r="D973" s="183" t="s">
        <v>155</v>
      </c>
      <c r="E973" s="199" t="s">
        <v>21</v>
      </c>
      <c r="F973" s="200" t="s">
        <v>1689</v>
      </c>
      <c r="G973" s="198"/>
      <c r="H973" s="199" t="s">
        <v>21</v>
      </c>
      <c r="I973" s="201"/>
      <c r="J973" s="198"/>
      <c r="K973" s="198"/>
      <c r="L973" s="202"/>
      <c r="M973" s="203"/>
      <c r="N973" s="204"/>
      <c r="O973" s="204"/>
      <c r="P973" s="204"/>
      <c r="Q973" s="204"/>
      <c r="R973" s="204"/>
      <c r="S973" s="204"/>
      <c r="T973" s="205"/>
      <c r="AT973" s="206" t="s">
        <v>155</v>
      </c>
      <c r="AU973" s="206" t="s">
        <v>83</v>
      </c>
      <c r="AV973" s="12" t="s">
        <v>83</v>
      </c>
      <c r="AW973" s="12" t="s">
        <v>36</v>
      </c>
      <c r="AX973" s="12" t="s">
        <v>75</v>
      </c>
      <c r="AY973" s="206" t="s">
        <v>146</v>
      </c>
    </row>
    <row r="974" spans="2:65" s="11" customFormat="1">
      <c r="B974" s="186"/>
      <c r="C974" s="187"/>
      <c r="D974" s="183" t="s">
        <v>155</v>
      </c>
      <c r="E974" s="188" t="s">
        <v>21</v>
      </c>
      <c r="F974" s="189" t="s">
        <v>1690</v>
      </c>
      <c r="G974" s="187"/>
      <c r="H974" s="190">
        <v>33.81</v>
      </c>
      <c r="I974" s="191"/>
      <c r="J974" s="187"/>
      <c r="K974" s="187"/>
      <c r="L974" s="192"/>
      <c r="M974" s="193"/>
      <c r="N974" s="194"/>
      <c r="O974" s="194"/>
      <c r="P974" s="194"/>
      <c r="Q974" s="194"/>
      <c r="R974" s="194"/>
      <c r="S974" s="194"/>
      <c r="T974" s="195"/>
      <c r="AT974" s="196" t="s">
        <v>155</v>
      </c>
      <c r="AU974" s="196" t="s">
        <v>83</v>
      </c>
      <c r="AV974" s="11" t="s">
        <v>85</v>
      </c>
      <c r="AW974" s="11" t="s">
        <v>36</v>
      </c>
      <c r="AX974" s="11" t="s">
        <v>75</v>
      </c>
      <c r="AY974" s="196" t="s">
        <v>146</v>
      </c>
    </row>
    <row r="975" spans="2:65" s="12" customFormat="1">
      <c r="B975" s="197"/>
      <c r="C975" s="198"/>
      <c r="D975" s="183" t="s">
        <v>155</v>
      </c>
      <c r="E975" s="199" t="s">
        <v>21</v>
      </c>
      <c r="F975" s="200" t="s">
        <v>1691</v>
      </c>
      <c r="G975" s="198"/>
      <c r="H975" s="199" t="s">
        <v>21</v>
      </c>
      <c r="I975" s="201"/>
      <c r="J975" s="198"/>
      <c r="K975" s="198"/>
      <c r="L975" s="202"/>
      <c r="M975" s="203"/>
      <c r="N975" s="204"/>
      <c r="O975" s="204"/>
      <c r="P975" s="204"/>
      <c r="Q975" s="204"/>
      <c r="R975" s="204"/>
      <c r="S975" s="204"/>
      <c r="T975" s="205"/>
      <c r="AT975" s="206" t="s">
        <v>155</v>
      </c>
      <c r="AU975" s="206" t="s">
        <v>83</v>
      </c>
      <c r="AV975" s="12" t="s">
        <v>83</v>
      </c>
      <c r="AW975" s="12" t="s">
        <v>36</v>
      </c>
      <c r="AX975" s="12" t="s">
        <v>75</v>
      </c>
      <c r="AY975" s="206" t="s">
        <v>146</v>
      </c>
    </row>
    <row r="976" spans="2:65" s="11" customFormat="1">
      <c r="B976" s="186"/>
      <c r="C976" s="187"/>
      <c r="D976" s="183" t="s">
        <v>155</v>
      </c>
      <c r="E976" s="188" t="s">
        <v>21</v>
      </c>
      <c r="F976" s="189" t="s">
        <v>1692</v>
      </c>
      <c r="G976" s="187"/>
      <c r="H976" s="190">
        <v>15</v>
      </c>
      <c r="I976" s="191"/>
      <c r="J976" s="187"/>
      <c r="K976" s="187"/>
      <c r="L976" s="192"/>
      <c r="M976" s="193"/>
      <c r="N976" s="194"/>
      <c r="O976" s="194"/>
      <c r="P976" s="194"/>
      <c r="Q976" s="194"/>
      <c r="R976" s="194"/>
      <c r="S976" s="194"/>
      <c r="T976" s="195"/>
      <c r="AT976" s="196" t="s">
        <v>155</v>
      </c>
      <c r="AU976" s="196" t="s">
        <v>83</v>
      </c>
      <c r="AV976" s="11" t="s">
        <v>85</v>
      </c>
      <c r="AW976" s="11" t="s">
        <v>36</v>
      </c>
      <c r="AX976" s="11" t="s">
        <v>75</v>
      </c>
      <c r="AY976" s="196" t="s">
        <v>146</v>
      </c>
    </row>
    <row r="977" spans="2:65" s="12" customFormat="1">
      <c r="B977" s="197"/>
      <c r="C977" s="198"/>
      <c r="D977" s="183" t="s">
        <v>155</v>
      </c>
      <c r="E977" s="199" t="s">
        <v>21</v>
      </c>
      <c r="F977" s="200" t="s">
        <v>1693</v>
      </c>
      <c r="G977" s="198"/>
      <c r="H977" s="199" t="s">
        <v>21</v>
      </c>
      <c r="I977" s="201"/>
      <c r="J977" s="198"/>
      <c r="K977" s="198"/>
      <c r="L977" s="202"/>
      <c r="M977" s="203"/>
      <c r="N977" s="204"/>
      <c r="O977" s="204"/>
      <c r="P977" s="204"/>
      <c r="Q977" s="204"/>
      <c r="R977" s="204"/>
      <c r="S977" s="204"/>
      <c r="T977" s="205"/>
      <c r="AT977" s="206" t="s">
        <v>155</v>
      </c>
      <c r="AU977" s="206" t="s">
        <v>83</v>
      </c>
      <c r="AV977" s="12" t="s">
        <v>83</v>
      </c>
      <c r="AW977" s="12" t="s">
        <v>36</v>
      </c>
      <c r="AX977" s="12" t="s">
        <v>75</v>
      </c>
      <c r="AY977" s="206" t="s">
        <v>146</v>
      </c>
    </row>
    <row r="978" spans="2:65" s="11" customFormat="1">
      <c r="B978" s="186"/>
      <c r="C978" s="187"/>
      <c r="D978" s="183" t="s">
        <v>155</v>
      </c>
      <c r="E978" s="188" t="s">
        <v>21</v>
      </c>
      <c r="F978" s="189" t="s">
        <v>1694</v>
      </c>
      <c r="G978" s="187"/>
      <c r="H978" s="190">
        <v>9.4600000000000009</v>
      </c>
      <c r="I978" s="191"/>
      <c r="J978" s="187"/>
      <c r="K978" s="187"/>
      <c r="L978" s="192"/>
      <c r="M978" s="193"/>
      <c r="N978" s="194"/>
      <c r="O978" s="194"/>
      <c r="P978" s="194"/>
      <c r="Q978" s="194"/>
      <c r="R978" s="194"/>
      <c r="S978" s="194"/>
      <c r="T978" s="195"/>
      <c r="AT978" s="196" t="s">
        <v>155</v>
      </c>
      <c r="AU978" s="196" t="s">
        <v>83</v>
      </c>
      <c r="AV978" s="11" t="s">
        <v>85</v>
      </c>
      <c r="AW978" s="11" t="s">
        <v>36</v>
      </c>
      <c r="AX978" s="11" t="s">
        <v>75</v>
      </c>
      <c r="AY978" s="196" t="s">
        <v>146</v>
      </c>
    </row>
    <row r="979" spans="2:65" s="13" customFormat="1">
      <c r="B979" s="207"/>
      <c r="C979" s="208"/>
      <c r="D979" s="183" t="s">
        <v>155</v>
      </c>
      <c r="E979" s="209" t="s">
        <v>21</v>
      </c>
      <c r="F979" s="210" t="s">
        <v>252</v>
      </c>
      <c r="G979" s="208"/>
      <c r="H979" s="211">
        <v>58.27</v>
      </c>
      <c r="I979" s="212"/>
      <c r="J979" s="208"/>
      <c r="K979" s="208"/>
      <c r="L979" s="213"/>
      <c r="M979" s="214"/>
      <c r="N979" s="215"/>
      <c r="O979" s="215"/>
      <c r="P979" s="215"/>
      <c r="Q979" s="215"/>
      <c r="R979" s="215"/>
      <c r="S979" s="215"/>
      <c r="T979" s="216"/>
      <c r="AT979" s="217" t="s">
        <v>155</v>
      </c>
      <c r="AU979" s="217" t="s">
        <v>83</v>
      </c>
      <c r="AV979" s="13" t="s">
        <v>165</v>
      </c>
      <c r="AW979" s="13" t="s">
        <v>36</v>
      </c>
      <c r="AX979" s="13" t="s">
        <v>83</v>
      </c>
      <c r="AY979" s="217" t="s">
        <v>146</v>
      </c>
    </row>
    <row r="980" spans="2:65" s="1" customFormat="1" ht="16.5" customHeight="1">
      <c r="B980" s="33"/>
      <c r="C980" s="170" t="s">
        <v>1695</v>
      </c>
      <c r="D980" s="170" t="s">
        <v>147</v>
      </c>
      <c r="E980" s="171" t="s">
        <v>1696</v>
      </c>
      <c r="F980" s="172" t="s">
        <v>1697</v>
      </c>
      <c r="G980" s="173" t="s">
        <v>227</v>
      </c>
      <c r="H980" s="174">
        <v>88.65</v>
      </c>
      <c r="I980" s="175"/>
      <c r="J980" s="176">
        <f>ROUND(I980*H980,2)</f>
        <v>0</v>
      </c>
      <c r="K980" s="172" t="s">
        <v>21</v>
      </c>
      <c r="L980" s="37"/>
      <c r="M980" s="177" t="s">
        <v>21</v>
      </c>
      <c r="N980" s="178" t="s">
        <v>46</v>
      </c>
      <c r="O980" s="62"/>
      <c r="P980" s="179">
        <f>O980*H980</f>
        <v>0</v>
      </c>
      <c r="Q980" s="179">
        <v>4.0000000000000002E-4</v>
      </c>
      <c r="R980" s="179">
        <f>Q980*H980</f>
        <v>3.5460000000000005E-2</v>
      </c>
      <c r="S980" s="179">
        <v>0</v>
      </c>
      <c r="T980" s="180">
        <f>S980*H980</f>
        <v>0</v>
      </c>
      <c r="AR980" s="181" t="s">
        <v>151</v>
      </c>
      <c r="AT980" s="181" t="s">
        <v>147</v>
      </c>
      <c r="AU980" s="181" t="s">
        <v>83</v>
      </c>
      <c r="AY980" s="16" t="s">
        <v>146</v>
      </c>
      <c r="BE980" s="182">
        <f>IF(N980="základní",J980,0)</f>
        <v>0</v>
      </c>
      <c r="BF980" s="182">
        <f>IF(N980="snížená",J980,0)</f>
        <v>0</v>
      </c>
      <c r="BG980" s="182">
        <f>IF(N980="zákl. přenesená",J980,0)</f>
        <v>0</v>
      </c>
      <c r="BH980" s="182">
        <f>IF(N980="sníž. přenesená",J980,0)</f>
        <v>0</v>
      </c>
      <c r="BI980" s="182">
        <f>IF(N980="nulová",J980,0)</f>
        <v>0</v>
      </c>
      <c r="BJ980" s="16" t="s">
        <v>83</v>
      </c>
      <c r="BK980" s="182">
        <f>ROUND(I980*H980,2)</f>
        <v>0</v>
      </c>
      <c r="BL980" s="16" t="s">
        <v>151</v>
      </c>
      <c r="BM980" s="181" t="s">
        <v>1698</v>
      </c>
    </row>
    <row r="981" spans="2:65" s="12" customFormat="1">
      <c r="B981" s="197"/>
      <c r="C981" s="198"/>
      <c r="D981" s="183" t="s">
        <v>155</v>
      </c>
      <c r="E981" s="199" t="s">
        <v>21</v>
      </c>
      <c r="F981" s="200" t="s">
        <v>521</v>
      </c>
      <c r="G981" s="198"/>
      <c r="H981" s="199" t="s">
        <v>21</v>
      </c>
      <c r="I981" s="201"/>
      <c r="J981" s="198"/>
      <c r="K981" s="198"/>
      <c r="L981" s="202"/>
      <c r="M981" s="203"/>
      <c r="N981" s="204"/>
      <c r="O981" s="204"/>
      <c r="P981" s="204"/>
      <c r="Q981" s="204"/>
      <c r="R981" s="204"/>
      <c r="S981" s="204"/>
      <c r="T981" s="205"/>
      <c r="AT981" s="206" t="s">
        <v>155</v>
      </c>
      <c r="AU981" s="206" t="s">
        <v>83</v>
      </c>
      <c r="AV981" s="12" t="s">
        <v>83</v>
      </c>
      <c r="AW981" s="12" t="s">
        <v>36</v>
      </c>
      <c r="AX981" s="12" t="s">
        <v>75</v>
      </c>
      <c r="AY981" s="206" t="s">
        <v>146</v>
      </c>
    </row>
    <row r="982" spans="2:65" s="11" customFormat="1">
      <c r="B982" s="186"/>
      <c r="C982" s="187"/>
      <c r="D982" s="183" t="s">
        <v>155</v>
      </c>
      <c r="E982" s="188" t="s">
        <v>21</v>
      </c>
      <c r="F982" s="189" t="s">
        <v>539</v>
      </c>
      <c r="G982" s="187"/>
      <c r="H982" s="190">
        <v>22.12</v>
      </c>
      <c r="I982" s="191"/>
      <c r="J982" s="187"/>
      <c r="K982" s="187"/>
      <c r="L982" s="192"/>
      <c r="M982" s="193"/>
      <c r="N982" s="194"/>
      <c r="O982" s="194"/>
      <c r="P982" s="194"/>
      <c r="Q982" s="194"/>
      <c r="R982" s="194"/>
      <c r="S982" s="194"/>
      <c r="T982" s="195"/>
      <c r="AT982" s="196" t="s">
        <v>155</v>
      </c>
      <c r="AU982" s="196" t="s">
        <v>83</v>
      </c>
      <c r="AV982" s="11" t="s">
        <v>85</v>
      </c>
      <c r="AW982" s="11" t="s">
        <v>36</v>
      </c>
      <c r="AX982" s="11" t="s">
        <v>75</v>
      </c>
      <c r="AY982" s="196" t="s">
        <v>146</v>
      </c>
    </row>
    <row r="983" spans="2:65" s="12" customFormat="1">
      <c r="B983" s="197"/>
      <c r="C983" s="198"/>
      <c r="D983" s="183" t="s">
        <v>155</v>
      </c>
      <c r="E983" s="199" t="s">
        <v>21</v>
      </c>
      <c r="F983" s="200" t="s">
        <v>518</v>
      </c>
      <c r="G983" s="198"/>
      <c r="H983" s="199" t="s">
        <v>21</v>
      </c>
      <c r="I983" s="201"/>
      <c r="J983" s="198"/>
      <c r="K983" s="198"/>
      <c r="L983" s="202"/>
      <c r="M983" s="203"/>
      <c r="N983" s="204"/>
      <c r="O983" s="204"/>
      <c r="P983" s="204"/>
      <c r="Q983" s="204"/>
      <c r="R983" s="204"/>
      <c r="S983" s="204"/>
      <c r="T983" s="205"/>
      <c r="AT983" s="206" t="s">
        <v>155</v>
      </c>
      <c r="AU983" s="206" t="s">
        <v>83</v>
      </c>
      <c r="AV983" s="12" t="s">
        <v>83</v>
      </c>
      <c r="AW983" s="12" t="s">
        <v>36</v>
      </c>
      <c r="AX983" s="12" t="s">
        <v>75</v>
      </c>
      <c r="AY983" s="206" t="s">
        <v>146</v>
      </c>
    </row>
    <row r="984" spans="2:65" s="11" customFormat="1">
      <c r="B984" s="186"/>
      <c r="C984" s="187"/>
      <c r="D984" s="183" t="s">
        <v>155</v>
      </c>
      <c r="E984" s="188" t="s">
        <v>21</v>
      </c>
      <c r="F984" s="189" t="s">
        <v>540</v>
      </c>
      <c r="G984" s="187"/>
      <c r="H984" s="190">
        <v>26.73</v>
      </c>
      <c r="I984" s="191"/>
      <c r="J984" s="187"/>
      <c r="K984" s="187"/>
      <c r="L984" s="192"/>
      <c r="M984" s="193"/>
      <c r="N984" s="194"/>
      <c r="O984" s="194"/>
      <c r="P984" s="194"/>
      <c r="Q984" s="194"/>
      <c r="R984" s="194"/>
      <c r="S984" s="194"/>
      <c r="T984" s="195"/>
      <c r="AT984" s="196" t="s">
        <v>155</v>
      </c>
      <c r="AU984" s="196" t="s">
        <v>83</v>
      </c>
      <c r="AV984" s="11" t="s">
        <v>85</v>
      </c>
      <c r="AW984" s="11" t="s">
        <v>36</v>
      </c>
      <c r="AX984" s="11" t="s">
        <v>75</v>
      </c>
      <c r="AY984" s="196" t="s">
        <v>146</v>
      </c>
    </row>
    <row r="985" spans="2:65" s="12" customFormat="1">
      <c r="B985" s="197"/>
      <c r="C985" s="198"/>
      <c r="D985" s="183" t="s">
        <v>155</v>
      </c>
      <c r="E985" s="199" t="s">
        <v>21</v>
      </c>
      <c r="F985" s="200" t="s">
        <v>519</v>
      </c>
      <c r="G985" s="198"/>
      <c r="H985" s="199" t="s">
        <v>21</v>
      </c>
      <c r="I985" s="201"/>
      <c r="J985" s="198"/>
      <c r="K985" s="198"/>
      <c r="L985" s="202"/>
      <c r="M985" s="203"/>
      <c r="N985" s="204"/>
      <c r="O985" s="204"/>
      <c r="P985" s="204"/>
      <c r="Q985" s="204"/>
      <c r="R985" s="204"/>
      <c r="S985" s="204"/>
      <c r="T985" s="205"/>
      <c r="AT985" s="206" t="s">
        <v>155</v>
      </c>
      <c r="AU985" s="206" t="s">
        <v>83</v>
      </c>
      <c r="AV985" s="12" t="s">
        <v>83</v>
      </c>
      <c r="AW985" s="12" t="s">
        <v>36</v>
      </c>
      <c r="AX985" s="12" t="s">
        <v>75</v>
      </c>
      <c r="AY985" s="206" t="s">
        <v>146</v>
      </c>
    </row>
    <row r="986" spans="2:65" s="11" customFormat="1">
      <c r="B986" s="186"/>
      <c r="C986" s="187"/>
      <c r="D986" s="183" t="s">
        <v>155</v>
      </c>
      <c r="E986" s="188" t="s">
        <v>21</v>
      </c>
      <c r="F986" s="189" t="s">
        <v>541</v>
      </c>
      <c r="G986" s="187"/>
      <c r="H986" s="190">
        <v>1.1000000000000001</v>
      </c>
      <c r="I986" s="191"/>
      <c r="J986" s="187"/>
      <c r="K986" s="187"/>
      <c r="L986" s="192"/>
      <c r="M986" s="193"/>
      <c r="N986" s="194"/>
      <c r="O986" s="194"/>
      <c r="P986" s="194"/>
      <c r="Q986" s="194"/>
      <c r="R986" s="194"/>
      <c r="S986" s="194"/>
      <c r="T986" s="195"/>
      <c r="AT986" s="196" t="s">
        <v>155</v>
      </c>
      <c r="AU986" s="196" t="s">
        <v>83</v>
      </c>
      <c r="AV986" s="11" t="s">
        <v>85</v>
      </c>
      <c r="AW986" s="11" t="s">
        <v>36</v>
      </c>
      <c r="AX986" s="11" t="s">
        <v>75</v>
      </c>
      <c r="AY986" s="196" t="s">
        <v>146</v>
      </c>
    </row>
    <row r="987" spans="2:65" s="12" customFormat="1">
      <c r="B987" s="197"/>
      <c r="C987" s="198"/>
      <c r="D987" s="183" t="s">
        <v>155</v>
      </c>
      <c r="E987" s="199" t="s">
        <v>21</v>
      </c>
      <c r="F987" s="200" t="s">
        <v>516</v>
      </c>
      <c r="G987" s="198"/>
      <c r="H987" s="199" t="s">
        <v>21</v>
      </c>
      <c r="I987" s="201"/>
      <c r="J987" s="198"/>
      <c r="K987" s="198"/>
      <c r="L987" s="202"/>
      <c r="M987" s="203"/>
      <c r="N987" s="204"/>
      <c r="O987" s="204"/>
      <c r="P987" s="204"/>
      <c r="Q987" s="204"/>
      <c r="R987" s="204"/>
      <c r="S987" s="204"/>
      <c r="T987" s="205"/>
      <c r="AT987" s="206" t="s">
        <v>155</v>
      </c>
      <c r="AU987" s="206" t="s">
        <v>83</v>
      </c>
      <c r="AV987" s="12" t="s">
        <v>83</v>
      </c>
      <c r="AW987" s="12" t="s">
        <v>36</v>
      </c>
      <c r="AX987" s="12" t="s">
        <v>75</v>
      </c>
      <c r="AY987" s="206" t="s">
        <v>146</v>
      </c>
    </row>
    <row r="988" spans="2:65" s="11" customFormat="1">
      <c r="B988" s="186"/>
      <c r="C988" s="187"/>
      <c r="D988" s="183" t="s">
        <v>155</v>
      </c>
      <c r="E988" s="188" t="s">
        <v>21</v>
      </c>
      <c r="F988" s="189" t="s">
        <v>542</v>
      </c>
      <c r="G988" s="187"/>
      <c r="H988" s="190">
        <v>38.700000000000003</v>
      </c>
      <c r="I988" s="191"/>
      <c r="J988" s="187"/>
      <c r="K988" s="187"/>
      <c r="L988" s="192"/>
      <c r="M988" s="193"/>
      <c r="N988" s="194"/>
      <c r="O988" s="194"/>
      <c r="P988" s="194"/>
      <c r="Q988" s="194"/>
      <c r="R988" s="194"/>
      <c r="S988" s="194"/>
      <c r="T988" s="195"/>
      <c r="AT988" s="196" t="s">
        <v>155</v>
      </c>
      <c r="AU988" s="196" t="s">
        <v>83</v>
      </c>
      <c r="AV988" s="11" t="s">
        <v>85</v>
      </c>
      <c r="AW988" s="11" t="s">
        <v>36</v>
      </c>
      <c r="AX988" s="11" t="s">
        <v>75</v>
      </c>
      <c r="AY988" s="196" t="s">
        <v>146</v>
      </c>
    </row>
    <row r="989" spans="2:65" s="13" customFormat="1">
      <c r="B989" s="207"/>
      <c r="C989" s="208"/>
      <c r="D989" s="183" t="s">
        <v>155</v>
      </c>
      <c r="E989" s="209" t="s">
        <v>21</v>
      </c>
      <c r="F989" s="210" t="s">
        <v>252</v>
      </c>
      <c r="G989" s="208"/>
      <c r="H989" s="211">
        <v>88.65</v>
      </c>
      <c r="I989" s="212"/>
      <c r="J989" s="208"/>
      <c r="K989" s="208"/>
      <c r="L989" s="213"/>
      <c r="M989" s="214"/>
      <c r="N989" s="215"/>
      <c r="O989" s="215"/>
      <c r="P989" s="215"/>
      <c r="Q989" s="215"/>
      <c r="R989" s="215"/>
      <c r="S989" s="215"/>
      <c r="T989" s="216"/>
      <c r="AT989" s="217" t="s">
        <v>155</v>
      </c>
      <c r="AU989" s="217" t="s">
        <v>83</v>
      </c>
      <c r="AV989" s="13" t="s">
        <v>165</v>
      </c>
      <c r="AW989" s="13" t="s">
        <v>36</v>
      </c>
      <c r="AX989" s="13" t="s">
        <v>83</v>
      </c>
      <c r="AY989" s="217" t="s">
        <v>146</v>
      </c>
    </row>
    <row r="990" spans="2:65" s="1" customFormat="1" ht="16.5" customHeight="1">
      <c r="B990" s="33"/>
      <c r="C990" s="170" t="s">
        <v>1699</v>
      </c>
      <c r="D990" s="170" t="s">
        <v>147</v>
      </c>
      <c r="E990" s="171" t="s">
        <v>1700</v>
      </c>
      <c r="F990" s="172" t="s">
        <v>1701</v>
      </c>
      <c r="G990" s="173" t="s">
        <v>227</v>
      </c>
      <c r="H990" s="174">
        <v>146.91999999999999</v>
      </c>
      <c r="I990" s="175"/>
      <c r="J990" s="176">
        <f>ROUND(I990*H990,2)</f>
        <v>0</v>
      </c>
      <c r="K990" s="172" t="s">
        <v>394</v>
      </c>
      <c r="L990" s="37"/>
      <c r="M990" s="177" t="s">
        <v>21</v>
      </c>
      <c r="N990" s="178" t="s">
        <v>46</v>
      </c>
      <c r="O990" s="62"/>
      <c r="P990" s="179">
        <f>O990*H990</f>
        <v>0</v>
      </c>
      <c r="Q990" s="179">
        <v>6.4999999999999997E-4</v>
      </c>
      <c r="R990" s="179">
        <f>Q990*H990</f>
        <v>9.5497999999999986E-2</v>
      </c>
      <c r="S990" s="179">
        <v>0</v>
      </c>
      <c r="T990" s="180">
        <f>S990*H990</f>
        <v>0</v>
      </c>
      <c r="AR990" s="181" t="s">
        <v>151</v>
      </c>
      <c r="AT990" s="181" t="s">
        <v>147</v>
      </c>
      <c r="AU990" s="181" t="s">
        <v>83</v>
      </c>
      <c r="AY990" s="16" t="s">
        <v>146</v>
      </c>
      <c r="BE990" s="182">
        <f>IF(N990="základní",J990,0)</f>
        <v>0</v>
      </c>
      <c r="BF990" s="182">
        <f>IF(N990="snížená",J990,0)</f>
        <v>0</v>
      </c>
      <c r="BG990" s="182">
        <f>IF(N990="zákl. přenesená",J990,0)</f>
        <v>0</v>
      </c>
      <c r="BH990" s="182">
        <f>IF(N990="sníž. přenesená",J990,0)</f>
        <v>0</v>
      </c>
      <c r="BI990" s="182">
        <f>IF(N990="nulová",J990,0)</f>
        <v>0</v>
      </c>
      <c r="BJ990" s="16" t="s">
        <v>83</v>
      </c>
      <c r="BK990" s="182">
        <f>ROUND(I990*H990,2)</f>
        <v>0</v>
      </c>
      <c r="BL990" s="16" t="s">
        <v>151</v>
      </c>
      <c r="BM990" s="181" t="s">
        <v>1702</v>
      </c>
    </row>
    <row r="991" spans="2:65" s="12" customFormat="1">
      <c r="B991" s="197"/>
      <c r="C991" s="198"/>
      <c r="D991" s="183" t="s">
        <v>155</v>
      </c>
      <c r="E991" s="199" t="s">
        <v>21</v>
      </c>
      <c r="F991" s="200" t="s">
        <v>1703</v>
      </c>
      <c r="G991" s="198"/>
      <c r="H991" s="199" t="s">
        <v>21</v>
      </c>
      <c r="I991" s="201"/>
      <c r="J991" s="198"/>
      <c r="K991" s="198"/>
      <c r="L991" s="202"/>
      <c r="M991" s="203"/>
      <c r="N991" s="204"/>
      <c r="O991" s="204"/>
      <c r="P991" s="204"/>
      <c r="Q991" s="204"/>
      <c r="R991" s="204"/>
      <c r="S991" s="204"/>
      <c r="T991" s="205"/>
      <c r="AT991" s="206" t="s">
        <v>155</v>
      </c>
      <c r="AU991" s="206" t="s">
        <v>83</v>
      </c>
      <c r="AV991" s="12" t="s">
        <v>83</v>
      </c>
      <c r="AW991" s="12" t="s">
        <v>36</v>
      </c>
      <c r="AX991" s="12" t="s">
        <v>75</v>
      </c>
      <c r="AY991" s="206" t="s">
        <v>146</v>
      </c>
    </row>
    <row r="992" spans="2:65" s="11" customFormat="1">
      <c r="B992" s="186"/>
      <c r="C992" s="187"/>
      <c r="D992" s="183" t="s">
        <v>155</v>
      </c>
      <c r="E992" s="188" t="s">
        <v>21</v>
      </c>
      <c r="F992" s="189" t="s">
        <v>1163</v>
      </c>
      <c r="G992" s="187"/>
      <c r="H992" s="190">
        <v>88.65</v>
      </c>
      <c r="I992" s="191"/>
      <c r="J992" s="187"/>
      <c r="K992" s="187"/>
      <c r="L992" s="192"/>
      <c r="M992" s="193"/>
      <c r="N992" s="194"/>
      <c r="O992" s="194"/>
      <c r="P992" s="194"/>
      <c r="Q992" s="194"/>
      <c r="R992" s="194"/>
      <c r="S992" s="194"/>
      <c r="T992" s="195"/>
      <c r="AT992" s="196" t="s">
        <v>155</v>
      </c>
      <c r="AU992" s="196" t="s">
        <v>83</v>
      </c>
      <c r="AV992" s="11" t="s">
        <v>85</v>
      </c>
      <c r="AW992" s="11" t="s">
        <v>36</v>
      </c>
      <c r="AX992" s="11" t="s">
        <v>75</v>
      </c>
      <c r="AY992" s="196" t="s">
        <v>146</v>
      </c>
    </row>
    <row r="993" spans="2:65" s="12" customFormat="1">
      <c r="B993" s="197"/>
      <c r="C993" s="198"/>
      <c r="D993" s="183" t="s">
        <v>155</v>
      </c>
      <c r="E993" s="199" t="s">
        <v>21</v>
      </c>
      <c r="F993" s="200" t="s">
        <v>1704</v>
      </c>
      <c r="G993" s="198"/>
      <c r="H993" s="199" t="s">
        <v>21</v>
      </c>
      <c r="I993" s="201"/>
      <c r="J993" s="198"/>
      <c r="K993" s="198"/>
      <c r="L993" s="202"/>
      <c r="M993" s="203"/>
      <c r="N993" s="204"/>
      <c r="O993" s="204"/>
      <c r="P993" s="204"/>
      <c r="Q993" s="204"/>
      <c r="R993" s="204"/>
      <c r="S993" s="204"/>
      <c r="T993" s="205"/>
      <c r="AT993" s="206" t="s">
        <v>155</v>
      </c>
      <c r="AU993" s="206" t="s">
        <v>83</v>
      </c>
      <c r="AV993" s="12" t="s">
        <v>83</v>
      </c>
      <c r="AW993" s="12" t="s">
        <v>36</v>
      </c>
      <c r="AX993" s="12" t="s">
        <v>75</v>
      </c>
      <c r="AY993" s="206" t="s">
        <v>146</v>
      </c>
    </row>
    <row r="994" spans="2:65" s="11" customFormat="1">
      <c r="B994" s="186"/>
      <c r="C994" s="187"/>
      <c r="D994" s="183" t="s">
        <v>155</v>
      </c>
      <c r="E994" s="188" t="s">
        <v>21</v>
      </c>
      <c r="F994" s="189" t="s">
        <v>1705</v>
      </c>
      <c r="G994" s="187"/>
      <c r="H994" s="190">
        <v>58.27</v>
      </c>
      <c r="I994" s="191"/>
      <c r="J994" s="187"/>
      <c r="K994" s="187"/>
      <c r="L994" s="192"/>
      <c r="M994" s="193"/>
      <c r="N994" s="194"/>
      <c r="O994" s="194"/>
      <c r="P994" s="194"/>
      <c r="Q994" s="194"/>
      <c r="R994" s="194"/>
      <c r="S994" s="194"/>
      <c r="T994" s="195"/>
      <c r="AT994" s="196" t="s">
        <v>155</v>
      </c>
      <c r="AU994" s="196" t="s">
        <v>83</v>
      </c>
      <c r="AV994" s="11" t="s">
        <v>85</v>
      </c>
      <c r="AW994" s="11" t="s">
        <v>36</v>
      </c>
      <c r="AX994" s="11" t="s">
        <v>75</v>
      </c>
      <c r="AY994" s="196" t="s">
        <v>146</v>
      </c>
    </row>
    <row r="995" spans="2:65" s="13" customFormat="1">
      <c r="B995" s="207"/>
      <c r="C995" s="208"/>
      <c r="D995" s="183" t="s">
        <v>155</v>
      </c>
      <c r="E995" s="209" t="s">
        <v>21</v>
      </c>
      <c r="F995" s="210" t="s">
        <v>252</v>
      </c>
      <c r="G995" s="208"/>
      <c r="H995" s="211">
        <v>146.91999999999999</v>
      </c>
      <c r="I995" s="212"/>
      <c r="J995" s="208"/>
      <c r="K995" s="208"/>
      <c r="L995" s="213"/>
      <c r="M995" s="214"/>
      <c r="N995" s="215"/>
      <c r="O995" s="215"/>
      <c r="P995" s="215"/>
      <c r="Q995" s="215"/>
      <c r="R995" s="215"/>
      <c r="S995" s="215"/>
      <c r="T995" s="216"/>
      <c r="AT995" s="217" t="s">
        <v>155</v>
      </c>
      <c r="AU995" s="217" t="s">
        <v>83</v>
      </c>
      <c r="AV995" s="13" t="s">
        <v>165</v>
      </c>
      <c r="AW995" s="13" t="s">
        <v>36</v>
      </c>
      <c r="AX995" s="13" t="s">
        <v>83</v>
      </c>
      <c r="AY995" s="217" t="s">
        <v>146</v>
      </c>
    </row>
    <row r="996" spans="2:65" s="1" customFormat="1" ht="16.5" customHeight="1">
      <c r="B996" s="33"/>
      <c r="C996" s="170" t="s">
        <v>1706</v>
      </c>
      <c r="D996" s="170" t="s">
        <v>147</v>
      </c>
      <c r="E996" s="171" t="s">
        <v>1707</v>
      </c>
      <c r="F996" s="172" t="s">
        <v>1708</v>
      </c>
      <c r="G996" s="173" t="s">
        <v>227</v>
      </c>
      <c r="H996" s="174">
        <v>24.46</v>
      </c>
      <c r="I996" s="175"/>
      <c r="J996" s="176">
        <f>ROUND(I996*H996,2)</f>
        <v>0</v>
      </c>
      <c r="K996" s="172" t="s">
        <v>21</v>
      </c>
      <c r="L996" s="37"/>
      <c r="M996" s="177" t="s">
        <v>21</v>
      </c>
      <c r="N996" s="178" t="s">
        <v>46</v>
      </c>
      <c r="O996" s="62"/>
      <c r="P996" s="179">
        <f>O996*H996</f>
        <v>0</v>
      </c>
      <c r="Q996" s="179">
        <v>2.2000000000000001E-4</v>
      </c>
      <c r="R996" s="179">
        <f>Q996*H996</f>
        <v>5.3812E-3</v>
      </c>
      <c r="S996" s="179">
        <v>0</v>
      </c>
      <c r="T996" s="180">
        <f>S996*H996</f>
        <v>0</v>
      </c>
      <c r="AR996" s="181" t="s">
        <v>151</v>
      </c>
      <c r="AT996" s="181" t="s">
        <v>147</v>
      </c>
      <c r="AU996" s="181" t="s">
        <v>83</v>
      </c>
      <c r="AY996" s="16" t="s">
        <v>146</v>
      </c>
      <c r="BE996" s="182">
        <f>IF(N996="základní",J996,0)</f>
        <v>0</v>
      </c>
      <c r="BF996" s="182">
        <f>IF(N996="snížená",J996,0)</f>
        <v>0</v>
      </c>
      <c r="BG996" s="182">
        <f>IF(N996="zákl. přenesená",J996,0)</f>
        <v>0</v>
      </c>
      <c r="BH996" s="182">
        <f>IF(N996="sníž. přenesená",J996,0)</f>
        <v>0</v>
      </c>
      <c r="BI996" s="182">
        <f>IF(N996="nulová",J996,0)</f>
        <v>0</v>
      </c>
      <c r="BJ996" s="16" t="s">
        <v>83</v>
      </c>
      <c r="BK996" s="182">
        <f>ROUND(I996*H996,2)</f>
        <v>0</v>
      </c>
      <c r="BL996" s="16" t="s">
        <v>151</v>
      </c>
      <c r="BM996" s="181" t="s">
        <v>1709</v>
      </c>
    </row>
    <row r="997" spans="2:65" s="1" customFormat="1" ht="19.5">
      <c r="B997" s="33"/>
      <c r="C997" s="34"/>
      <c r="D997" s="183" t="s">
        <v>153</v>
      </c>
      <c r="E997" s="34"/>
      <c r="F997" s="184" t="s">
        <v>1710</v>
      </c>
      <c r="G997" s="34"/>
      <c r="H997" s="34"/>
      <c r="I997" s="106"/>
      <c r="J997" s="34"/>
      <c r="K997" s="34"/>
      <c r="L997" s="37"/>
      <c r="M997" s="185"/>
      <c r="N997" s="62"/>
      <c r="O997" s="62"/>
      <c r="P997" s="62"/>
      <c r="Q997" s="62"/>
      <c r="R997" s="62"/>
      <c r="S997" s="62"/>
      <c r="T997" s="63"/>
      <c r="AT997" s="16" t="s">
        <v>153</v>
      </c>
      <c r="AU997" s="16" t="s">
        <v>83</v>
      </c>
    </row>
    <row r="998" spans="2:65" s="12" customFormat="1">
      <c r="B998" s="197"/>
      <c r="C998" s="198"/>
      <c r="D998" s="183" t="s">
        <v>155</v>
      </c>
      <c r="E998" s="199" t="s">
        <v>21</v>
      </c>
      <c r="F998" s="200" t="s">
        <v>1691</v>
      </c>
      <c r="G998" s="198"/>
      <c r="H998" s="199" t="s">
        <v>21</v>
      </c>
      <c r="I998" s="201"/>
      <c r="J998" s="198"/>
      <c r="K998" s="198"/>
      <c r="L998" s="202"/>
      <c r="M998" s="203"/>
      <c r="N998" s="204"/>
      <c r="O998" s="204"/>
      <c r="P998" s="204"/>
      <c r="Q998" s="204"/>
      <c r="R998" s="204"/>
      <c r="S998" s="204"/>
      <c r="T998" s="205"/>
      <c r="AT998" s="206" t="s">
        <v>155</v>
      </c>
      <c r="AU998" s="206" t="s">
        <v>83</v>
      </c>
      <c r="AV998" s="12" t="s">
        <v>83</v>
      </c>
      <c r="AW998" s="12" t="s">
        <v>36</v>
      </c>
      <c r="AX998" s="12" t="s">
        <v>75</v>
      </c>
      <c r="AY998" s="206" t="s">
        <v>146</v>
      </c>
    </row>
    <row r="999" spans="2:65" s="11" customFormat="1">
      <c r="B999" s="186"/>
      <c r="C999" s="187"/>
      <c r="D999" s="183" t="s">
        <v>155</v>
      </c>
      <c r="E999" s="188" t="s">
        <v>21</v>
      </c>
      <c r="F999" s="189" t="s">
        <v>1692</v>
      </c>
      <c r="G999" s="187"/>
      <c r="H999" s="190">
        <v>15</v>
      </c>
      <c r="I999" s="191"/>
      <c r="J999" s="187"/>
      <c r="K999" s="187"/>
      <c r="L999" s="192"/>
      <c r="M999" s="193"/>
      <c r="N999" s="194"/>
      <c r="O999" s="194"/>
      <c r="P999" s="194"/>
      <c r="Q999" s="194"/>
      <c r="R999" s="194"/>
      <c r="S999" s="194"/>
      <c r="T999" s="195"/>
      <c r="AT999" s="196" t="s">
        <v>155</v>
      </c>
      <c r="AU999" s="196" t="s">
        <v>83</v>
      </c>
      <c r="AV999" s="11" t="s">
        <v>85</v>
      </c>
      <c r="AW999" s="11" t="s">
        <v>36</v>
      </c>
      <c r="AX999" s="11" t="s">
        <v>75</v>
      </c>
      <c r="AY999" s="196" t="s">
        <v>146</v>
      </c>
    </row>
    <row r="1000" spans="2:65" s="12" customFormat="1">
      <c r="B1000" s="197"/>
      <c r="C1000" s="198"/>
      <c r="D1000" s="183" t="s">
        <v>155</v>
      </c>
      <c r="E1000" s="199" t="s">
        <v>21</v>
      </c>
      <c r="F1000" s="200" t="s">
        <v>1693</v>
      </c>
      <c r="G1000" s="198"/>
      <c r="H1000" s="199" t="s">
        <v>21</v>
      </c>
      <c r="I1000" s="201"/>
      <c r="J1000" s="198"/>
      <c r="K1000" s="198"/>
      <c r="L1000" s="202"/>
      <c r="M1000" s="203"/>
      <c r="N1000" s="204"/>
      <c r="O1000" s="204"/>
      <c r="P1000" s="204"/>
      <c r="Q1000" s="204"/>
      <c r="R1000" s="204"/>
      <c r="S1000" s="204"/>
      <c r="T1000" s="205"/>
      <c r="AT1000" s="206" t="s">
        <v>155</v>
      </c>
      <c r="AU1000" s="206" t="s">
        <v>83</v>
      </c>
      <c r="AV1000" s="12" t="s">
        <v>83</v>
      </c>
      <c r="AW1000" s="12" t="s">
        <v>36</v>
      </c>
      <c r="AX1000" s="12" t="s">
        <v>75</v>
      </c>
      <c r="AY1000" s="206" t="s">
        <v>146</v>
      </c>
    </row>
    <row r="1001" spans="2:65" s="11" customFormat="1">
      <c r="B1001" s="186"/>
      <c r="C1001" s="187"/>
      <c r="D1001" s="183" t="s">
        <v>155</v>
      </c>
      <c r="E1001" s="188" t="s">
        <v>21</v>
      </c>
      <c r="F1001" s="189" t="s">
        <v>1694</v>
      </c>
      <c r="G1001" s="187"/>
      <c r="H1001" s="190">
        <v>9.4600000000000009</v>
      </c>
      <c r="I1001" s="191"/>
      <c r="J1001" s="187"/>
      <c r="K1001" s="187"/>
      <c r="L1001" s="192"/>
      <c r="M1001" s="193"/>
      <c r="N1001" s="194"/>
      <c r="O1001" s="194"/>
      <c r="P1001" s="194"/>
      <c r="Q1001" s="194"/>
      <c r="R1001" s="194"/>
      <c r="S1001" s="194"/>
      <c r="T1001" s="195"/>
      <c r="AT1001" s="196" t="s">
        <v>155</v>
      </c>
      <c r="AU1001" s="196" t="s">
        <v>83</v>
      </c>
      <c r="AV1001" s="11" t="s">
        <v>85</v>
      </c>
      <c r="AW1001" s="11" t="s">
        <v>36</v>
      </c>
      <c r="AX1001" s="11" t="s">
        <v>75</v>
      </c>
      <c r="AY1001" s="196" t="s">
        <v>146</v>
      </c>
    </row>
    <row r="1002" spans="2:65" s="13" customFormat="1">
      <c r="B1002" s="207"/>
      <c r="C1002" s="208"/>
      <c r="D1002" s="183" t="s">
        <v>155</v>
      </c>
      <c r="E1002" s="209" t="s">
        <v>21</v>
      </c>
      <c r="F1002" s="210" t="s">
        <v>252</v>
      </c>
      <c r="G1002" s="208"/>
      <c r="H1002" s="211">
        <v>24.46</v>
      </c>
      <c r="I1002" s="212"/>
      <c r="J1002" s="208"/>
      <c r="K1002" s="208"/>
      <c r="L1002" s="213"/>
      <c r="M1002" s="214"/>
      <c r="N1002" s="215"/>
      <c r="O1002" s="215"/>
      <c r="P1002" s="215"/>
      <c r="Q1002" s="215"/>
      <c r="R1002" s="215"/>
      <c r="S1002" s="215"/>
      <c r="T1002" s="216"/>
      <c r="AT1002" s="217" t="s">
        <v>155</v>
      </c>
      <c r="AU1002" s="217" t="s">
        <v>83</v>
      </c>
      <c r="AV1002" s="13" t="s">
        <v>165</v>
      </c>
      <c r="AW1002" s="13" t="s">
        <v>36</v>
      </c>
      <c r="AX1002" s="13" t="s">
        <v>83</v>
      </c>
      <c r="AY1002" s="217" t="s">
        <v>146</v>
      </c>
    </row>
    <row r="1003" spans="2:65" s="1" customFormat="1" ht="16.5" customHeight="1">
      <c r="B1003" s="33"/>
      <c r="C1003" s="170" t="s">
        <v>1711</v>
      </c>
      <c r="D1003" s="170" t="s">
        <v>147</v>
      </c>
      <c r="E1003" s="171" t="s">
        <v>1712</v>
      </c>
      <c r="F1003" s="172" t="s">
        <v>1713</v>
      </c>
      <c r="G1003" s="173" t="s">
        <v>227</v>
      </c>
      <c r="H1003" s="174">
        <v>48.43</v>
      </c>
      <c r="I1003" s="175"/>
      <c r="J1003" s="176">
        <f>ROUND(I1003*H1003,2)</f>
        <v>0</v>
      </c>
      <c r="K1003" s="172" t="s">
        <v>21</v>
      </c>
      <c r="L1003" s="37"/>
      <c r="M1003" s="177" t="s">
        <v>21</v>
      </c>
      <c r="N1003" s="178" t="s">
        <v>46</v>
      </c>
      <c r="O1003" s="62"/>
      <c r="P1003" s="179">
        <f>O1003*H1003</f>
        <v>0</v>
      </c>
      <c r="Q1003" s="179">
        <v>2.2000000000000001E-4</v>
      </c>
      <c r="R1003" s="179">
        <f>Q1003*H1003</f>
        <v>1.06546E-2</v>
      </c>
      <c r="S1003" s="179">
        <v>0</v>
      </c>
      <c r="T1003" s="180">
        <f>S1003*H1003</f>
        <v>0</v>
      </c>
      <c r="AR1003" s="181" t="s">
        <v>151</v>
      </c>
      <c r="AT1003" s="181" t="s">
        <v>147</v>
      </c>
      <c r="AU1003" s="181" t="s">
        <v>83</v>
      </c>
      <c r="AY1003" s="16" t="s">
        <v>146</v>
      </c>
      <c r="BE1003" s="182">
        <f>IF(N1003="základní",J1003,0)</f>
        <v>0</v>
      </c>
      <c r="BF1003" s="182">
        <f>IF(N1003="snížená",J1003,0)</f>
        <v>0</v>
      </c>
      <c r="BG1003" s="182">
        <f>IF(N1003="zákl. přenesená",J1003,0)</f>
        <v>0</v>
      </c>
      <c r="BH1003" s="182">
        <f>IF(N1003="sníž. přenesená",J1003,0)</f>
        <v>0</v>
      </c>
      <c r="BI1003" s="182">
        <f>IF(N1003="nulová",J1003,0)</f>
        <v>0</v>
      </c>
      <c r="BJ1003" s="16" t="s">
        <v>83</v>
      </c>
      <c r="BK1003" s="182">
        <f>ROUND(I1003*H1003,2)</f>
        <v>0</v>
      </c>
      <c r="BL1003" s="16" t="s">
        <v>151</v>
      </c>
      <c r="BM1003" s="181" t="s">
        <v>1714</v>
      </c>
    </row>
    <row r="1004" spans="2:65" s="12" customFormat="1">
      <c r="B1004" s="197"/>
      <c r="C1004" s="198"/>
      <c r="D1004" s="183" t="s">
        <v>155</v>
      </c>
      <c r="E1004" s="199" t="s">
        <v>21</v>
      </c>
      <c r="F1004" s="200" t="s">
        <v>242</v>
      </c>
      <c r="G1004" s="198"/>
      <c r="H1004" s="199" t="s">
        <v>21</v>
      </c>
      <c r="I1004" s="201"/>
      <c r="J1004" s="198"/>
      <c r="K1004" s="198"/>
      <c r="L1004" s="202"/>
      <c r="M1004" s="203"/>
      <c r="N1004" s="204"/>
      <c r="O1004" s="204"/>
      <c r="P1004" s="204"/>
      <c r="Q1004" s="204"/>
      <c r="R1004" s="204"/>
      <c r="S1004" s="204"/>
      <c r="T1004" s="205"/>
      <c r="AT1004" s="206" t="s">
        <v>155</v>
      </c>
      <c r="AU1004" s="206" t="s">
        <v>83</v>
      </c>
      <c r="AV1004" s="12" t="s">
        <v>83</v>
      </c>
      <c r="AW1004" s="12" t="s">
        <v>36</v>
      </c>
      <c r="AX1004" s="12" t="s">
        <v>75</v>
      </c>
      <c r="AY1004" s="206" t="s">
        <v>146</v>
      </c>
    </row>
    <row r="1005" spans="2:65" s="11" customFormat="1">
      <c r="B1005" s="186"/>
      <c r="C1005" s="187"/>
      <c r="D1005" s="183" t="s">
        <v>155</v>
      </c>
      <c r="E1005" s="188" t="s">
        <v>21</v>
      </c>
      <c r="F1005" s="189" t="s">
        <v>243</v>
      </c>
      <c r="G1005" s="187"/>
      <c r="H1005" s="190">
        <v>6.4</v>
      </c>
      <c r="I1005" s="191"/>
      <c r="J1005" s="187"/>
      <c r="K1005" s="187"/>
      <c r="L1005" s="192"/>
      <c r="M1005" s="193"/>
      <c r="N1005" s="194"/>
      <c r="O1005" s="194"/>
      <c r="P1005" s="194"/>
      <c r="Q1005" s="194"/>
      <c r="R1005" s="194"/>
      <c r="S1005" s="194"/>
      <c r="T1005" s="195"/>
      <c r="AT1005" s="196" t="s">
        <v>155</v>
      </c>
      <c r="AU1005" s="196" t="s">
        <v>83</v>
      </c>
      <c r="AV1005" s="11" t="s">
        <v>85</v>
      </c>
      <c r="AW1005" s="11" t="s">
        <v>36</v>
      </c>
      <c r="AX1005" s="11" t="s">
        <v>75</v>
      </c>
      <c r="AY1005" s="196" t="s">
        <v>146</v>
      </c>
    </row>
    <row r="1006" spans="2:65" s="12" customFormat="1">
      <c r="B1006" s="197"/>
      <c r="C1006" s="198"/>
      <c r="D1006" s="183" t="s">
        <v>155</v>
      </c>
      <c r="E1006" s="199" t="s">
        <v>21</v>
      </c>
      <c r="F1006" s="200" t="s">
        <v>244</v>
      </c>
      <c r="G1006" s="198"/>
      <c r="H1006" s="199" t="s">
        <v>21</v>
      </c>
      <c r="I1006" s="201"/>
      <c r="J1006" s="198"/>
      <c r="K1006" s="198"/>
      <c r="L1006" s="202"/>
      <c r="M1006" s="203"/>
      <c r="N1006" s="204"/>
      <c r="O1006" s="204"/>
      <c r="P1006" s="204"/>
      <c r="Q1006" s="204"/>
      <c r="R1006" s="204"/>
      <c r="S1006" s="204"/>
      <c r="T1006" s="205"/>
      <c r="AT1006" s="206" t="s">
        <v>155</v>
      </c>
      <c r="AU1006" s="206" t="s">
        <v>83</v>
      </c>
      <c r="AV1006" s="12" t="s">
        <v>83</v>
      </c>
      <c r="AW1006" s="12" t="s">
        <v>36</v>
      </c>
      <c r="AX1006" s="12" t="s">
        <v>75</v>
      </c>
      <c r="AY1006" s="206" t="s">
        <v>146</v>
      </c>
    </row>
    <row r="1007" spans="2:65" s="11" customFormat="1">
      <c r="B1007" s="186"/>
      <c r="C1007" s="187"/>
      <c r="D1007" s="183" t="s">
        <v>155</v>
      </c>
      <c r="E1007" s="188" t="s">
        <v>21</v>
      </c>
      <c r="F1007" s="189" t="s">
        <v>245</v>
      </c>
      <c r="G1007" s="187"/>
      <c r="H1007" s="190">
        <v>8.25</v>
      </c>
      <c r="I1007" s="191"/>
      <c r="J1007" s="187"/>
      <c r="K1007" s="187"/>
      <c r="L1007" s="192"/>
      <c r="M1007" s="193"/>
      <c r="N1007" s="194"/>
      <c r="O1007" s="194"/>
      <c r="P1007" s="194"/>
      <c r="Q1007" s="194"/>
      <c r="R1007" s="194"/>
      <c r="S1007" s="194"/>
      <c r="T1007" s="195"/>
      <c r="AT1007" s="196" t="s">
        <v>155</v>
      </c>
      <c r="AU1007" s="196" t="s">
        <v>83</v>
      </c>
      <c r="AV1007" s="11" t="s">
        <v>85</v>
      </c>
      <c r="AW1007" s="11" t="s">
        <v>36</v>
      </c>
      <c r="AX1007" s="11" t="s">
        <v>75</v>
      </c>
      <c r="AY1007" s="196" t="s">
        <v>146</v>
      </c>
    </row>
    <row r="1008" spans="2:65" s="12" customFormat="1">
      <c r="B1008" s="197"/>
      <c r="C1008" s="198"/>
      <c r="D1008" s="183" t="s">
        <v>155</v>
      </c>
      <c r="E1008" s="199" t="s">
        <v>21</v>
      </c>
      <c r="F1008" s="200" t="s">
        <v>246</v>
      </c>
      <c r="G1008" s="198"/>
      <c r="H1008" s="199" t="s">
        <v>21</v>
      </c>
      <c r="I1008" s="201"/>
      <c r="J1008" s="198"/>
      <c r="K1008" s="198"/>
      <c r="L1008" s="202"/>
      <c r="M1008" s="203"/>
      <c r="N1008" s="204"/>
      <c r="O1008" s="204"/>
      <c r="P1008" s="204"/>
      <c r="Q1008" s="204"/>
      <c r="R1008" s="204"/>
      <c r="S1008" s="204"/>
      <c r="T1008" s="205"/>
      <c r="AT1008" s="206" t="s">
        <v>155</v>
      </c>
      <c r="AU1008" s="206" t="s">
        <v>83</v>
      </c>
      <c r="AV1008" s="12" t="s">
        <v>83</v>
      </c>
      <c r="AW1008" s="12" t="s">
        <v>36</v>
      </c>
      <c r="AX1008" s="12" t="s">
        <v>75</v>
      </c>
      <c r="AY1008" s="206" t="s">
        <v>146</v>
      </c>
    </row>
    <row r="1009" spans="2:65" s="11" customFormat="1">
      <c r="B1009" s="186"/>
      <c r="C1009" s="187"/>
      <c r="D1009" s="183" t="s">
        <v>155</v>
      </c>
      <c r="E1009" s="188" t="s">
        <v>21</v>
      </c>
      <c r="F1009" s="189" t="s">
        <v>247</v>
      </c>
      <c r="G1009" s="187"/>
      <c r="H1009" s="190">
        <v>1.28</v>
      </c>
      <c r="I1009" s="191"/>
      <c r="J1009" s="187"/>
      <c r="K1009" s="187"/>
      <c r="L1009" s="192"/>
      <c r="M1009" s="193"/>
      <c r="N1009" s="194"/>
      <c r="O1009" s="194"/>
      <c r="P1009" s="194"/>
      <c r="Q1009" s="194"/>
      <c r="R1009" s="194"/>
      <c r="S1009" s="194"/>
      <c r="T1009" s="195"/>
      <c r="AT1009" s="196" t="s">
        <v>155</v>
      </c>
      <c r="AU1009" s="196" t="s">
        <v>83</v>
      </c>
      <c r="AV1009" s="11" t="s">
        <v>85</v>
      </c>
      <c r="AW1009" s="11" t="s">
        <v>36</v>
      </c>
      <c r="AX1009" s="11" t="s">
        <v>75</v>
      </c>
      <c r="AY1009" s="196" t="s">
        <v>146</v>
      </c>
    </row>
    <row r="1010" spans="2:65" s="12" customFormat="1">
      <c r="B1010" s="197"/>
      <c r="C1010" s="198"/>
      <c r="D1010" s="183" t="s">
        <v>155</v>
      </c>
      <c r="E1010" s="199" t="s">
        <v>21</v>
      </c>
      <c r="F1010" s="200" t="s">
        <v>1715</v>
      </c>
      <c r="G1010" s="198"/>
      <c r="H1010" s="199" t="s">
        <v>21</v>
      </c>
      <c r="I1010" s="201"/>
      <c r="J1010" s="198"/>
      <c r="K1010" s="198"/>
      <c r="L1010" s="202"/>
      <c r="M1010" s="203"/>
      <c r="N1010" s="204"/>
      <c r="O1010" s="204"/>
      <c r="P1010" s="204"/>
      <c r="Q1010" s="204"/>
      <c r="R1010" s="204"/>
      <c r="S1010" s="204"/>
      <c r="T1010" s="205"/>
      <c r="AT1010" s="206" t="s">
        <v>155</v>
      </c>
      <c r="AU1010" s="206" t="s">
        <v>83</v>
      </c>
      <c r="AV1010" s="12" t="s">
        <v>83</v>
      </c>
      <c r="AW1010" s="12" t="s">
        <v>36</v>
      </c>
      <c r="AX1010" s="12" t="s">
        <v>75</v>
      </c>
      <c r="AY1010" s="206" t="s">
        <v>146</v>
      </c>
    </row>
    <row r="1011" spans="2:65" s="11" customFormat="1">
      <c r="B1011" s="186"/>
      <c r="C1011" s="187"/>
      <c r="D1011" s="183" t="s">
        <v>155</v>
      </c>
      <c r="E1011" s="188" t="s">
        <v>21</v>
      </c>
      <c r="F1011" s="189" t="s">
        <v>1716</v>
      </c>
      <c r="G1011" s="187"/>
      <c r="H1011" s="190">
        <v>32.5</v>
      </c>
      <c r="I1011" s="191"/>
      <c r="J1011" s="187"/>
      <c r="K1011" s="187"/>
      <c r="L1011" s="192"/>
      <c r="M1011" s="193"/>
      <c r="N1011" s="194"/>
      <c r="O1011" s="194"/>
      <c r="P1011" s="194"/>
      <c r="Q1011" s="194"/>
      <c r="R1011" s="194"/>
      <c r="S1011" s="194"/>
      <c r="T1011" s="195"/>
      <c r="AT1011" s="196" t="s">
        <v>155</v>
      </c>
      <c r="AU1011" s="196" t="s">
        <v>83</v>
      </c>
      <c r="AV1011" s="11" t="s">
        <v>85</v>
      </c>
      <c r="AW1011" s="11" t="s">
        <v>36</v>
      </c>
      <c r="AX1011" s="11" t="s">
        <v>75</v>
      </c>
      <c r="AY1011" s="196" t="s">
        <v>146</v>
      </c>
    </row>
    <row r="1012" spans="2:65" s="13" customFormat="1">
      <c r="B1012" s="207"/>
      <c r="C1012" s="208"/>
      <c r="D1012" s="183" t="s">
        <v>155</v>
      </c>
      <c r="E1012" s="209" t="s">
        <v>21</v>
      </c>
      <c r="F1012" s="210" t="s">
        <v>252</v>
      </c>
      <c r="G1012" s="208"/>
      <c r="H1012" s="211">
        <v>48.43</v>
      </c>
      <c r="I1012" s="212"/>
      <c r="J1012" s="208"/>
      <c r="K1012" s="208"/>
      <c r="L1012" s="213"/>
      <c r="M1012" s="214"/>
      <c r="N1012" s="215"/>
      <c r="O1012" s="215"/>
      <c r="P1012" s="215"/>
      <c r="Q1012" s="215"/>
      <c r="R1012" s="215"/>
      <c r="S1012" s="215"/>
      <c r="T1012" s="216"/>
      <c r="AT1012" s="217" t="s">
        <v>155</v>
      </c>
      <c r="AU1012" s="217" t="s">
        <v>83</v>
      </c>
      <c r="AV1012" s="13" t="s">
        <v>165</v>
      </c>
      <c r="AW1012" s="13" t="s">
        <v>36</v>
      </c>
      <c r="AX1012" s="13" t="s">
        <v>83</v>
      </c>
      <c r="AY1012" s="217" t="s">
        <v>146</v>
      </c>
    </row>
    <row r="1013" spans="2:65" s="10" customFormat="1" ht="25.9" customHeight="1">
      <c r="B1013" s="156"/>
      <c r="C1013" s="157"/>
      <c r="D1013" s="158" t="s">
        <v>74</v>
      </c>
      <c r="E1013" s="159" t="s">
        <v>1717</v>
      </c>
      <c r="F1013" s="159" t="s">
        <v>1718</v>
      </c>
      <c r="G1013" s="157"/>
      <c r="H1013" s="157"/>
      <c r="I1013" s="160"/>
      <c r="J1013" s="161">
        <f>BK1013</f>
        <v>0</v>
      </c>
      <c r="K1013" s="157"/>
      <c r="L1013" s="162"/>
      <c r="M1013" s="163"/>
      <c r="N1013" s="164"/>
      <c r="O1013" s="164"/>
      <c r="P1013" s="165">
        <f>SUM(P1014:P1025)</f>
        <v>0</v>
      </c>
      <c r="Q1013" s="164"/>
      <c r="R1013" s="165">
        <f>SUM(R1014:R1025)</f>
        <v>0.1731202</v>
      </c>
      <c r="S1013" s="164"/>
      <c r="T1013" s="166">
        <f>SUM(T1014:T1025)</f>
        <v>0</v>
      </c>
      <c r="AR1013" s="167" t="s">
        <v>85</v>
      </c>
      <c r="AT1013" s="168" t="s">
        <v>74</v>
      </c>
      <c r="AU1013" s="168" t="s">
        <v>75</v>
      </c>
      <c r="AY1013" s="167" t="s">
        <v>146</v>
      </c>
      <c r="BK1013" s="169">
        <f>SUM(BK1014:BK1025)</f>
        <v>0</v>
      </c>
    </row>
    <row r="1014" spans="2:65" s="1" customFormat="1" ht="16.5" customHeight="1">
      <c r="B1014" s="33"/>
      <c r="C1014" s="170" t="s">
        <v>1719</v>
      </c>
      <c r="D1014" s="170" t="s">
        <v>147</v>
      </c>
      <c r="E1014" s="171" t="s">
        <v>1720</v>
      </c>
      <c r="F1014" s="172" t="s">
        <v>1721</v>
      </c>
      <c r="G1014" s="173" t="s">
        <v>227</v>
      </c>
      <c r="H1014" s="174">
        <v>88</v>
      </c>
      <c r="I1014" s="175"/>
      <c r="J1014" s="176">
        <f>ROUND(I1014*H1014,2)</f>
        <v>0</v>
      </c>
      <c r="K1014" s="172" t="s">
        <v>21</v>
      </c>
      <c r="L1014" s="37"/>
      <c r="M1014" s="177" t="s">
        <v>21</v>
      </c>
      <c r="N1014" s="178" t="s">
        <v>46</v>
      </c>
      <c r="O1014" s="62"/>
      <c r="P1014" s="179">
        <f>O1014*H1014</f>
        <v>0</v>
      </c>
      <c r="Q1014" s="179">
        <v>2.0000000000000002E-5</v>
      </c>
      <c r="R1014" s="179">
        <f>Q1014*H1014</f>
        <v>1.7600000000000001E-3</v>
      </c>
      <c r="S1014" s="179">
        <v>0</v>
      </c>
      <c r="T1014" s="180">
        <f>S1014*H1014</f>
        <v>0</v>
      </c>
      <c r="AR1014" s="181" t="s">
        <v>151</v>
      </c>
      <c r="AT1014" s="181" t="s">
        <v>147</v>
      </c>
      <c r="AU1014" s="181" t="s">
        <v>83</v>
      </c>
      <c r="AY1014" s="16" t="s">
        <v>146</v>
      </c>
      <c r="BE1014" s="182">
        <f>IF(N1014="základní",J1014,0)</f>
        <v>0</v>
      </c>
      <c r="BF1014" s="182">
        <f>IF(N1014="snížená",J1014,0)</f>
        <v>0</v>
      </c>
      <c r="BG1014" s="182">
        <f>IF(N1014="zákl. přenesená",J1014,0)</f>
        <v>0</v>
      </c>
      <c r="BH1014" s="182">
        <f>IF(N1014="sníž. přenesená",J1014,0)</f>
        <v>0</v>
      </c>
      <c r="BI1014" s="182">
        <f>IF(N1014="nulová",J1014,0)</f>
        <v>0</v>
      </c>
      <c r="BJ1014" s="16" t="s">
        <v>83</v>
      </c>
      <c r="BK1014" s="182">
        <f>ROUND(I1014*H1014,2)</f>
        <v>0</v>
      </c>
      <c r="BL1014" s="16" t="s">
        <v>151</v>
      </c>
      <c r="BM1014" s="181" t="s">
        <v>1722</v>
      </c>
    </row>
    <row r="1015" spans="2:65" s="12" customFormat="1">
      <c r="B1015" s="197"/>
      <c r="C1015" s="198"/>
      <c r="D1015" s="183" t="s">
        <v>155</v>
      </c>
      <c r="E1015" s="199" t="s">
        <v>21</v>
      </c>
      <c r="F1015" s="200" t="s">
        <v>1723</v>
      </c>
      <c r="G1015" s="198"/>
      <c r="H1015" s="199" t="s">
        <v>21</v>
      </c>
      <c r="I1015" s="201"/>
      <c r="J1015" s="198"/>
      <c r="K1015" s="198"/>
      <c r="L1015" s="202"/>
      <c r="M1015" s="203"/>
      <c r="N1015" s="204"/>
      <c r="O1015" s="204"/>
      <c r="P1015" s="204"/>
      <c r="Q1015" s="204"/>
      <c r="R1015" s="204"/>
      <c r="S1015" s="204"/>
      <c r="T1015" s="205"/>
      <c r="AT1015" s="206" t="s">
        <v>155</v>
      </c>
      <c r="AU1015" s="206" t="s">
        <v>83</v>
      </c>
      <c r="AV1015" s="12" t="s">
        <v>83</v>
      </c>
      <c r="AW1015" s="12" t="s">
        <v>36</v>
      </c>
      <c r="AX1015" s="12" t="s">
        <v>75</v>
      </c>
      <c r="AY1015" s="206" t="s">
        <v>146</v>
      </c>
    </row>
    <row r="1016" spans="2:65" s="11" customFormat="1">
      <c r="B1016" s="186"/>
      <c r="C1016" s="187"/>
      <c r="D1016" s="183" t="s">
        <v>155</v>
      </c>
      <c r="E1016" s="188" t="s">
        <v>21</v>
      </c>
      <c r="F1016" s="189" t="s">
        <v>1724</v>
      </c>
      <c r="G1016" s="187"/>
      <c r="H1016" s="190">
        <v>88</v>
      </c>
      <c r="I1016" s="191"/>
      <c r="J1016" s="187"/>
      <c r="K1016" s="187"/>
      <c r="L1016" s="192"/>
      <c r="M1016" s="193"/>
      <c r="N1016" s="194"/>
      <c r="O1016" s="194"/>
      <c r="P1016" s="194"/>
      <c r="Q1016" s="194"/>
      <c r="R1016" s="194"/>
      <c r="S1016" s="194"/>
      <c r="T1016" s="195"/>
      <c r="AT1016" s="196" t="s">
        <v>155</v>
      </c>
      <c r="AU1016" s="196" t="s">
        <v>83</v>
      </c>
      <c r="AV1016" s="11" t="s">
        <v>85</v>
      </c>
      <c r="AW1016" s="11" t="s">
        <v>36</v>
      </c>
      <c r="AX1016" s="11" t="s">
        <v>83</v>
      </c>
      <c r="AY1016" s="196" t="s">
        <v>146</v>
      </c>
    </row>
    <row r="1017" spans="2:65" s="1" customFormat="1" ht="16.5" customHeight="1">
      <c r="B1017" s="33"/>
      <c r="C1017" s="170" t="s">
        <v>1725</v>
      </c>
      <c r="D1017" s="170" t="s">
        <v>147</v>
      </c>
      <c r="E1017" s="171" t="s">
        <v>1726</v>
      </c>
      <c r="F1017" s="172" t="s">
        <v>1727</v>
      </c>
      <c r="G1017" s="173" t="s">
        <v>227</v>
      </c>
      <c r="H1017" s="174">
        <v>230.78</v>
      </c>
      <c r="I1017" s="175"/>
      <c r="J1017" s="176">
        <f>ROUND(I1017*H1017,2)</f>
        <v>0</v>
      </c>
      <c r="K1017" s="172" t="s">
        <v>394</v>
      </c>
      <c r="L1017" s="37"/>
      <c r="M1017" s="177" t="s">
        <v>21</v>
      </c>
      <c r="N1017" s="178" t="s">
        <v>46</v>
      </c>
      <c r="O1017" s="62"/>
      <c r="P1017" s="179">
        <f>O1017*H1017</f>
        <v>0</v>
      </c>
      <c r="Q1017" s="179">
        <v>1.9000000000000001E-4</v>
      </c>
      <c r="R1017" s="179">
        <f>Q1017*H1017</f>
        <v>4.3848200000000004E-2</v>
      </c>
      <c r="S1017" s="179">
        <v>0</v>
      </c>
      <c r="T1017" s="180">
        <f>S1017*H1017</f>
        <v>0</v>
      </c>
      <c r="AR1017" s="181" t="s">
        <v>151</v>
      </c>
      <c r="AT1017" s="181" t="s">
        <v>147</v>
      </c>
      <c r="AU1017" s="181" t="s">
        <v>83</v>
      </c>
      <c r="AY1017" s="16" t="s">
        <v>146</v>
      </c>
      <c r="BE1017" s="182">
        <f>IF(N1017="základní",J1017,0)</f>
        <v>0</v>
      </c>
      <c r="BF1017" s="182">
        <f>IF(N1017="snížená",J1017,0)</f>
        <v>0</v>
      </c>
      <c r="BG1017" s="182">
        <f>IF(N1017="zákl. přenesená",J1017,0)</f>
        <v>0</v>
      </c>
      <c r="BH1017" s="182">
        <f>IF(N1017="sníž. přenesená",J1017,0)</f>
        <v>0</v>
      </c>
      <c r="BI1017" s="182">
        <f>IF(N1017="nulová",J1017,0)</f>
        <v>0</v>
      </c>
      <c r="BJ1017" s="16" t="s">
        <v>83</v>
      </c>
      <c r="BK1017" s="182">
        <f>ROUND(I1017*H1017,2)</f>
        <v>0</v>
      </c>
      <c r="BL1017" s="16" t="s">
        <v>151</v>
      </c>
      <c r="BM1017" s="181" t="s">
        <v>1728</v>
      </c>
    </row>
    <row r="1018" spans="2:65" s="12" customFormat="1">
      <c r="B1018" s="197"/>
      <c r="C1018" s="198"/>
      <c r="D1018" s="183" t="s">
        <v>155</v>
      </c>
      <c r="E1018" s="199" t="s">
        <v>21</v>
      </c>
      <c r="F1018" s="200" t="s">
        <v>1729</v>
      </c>
      <c r="G1018" s="198"/>
      <c r="H1018" s="199" t="s">
        <v>21</v>
      </c>
      <c r="I1018" s="201"/>
      <c r="J1018" s="198"/>
      <c r="K1018" s="198"/>
      <c r="L1018" s="202"/>
      <c r="M1018" s="203"/>
      <c r="N1018" s="204"/>
      <c r="O1018" s="204"/>
      <c r="P1018" s="204"/>
      <c r="Q1018" s="204"/>
      <c r="R1018" s="204"/>
      <c r="S1018" s="204"/>
      <c r="T1018" s="205"/>
      <c r="AT1018" s="206" t="s">
        <v>155</v>
      </c>
      <c r="AU1018" s="206" t="s">
        <v>83</v>
      </c>
      <c r="AV1018" s="12" t="s">
        <v>83</v>
      </c>
      <c r="AW1018" s="12" t="s">
        <v>36</v>
      </c>
      <c r="AX1018" s="12" t="s">
        <v>75</v>
      </c>
      <c r="AY1018" s="206" t="s">
        <v>146</v>
      </c>
    </row>
    <row r="1019" spans="2:65" s="11" customFormat="1">
      <c r="B1019" s="186"/>
      <c r="C1019" s="187"/>
      <c r="D1019" s="183" t="s">
        <v>155</v>
      </c>
      <c r="E1019" s="188" t="s">
        <v>21</v>
      </c>
      <c r="F1019" s="189" t="s">
        <v>1730</v>
      </c>
      <c r="G1019" s="187"/>
      <c r="H1019" s="190">
        <v>230.78</v>
      </c>
      <c r="I1019" s="191"/>
      <c r="J1019" s="187"/>
      <c r="K1019" s="187"/>
      <c r="L1019" s="192"/>
      <c r="M1019" s="193"/>
      <c r="N1019" s="194"/>
      <c r="O1019" s="194"/>
      <c r="P1019" s="194"/>
      <c r="Q1019" s="194"/>
      <c r="R1019" s="194"/>
      <c r="S1019" s="194"/>
      <c r="T1019" s="195"/>
      <c r="AT1019" s="196" t="s">
        <v>155</v>
      </c>
      <c r="AU1019" s="196" t="s">
        <v>83</v>
      </c>
      <c r="AV1019" s="11" t="s">
        <v>85</v>
      </c>
      <c r="AW1019" s="11" t="s">
        <v>36</v>
      </c>
      <c r="AX1019" s="11" t="s">
        <v>83</v>
      </c>
      <c r="AY1019" s="196" t="s">
        <v>146</v>
      </c>
    </row>
    <row r="1020" spans="2:65" s="1" customFormat="1" ht="16.5" customHeight="1">
      <c r="B1020" s="33"/>
      <c r="C1020" s="170" t="s">
        <v>1731</v>
      </c>
      <c r="D1020" s="170" t="s">
        <v>147</v>
      </c>
      <c r="E1020" s="171" t="s">
        <v>1732</v>
      </c>
      <c r="F1020" s="172" t="s">
        <v>1733</v>
      </c>
      <c r="G1020" s="173" t="s">
        <v>227</v>
      </c>
      <c r="H1020" s="174">
        <v>318.77999999999997</v>
      </c>
      <c r="I1020" s="175"/>
      <c r="J1020" s="176">
        <f>ROUND(I1020*H1020,2)</f>
        <v>0</v>
      </c>
      <c r="K1020" s="172" t="s">
        <v>394</v>
      </c>
      <c r="L1020" s="37"/>
      <c r="M1020" s="177" t="s">
        <v>21</v>
      </c>
      <c r="N1020" s="178" t="s">
        <v>46</v>
      </c>
      <c r="O1020" s="62"/>
      <c r="P1020" s="179">
        <f>O1020*H1020</f>
        <v>0</v>
      </c>
      <c r="Q1020" s="179">
        <v>4.0000000000000002E-4</v>
      </c>
      <c r="R1020" s="179">
        <f>Q1020*H1020</f>
        <v>0.12751199999999999</v>
      </c>
      <c r="S1020" s="179">
        <v>0</v>
      </c>
      <c r="T1020" s="180">
        <f>S1020*H1020</f>
        <v>0</v>
      </c>
      <c r="AR1020" s="181" t="s">
        <v>151</v>
      </c>
      <c r="AT1020" s="181" t="s">
        <v>147</v>
      </c>
      <c r="AU1020" s="181" t="s">
        <v>83</v>
      </c>
      <c r="AY1020" s="16" t="s">
        <v>146</v>
      </c>
      <c r="BE1020" s="182">
        <f>IF(N1020="základní",J1020,0)</f>
        <v>0</v>
      </c>
      <c r="BF1020" s="182">
        <f>IF(N1020="snížená",J1020,0)</f>
        <v>0</v>
      </c>
      <c r="BG1020" s="182">
        <f>IF(N1020="zákl. přenesená",J1020,0)</f>
        <v>0</v>
      </c>
      <c r="BH1020" s="182">
        <f>IF(N1020="sníž. přenesená",J1020,0)</f>
        <v>0</v>
      </c>
      <c r="BI1020" s="182">
        <f>IF(N1020="nulová",J1020,0)</f>
        <v>0</v>
      </c>
      <c r="BJ1020" s="16" t="s">
        <v>83</v>
      </c>
      <c r="BK1020" s="182">
        <f>ROUND(I1020*H1020,2)</f>
        <v>0</v>
      </c>
      <c r="BL1020" s="16" t="s">
        <v>151</v>
      </c>
      <c r="BM1020" s="181" t="s">
        <v>1734</v>
      </c>
    </row>
    <row r="1021" spans="2:65" s="12" customFormat="1">
      <c r="B1021" s="197"/>
      <c r="C1021" s="198"/>
      <c r="D1021" s="183" t="s">
        <v>155</v>
      </c>
      <c r="E1021" s="199" t="s">
        <v>21</v>
      </c>
      <c r="F1021" s="200" t="s">
        <v>1703</v>
      </c>
      <c r="G1021" s="198"/>
      <c r="H1021" s="199" t="s">
        <v>21</v>
      </c>
      <c r="I1021" s="201"/>
      <c r="J1021" s="198"/>
      <c r="K1021" s="198"/>
      <c r="L1021" s="202"/>
      <c r="M1021" s="203"/>
      <c r="N1021" s="204"/>
      <c r="O1021" s="204"/>
      <c r="P1021" s="204"/>
      <c r="Q1021" s="204"/>
      <c r="R1021" s="204"/>
      <c r="S1021" s="204"/>
      <c r="T1021" s="205"/>
      <c r="AT1021" s="206" t="s">
        <v>155</v>
      </c>
      <c r="AU1021" s="206" t="s">
        <v>83</v>
      </c>
      <c r="AV1021" s="12" t="s">
        <v>83</v>
      </c>
      <c r="AW1021" s="12" t="s">
        <v>36</v>
      </c>
      <c r="AX1021" s="12" t="s">
        <v>75</v>
      </c>
      <c r="AY1021" s="206" t="s">
        <v>146</v>
      </c>
    </row>
    <row r="1022" spans="2:65" s="11" customFormat="1">
      <c r="B1022" s="186"/>
      <c r="C1022" s="187"/>
      <c r="D1022" s="183" t="s">
        <v>155</v>
      </c>
      <c r="E1022" s="188" t="s">
        <v>21</v>
      </c>
      <c r="F1022" s="189" t="s">
        <v>1735</v>
      </c>
      <c r="G1022" s="187"/>
      <c r="H1022" s="190">
        <v>230.78</v>
      </c>
      <c r="I1022" s="191"/>
      <c r="J1022" s="187"/>
      <c r="K1022" s="187"/>
      <c r="L1022" s="192"/>
      <c r="M1022" s="193"/>
      <c r="N1022" s="194"/>
      <c r="O1022" s="194"/>
      <c r="P1022" s="194"/>
      <c r="Q1022" s="194"/>
      <c r="R1022" s="194"/>
      <c r="S1022" s="194"/>
      <c r="T1022" s="195"/>
      <c r="AT1022" s="196" t="s">
        <v>155</v>
      </c>
      <c r="AU1022" s="196" t="s">
        <v>83</v>
      </c>
      <c r="AV1022" s="11" t="s">
        <v>85</v>
      </c>
      <c r="AW1022" s="11" t="s">
        <v>36</v>
      </c>
      <c r="AX1022" s="11" t="s">
        <v>75</v>
      </c>
      <c r="AY1022" s="196" t="s">
        <v>146</v>
      </c>
    </row>
    <row r="1023" spans="2:65" s="12" customFormat="1">
      <c r="B1023" s="197"/>
      <c r="C1023" s="198"/>
      <c r="D1023" s="183" t="s">
        <v>155</v>
      </c>
      <c r="E1023" s="199" t="s">
        <v>21</v>
      </c>
      <c r="F1023" s="200" t="s">
        <v>1736</v>
      </c>
      <c r="G1023" s="198"/>
      <c r="H1023" s="199" t="s">
        <v>21</v>
      </c>
      <c r="I1023" s="201"/>
      <c r="J1023" s="198"/>
      <c r="K1023" s="198"/>
      <c r="L1023" s="202"/>
      <c r="M1023" s="203"/>
      <c r="N1023" s="204"/>
      <c r="O1023" s="204"/>
      <c r="P1023" s="204"/>
      <c r="Q1023" s="204"/>
      <c r="R1023" s="204"/>
      <c r="S1023" s="204"/>
      <c r="T1023" s="205"/>
      <c r="AT1023" s="206" t="s">
        <v>155</v>
      </c>
      <c r="AU1023" s="206" t="s">
        <v>83</v>
      </c>
      <c r="AV1023" s="12" t="s">
        <v>83</v>
      </c>
      <c r="AW1023" s="12" t="s">
        <v>36</v>
      </c>
      <c r="AX1023" s="12" t="s">
        <v>75</v>
      </c>
      <c r="AY1023" s="206" t="s">
        <v>146</v>
      </c>
    </row>
    <row r="1024" spans="2:65" s="11" customFormat="1">
      <c r="B1024" s="186"/>
      <c r="C1024" s="187"/>
      <c r="D1024" s="183" t="s">
        <v>155</v>
      </c>
      <c r="E1024" s="188" t="s">
        <v>21</v>
      </c>
      <c r="F1024" s="189" t="s">
        <v>1724</v>
      </c>
      <c r="G1024" s="187"/>
      <c r="H1024" s="190">
        <v>88</v>
      </c>
      <c r="I1024" s="191"/>
      <c r="J1024" s="187"/>
      <c r="K1024" s="187"/>
      <c r="L1024" s="192"/>
      <c r="M1024" s="193"/>
      <c r="N1024" s="194"/>
      <c r="O1024" s="194"/>
      <c r="P1024" s="194"/>
      <c r="Q1024" s="194"/>
      <c r="R1024" s="194"/>
      <c r="S1024" s="194"/>
      <c r="T1024" s="195"/>
      <c r="AT1024" s="196" t="s">
        <v>155</v>
      </c>
      <c r="AU1024" s="196" t="s">
        <v>83</v>
      </c>
      <c r="AV1024" s="11" t="s">
        <v>85</v>
      </c>
      <c r="AW1024" s="11" t="s">
        <v>36</v>
      </c>
      <c r="AX1024" s="11" t="s">
        <v>75</v>
      </c>
      <c r="AY1024" s="196" t="s">
        <v>146</v>
      </c>
    </row>
    <row r="1025" spans="2:65" s="13" customFormat="1">
      <c r="B1025" s="207"/>
      <c r="C1025" s="208"/>
      <c r="D1025" s="183" t="s">
        <v>155</v>
      </c>
      <c r="E1025" s="209" t="s">
        <v>21</v>
      </c>
      <c r="F1025" s="210" t="s">
        <v>252</v>
      </c>
      <c r="G1025" s="208"/>
      <c r="H1025" s="211">
        <v>318.77999999999997</v>
      </c>
      <c r="I1025" s="212"/>
      <c r="J1025" s="208"/>
      <c r="K1025" s="208"/>
      <c r="L1025" s="213"/>
      <c r="M1025" s="214"/>
      <c r="N1025" s="215"/>
      <c r="O1025" s="215"/>
      <c r="P1025" s="215"/>
      <c r="Q1025" s="215"/>
      <c r="R1025" s="215"/>
      <c r="S1025" s="215"/>
      <c r="T1025" s="216"/>
      <c r="AT1025" s="217" t="s">
        <v>155</v>
      </c>
      <c r="AU1025" s="217" t="s">
        <v>83</v>
      </c>
      <c r="AV1025" s="13" t="s">
        <v>165</v>
      </c>
      <c r="AW1025" s="13" t="s">
        <v>36</v>
      </c>
      <c r="AX1025" s="13" t="s">
        <v>83</v>
      </c>
      <c r="AY1025" s="217" t="s">
        <v>146</v>
      </c>
    </row>
    <row r="1026" spans="2:65" s="10" customFormat="1" ht="25.9" customHeight="1">
      <c r="B1026" s="156"/>
      <c r="C1026" s="157"/>
      <c r="D1026" s="158" t="s">
        <v>74</v>
      </c>
      <c r="E1026" s="159" t="s">
        <v>500</v>
      </c>
      <c r="F1026" s="159" t="s">
        <v>501</v>
      </c>
      <c r="G1026" s="157"/>
      <c r="H1026" s="157"/>
      <c r="I1026" s="160"/>
      <c r="J1026" s="161">
        <f>BK1026</f>
        <v>0</v>
      </c>
      <c r="K1026" s="157"/>
      <c r="L1026" s="162"/>
      <c r="M1026" s="163"/>
      <c r="N1026" s="164"/>
      <c r="O1026" s="164"/>
      <c r="P1026" s="165">
        <f>SUM(P1027:P1044)</f>
        <v>0</v>
      </c>
      <c r="Q1026" s="164"/>
      <c r="R1026" s="165">
        <f>SUM(R1027:R1044)</f>
        <v>3.9014999999999994E-2</v>
      </c>
      <c r="S1026" s="164"/>
      <c r="T1026" s="166">
        <f>SUM(T1027:T1044)</f>
        <v>0</v>
      </c>
      <c r="AR1026" s="167" t="s">
        <v>83</v>
      </c>
      <c r="AT1026" s="168" t="s">
        <v>74</v>
      </c>
      <c r="AU1026" s="168" t="s">
        <v>75</v>
      </c>
      <c r="AY1026" s="167" t="s">
        <v>146</v>
      </c>
      <c r="BK1026" s="169">
        <f>SUM(BK1027:BK1044)</f>
        <v>0</v>
      </c>
    </row>
    <row r="1027" spans="2:65" s="1" customFormat="1" ht="16.5" customHeight="1">
      <c r="B1027" s="33"/>
      <c r="C1027" s="170" t="s">
        <v>1737</v>
      </c>
      <c r="D1027" s="170" t="s">
        <v>147</v>
      </c>
      <c r="E1027" s="171" t="s">
        <v>503</v>
      </c>
      <c r="F1027" s="172" t="s">
        <v>504</v>
      </c>
      <c r="G1027" s="173" t="s">
        <v>227</v>
      </c>
      <c r="H1027" s="174">
        <v>193.5</v>
      </c>
      <c r="I1027" s="175"/>
      <c r="J1027" s="176">
        <f>ROUND(I1027*H1027,2)</f>
        <v>0</v>
      </c>
      <c r="K1027" s="172" t="s">
        <v>394</v>
      </c>
      <c r="L1027" s="37"/>
      <c r="M1027" s="177" t="s">
        <v>21</v>
      </c>
      <c r="N1027" s="178" t="s">
        <v>46</v>
      </c>
      <c r="O1027" s="62"/>
      <c r="P1027" s="179">
        <f>O1027*H1027</f>
        <v>0</v>
      </c>
      <c r="Q1027" s="179">
        <v>1.2999999999999999E-4</v>
      </c>
      <c r="R1027" s="179">
        <f>Q1027*H1027</f>
        <v>2.5154999999999997E-2</v>
      </c>
      <c r="S1027" s="179">
        <v>0</v>
      </c>
      <c r="T1027" s="180">
        <f>S1027*H1027</f>
        <v>0</v>
      </c>
      <c r="AR1027" s="181" t="s">
        <v>165</v>
      </c>
      <c r="AT1027" s="181" t="s">
        <v>147</v>
      </c>
      <c r="AU1027" s="181" t="s">
        <v>83</v>
      </c>
      <c r="AY1027" s="16" t="s">
        <v>146</v>
      </c>
      <c r="BE1027" s="182">
        <f>IF(N1027="základní",J1027,0)</f>
        <v>0</v>
      </c>
      <c r="BF1027" s="182">
        <f>IF(N1027="snížená",J1027,0)</f>
        <v>0</v>
      </c>
      <c r="BG1027" s="182">
        <f>IF(N1027="zákl. přenesená",J1027,0)</f>
        <v>0</v>
      </c>
      <c r="BH1027" s="182">
        <f>IF(N1027="sníž. přenesená",J1027,0)</f>
        <v>0</v>
      </c>
      <c r="BI1027" s="182">
        <f>IF(N1027="nulová",J1027,0)</f>
        <v>0</v>
      </c>
      <c r="BJ1027" s="16" t="s">
        <v>83</v>
      </c>
      <c r="BK1027" s="182">
        <f>ROUND(I1027*H1027,2)</f>
        <v>0</v>
      </c>
      <c r="BL1027" s="16" t="s">
        <v>165</v>
      </c>
      <c r="BM1027" s="181" t="s">
        <v>505</v>
      </c>
    </row>
    <row r="1028" spans="2:65" s="12" customFormat="1">
      <c r="B1028" s="197"/>
      <c r="C1028" s="198"/>
      <c r="D1028" s="183" t="s">
        <v>155</v>
      </c>
      <c r="E1028" s="199" t="s">
        <v>21</v>
      </c>
      <c r="F1028" s="200" t="s">
        <v>506</v>
      </c>
      <c r="G1028" s="198"/>
      <c r="H1028" s="199" t="s">
        <v>21</v>
      </c>
      <c r="I1028" s="201"/>
      <c r="J1028" s="198"/>
      <c r="K1028" s="198"/>
      <c r="L1028" s="202"/>
      <c r="M1028" s="203"/>
      <c r="N1028" s="204"/>
      <c r="O1028" s="204"/>
      <c r="P1028" s="204"/>
      <c r="Q1028" s="204"/>
      <c r="R1028" s="204"/>
      <c r="S1028" s="204"/>
      <c r="T1028" s="205"/>
      <c r="AT1028" s="206" t="s">
        <v>155</v>
      </c>
      <c r="AU1028" s="206" t="s">
        <v>83</v>
      </c>
      <c r="AV1028" s="12" t="s">
        <v>83</v>
      </c>
      <c r="AW1028" s="12" t="s">
        <v>36</v>
      </c>
      <c r="AX1028" s="12" t="s">
        <v>75</v>
      </c>
      <c r="AY1028" s="206" t="s">
        <v>146</v>
      </c>
    </row>
    <row r="1029" spans="2:65" s="11" customFormat="1">
      <c r="B1029" s="186"/>
      <c r="C1029" s="187"/>
      <c r="D1029" s="183" t="s">
        <v>155</v>
      </c>
      <c r="E1029" s="188" t="s">
        <v>21</v>
      </c>
      <c r="F1029" s="189" t="s">
        <v>507</v>
      </c>
      <c r="G1029" s="187"/>
      <c r="H1029" s="190">
        <v>58.9</v>
      </c>
      <c r="I1029" s="191"/>
      <c r="J1029" s="187"/>
      <c r="K1029" s="187"/>
      <c r="L1029" s="192"/>
      <c r="M1029" s="193"/>
      <c r="N1029" s="194"/>
      <c r="O1029" s="194"/>
      <c r="P1029" s="194"/>
      <c r="Q1029" s="194"/>
      <c r="R1029" s="194"/>
      <c r="S1029" s="194"/>
      <c r="T1029" s="195"/>
      <c r="AT1029" s="196" t="s">
        <v>155</v>
      </c>
      <c r="AU1029" s="196" t="s">
        <v>83</v>
      </c>
      <c r="AV1029" s="11" t="s">
        <v>85</v>
      </c>
      <c r="AW1029" s="11" t="s">
        <v>36</v>
      </c>
      <c r="AX1029" s="11" t="s">
        <v>75</v>
      </c>
      <c r="AY1029" s="196" t="s">
        <v>146</v>
      </c>
    </row>
    <row r="1030" spans="2:65" s="12" customFormat="1">
      <c r="B1030" s="197"/>
      <c r="C1030" s="198"/>
      <c r="D1030" s="183" t="s">
        <v>155</v>
      </c>
      <c r="E1030" s="199" t="s">
        <v>21</v>
      </c>
      <c r="F1030" s="200" t="s">
        <v>508</v>
      </c>
      <c r="G1030" s="198"/>
      <c r="H1030" s="199" t="s">
        <v>21</v>
      </c>
      <c r="I1030" s="201"/>
      <c r="J1030" s="198"/>
      <c r="K1030" s="198"/>
      <c r="L1030" s="202"/>
      <c r="M1030" s="203"/>
      <c r="N1030" s="204"/>
      <c r="O1030" s="204"/>
      <c r="P1030" s="204"/>
      <c r="Q1030" s="204"/>
      <c r="R1030" s="204"/>
      <c r="S1030" s="204"/>
      <c r="T1030" s="205"/>
      <c r="AT1030" s="206" t="s">
        <v>155</v>
      </c>
      <c r="AU1030" s="206" t="s">
        <v>83</v>
      </c>
      <c r="AV1030" s="12" t="s">
        <v>83</v>
      </c>
      <c r="AW1030" s="12" t="s">
        <v>36</v>
      </c>
      <c r="AX1030" s="12" t="s">
        <v>75</v>
      </c>
      <c r="AY1030" s="206" t="s">
        <v>146</v>
      </c>
    </row>
    <row r="1031" spans="2:65" s="11" customFormat="1">
      <c r="B1031" s="186"/>
      <c r="C1031" s="187"/>
      <c r="D1031" s="183" t="s">
        <v>155</v>
      </c>
      <c r="E1031" s="188" t="s">
        <v>21</v>
      </c>
      <c r="F1031" s="189" t="s">
        <v>509</v>
      </c>
      <c r="G1031" s="187"/>
      <c r="H1031" s="190">
        <v>74.599999999999994</v>
      </c>
      <c r="I1031" s="191"/>
      <c r="J1031" s="187"/>
      <c r="K1031" s="187"/>
      <c r="L1031" s="192"/>
      <c r="M1031" s="193"/>
      <c r="N1031" s="194"/>
      <c r="O1031" s="194"/>
      <c r="P1031" s="194"/>
      <c r="Q1031" s="194"/>
      <c r="R1031" s="194"/>
      <c r="S1031" s="194"/>
      <c r="T1031" s="195"/>
      <c r="AT1031" s="196" t="s">
        <v>155</v>
      </c>
      <c r="AU1031" s="196" t="s">
        <v>83</v>
      </c>
      <c r="AV1031" s="11" t="s">
        <v>85</v>
      </c>
      <c r="AW1031" s="11" t="s">
        <v>36</v>
      </c>
      <c r="AX1031" s="11" t="s">
        <v>75</v>
      </c>
      <c r="AY1031" s="196" t="s">
        <v>146</v>
      </c>
    </row>
    <row r="1032" spans="2:65" s="12" customFormat="1">
      <c r="B1032" s="197"/>
      <c r="C1032" s="198"/>
      <c r="D1032" s="183" t="s">
        <v>155</v>
      </c>
      <c r="E1032" s="199" t="s">
        <v>21</v>
      </c>
      <c r="F1032" s="200" t="s">
        <v>510</v>
      </c>
      <c r="G1032" s="198"/>
      <c r="H1032" s="199" t="s">
        <v>21</v>
      </c>
      <c r="I1032" s="201"/>
      <c r="J1032" s="198"/>
      <c r="K1032" s="198"/>
      <c r="L1032" s="202"/>
      <c r="M1032" s="203"/>
      <c r="N1032" s="204"/>
      <c r="O1032" s="204"/>
      <c r="P1032" s="204"/>
      <c r="Q1032" s="204"/>
      <c r="R1032" s="204"/>
      <c r="S1032" s="204"/>
      <c r="T1032" s="205"/>
      <c r="AT1032" s="206" t="s">
        <v>155</v>
      </c>
      <c r="AU1032" s="206" t="s">
        <v>83</v>
      </c>
      <c r="AV1032" s="12" t="s">
        <v>83</v>
      </c>
      <c r="AW1032" s="12" t="s">
        <v>36</v>
      </c>
      <c r="AX1032" s="12" t="s">
        <v>75</v>
      </c>
      <c r="AY1032" s="206" t="s">
        <v>146</v>
      </c>
    </row>
    <row r="1033" spans="2:65" s="11" customFormat="1">
      <c r="B1033" s="186"/>
      <c r="C1033" s="187"/>
      <c r="D1033" s="183" t="s">
        <v>155</v>
      </c>
      <c r="E1033" s="188" t="s">
        <v>21</v>
      </c>
      <c r="F1033" s="189" t="s">
        <v>511</v>
      </c>
      <c r="G1033" s="187"/>
      <c r="H1033" s="190">
        <v>60</v>
      </c>
      <c r="I1033" s="191"/>
      <c r="J1033" s="187"/>
      <c r="K1033" s="187"/>
      <c r="L1033" s="192"/>
      <c r="M1033" s="193"/>
      <c r="N1033" s="194"/>
      <c r="O1033" s="194"/>
      <c r="P1033" s="194"/>
      <c r="Q1033" s="194"/>
      <c r="R1033" s="194"/>
      <c r="S1033" s="194"/>
      <c r="T1033" s="195"/>
      <c r="AT1033" s="196" t="s">
        <v>155</v>
      </c>
      <c r="AU1033" s="196" t="s">
        <v>83</v>
      </c>
      <c r="AV1033" s="11" t="s">
        <v>85</v>
      </c>
      <c r="AW1033" s="11" t="s">
        <v>36</v>
      </c>
      <c r="AX1033" s="11" t="s">
        <v>75</v>
      </c>
      <c r="AY1033" s="196" t="s">
        <v>146</v>
      </c>
    </row>
    <row r="1034" spans="2:65" s="13" customFormat="1">
      <c r="B1034" s="207"/>
      <c r="C1034" s="208"/>
      <c r="D1034" s="183" t="s">
        <v>155</v>
      </c>
      <c r="E1034" s="209" t="s">
        <v>21</v>
      </c>
      <c r="F1034" s="210" t="s">
        <v>252</v>
      </c>
      <c r="G1034" s="208"/>
      <c r="H1034" s="211">
        <v>193.5</v>
      </c>
      <c r="I1034" s="212"/>
      <c r="J1034" s="208"/>
      <c r="K1034" s="208"/>
      <c r="L1034" s="213"/>
      <c r="M1034" s="214"/>
      <c r="N1034" s="215"/>
      <c r="O1034" s="215"/>
      <c r="P1034" s="215"/>
      <c r="Q1034" s="215"/>
      <c r="R1034" s="215"/>
      <c r="S1034" s="215"/>
      <c r="T1034" s="216"/>
      <c r="AT1034" s="217" t="s">
        <v>155</v>
      </c>
      <c r="AU1034" s="217" t="s">
        <v>83</v>
      </c>
      <c r="AV1034" s="13" t="s">
        <v>165</v>
      </c>
      <c r="AW1034" s="13" t="s">
        <v>36</v>
      </c>
      <c r="AX1034" s="13" t="s">
        <v>83</v>
      </c>
      <c r="AY1034" s="217" t="s">
        <v>146</v>
      </c>
    </row>
    <row r="1035" spans="2:65" s="1" customFormat="1" ht="16.5" customHeight="1">
      <c r="B1035" s="33"/>
      <c r="C1035" s="170" t="s">
        <v>1738</v>
      </c>
      <c r="D1035" s="170" t="s">
        <v>147</v>
      </c>
      <c r="E1035" s="171" t="s">
        <v>513</v>
      </c>
      <c r="F1035" s="172" t="s">
        <v>514</v>
      </c>
      <c r="G1035" s="173" t="s">
        <v>227</v>
      </c>
      <c r="H1035" s="174">
        <v>66</v>
      </c>
      <c r="I1035" s="175"/>
      <c r="J1035" s="176">
        <f>ROUND(I1035*H1035,2)</f>
        <v>0</v>
      </c>
      <c r="K1035" s="172" t="s">
        <v>394</v>
      </c>
      <c r="L1035" s="37"/>
      <c r="M1035" s="177" t="s">
        <v>21</v>
      </c>
      <c r="N1035" s="178" t="s">
        <v>46</v>
      </c>
      <c r="O1035" s="62"/>
      <c r="P1035" s="179">
        <f>O1035*H1035</f>
        <v>0</v>
      </c>
      <c r="Q1035" s="179">
        <v>2.1000000000000001E-4</v>
      </c>
      <c r="R1035" s="179">
        <f>Q1035*H1035</f>
        <v>1.3860000000000001E-2</v>
      </c>
      <c r="S1035" s="179">
        <v>0</v>
      </c>
      <c r="T1035" s="180">
        <f>S1035*H1035</f>
        <v>0</v>
      </c>
      <c r="AR1035" s="181" t="s">
        <v>165</v>
      </c>
      <c r="AT1035" s="181" t="s">
        <v>147</v>
      </c>
      <c r="AU1035" s="181" t="s">
        <v>83</v>
      </c>
      <c r="AY1035" s="16" t="s">
        <v>146</v>
      </c>
      <c r="BE1035" s="182">
        <f>IF(N1035="základní",J1035,0)</f>
        <v>0</v>
      </c>
      <c r="BF1035" s="182">
        <f>IF(N1035="snížená",J1035,0)</f>
        <v>0</v>
      </c>
      <c r="BG1035" s="182">
        <f>IF(N1035="zákl. přenesená",J1035,0)</f>
        <v>0</v>
      </c>
      <c r="BH1035" s="182">
        <f>IF(N1035="sníž. přenesená",J1035,0)</f>
        <v>0</v>
      </c>
      <c r="BI1035" s="182">
        <f>IF(N1035="nulová",J1035,0)</f>
        <v>0</v>
      </c>
      <c r="BJ1035" s="16" t="s">
        <v>83</v>
      </c>
      <c r="BK1035" s="182">
        <f>ROUND(I1035*H1035,2)</f>
        <v>0</v>
      </c>
      <c r="BL1035" s="16" t="s">
        <v>165</v>
      </c>
      <c r="BM1035" s="181" t="s">
        <v>515</v>
      </c>
    </row>
    <row r="1036" spans="2:65" s="12" customFormat="1">
      <c r="B1036" s="197"/>
      <c r="C1036" s="198"/>
      <c r="D1036" s="183" t="s">
        <v>155</v>
      </c>
      <c r="E1036" s="199" t="s">
        <v>21</v>
      </c>
      <c r="F1036" s="200" t="s">
        <v>516</v>
      </c>
      <c r="G1036" s="198"/>
      <c r="H1036" s="199" t="s">
        <v>21</v>
      </c>
      <c r="I1036" s="201"/>
      <c r="J1036" s="198"/>
      <c r="K1036" s="198"/>
      <c r="L1036" s="202"/>
      <c r="M1036" s="203"/>
      <c r="N1036" s="204"/>
      <c r="O1036" s="204"/>
      <c r="P1036" s="204"/>
      <c r="Q1036" s="204"/>
      <c r="R1036" s="204"/>
      <c r="S1036" s="204"/>
      <c r="T1036" s="205"/>
      <c r="AT1036" s="206" t="s">
        <v>155</v>
      </c>
      <c r="AU1036" s="206" t="s">
        <v>83</v>
      </c>
      <c r="AV1036" s="12" t="s">
        <v>83</v>
      </c>
      <c r="AW1036" s="12" t="s">
        <v>36</v>
      </c>
      <c r="AX1036" s="12" t="s">
        <v>75</v>
      </c>
      <c r="AY1036" s="206" t="s">
        <v>146</v>
      </c>
    </row>
    <row r="1037" spans="2:65" s="11" customFormat="1">
      <c r="B1037" s="186"/>
      <c r="C1037" s="187"/>
      <c r="D1037" s="183" t="s">
        <v>155</v>
      </c>
      <c r="E1037" s="188" t="s">
        <v>21</v>
      </c>
      <c r="F1037" s="189" t="s">
        <v>517</v>
      </c>
      <c r="G1037" s="187"/>
      <c r="H1037" s="190">
        <v>24</v>
      </c>
      <c r="I1037" s="191"/>
      <c r="J1037" s="187"/>
      <c r="K1037" s="187"/>
      <c r="L1037" s="192"/>
      <c r="M1037" s="193"/>
      <c r="N1037" s="194"/>
      <c r="O1037" s="194"/>
      <c r="P1037" s="194"/>
      <c r="Q1037" s="194"/>
      <c r="R1037" s="194"/>
      <c r="S1037" s="194"/>
      <c r="T1037" s="195"/>
      <c r="AT1037" s="196" t="s">
        <v>155</v>
      </c>
      <c r="AU1037" s="196" t="s">
        <v>83</v>
      </c>
      <c r="AV1037" s="11" t="s">
        <v>85</v>
      </c>
      <c r="AW1037" s="11" t="s">
        <v>36</v>
      </c>
      <c r="AX1037" s="11" t="s">
        <v>75</v>
      </c>
      <c r="AY1037" s="196" t="s">
        <v>146</v>
      </c>
    </row>
    <row r="1038" spans="2:65" s="12" customFormat="1">
      <c r="B1038" s="197"/>
      <c r="C1038" s="198"/>
      <c r="D1038" s="183" t="s">
        <v>155</v>
      </c>
      <c r="E1038" s="199" t="s">
        <v>21</v>
      </c>
      <c r="F1038" s="200" t="s">
        <v>518</v>
      </c>
      <c r="G1038" s="198"/>
      <c r="H1038" s="199" t="s">
        <v>21</v>
      </c>
      <c r="I1038" s="201"/>
      <c r="J1038" s="198"/>
      <c r="K1038" s="198"/>
      <c r="L1038" s="202"/>
      <c r="M1038" s="203"/>
      <c r="N1038" s="204"/>
      <c r="O1038" s="204"/>
      <c r="P1038" s="204"/>
      <c r="Q1038" s="204"/>
      <c r="R1038" s="204"/>
      <c r="S1038" s="204"/>
      <c r="T1038" s="205"/>
      <c r="AT1038" s="206" t="s">
        <v>155</v>
      </c>
      <c r="AU1038" s="206" t="s">
        <v>83</v>
      </c>
      <c r="AV1038" s="12" t="s">
        <v>83</v>
      </c>
      <c r="AW1038" s="12" t="s">
        <v>36</v>
      </c>
      <c r="AX1038" s="12" t="s">
        <v>75</v>
      </c>
      <c r="AY1038" s="206" t="s">
        <v>146</v>
      </c>
    </row>
    <row r="1039" spans="2:65" s="11" customFormat="1">
      <c r="B1039" s="186"/>
      <c r="C1039" s="187"/>
      <c r="D1039" s="183" t="s">
        <v>155</v>
      </c>
      <c r="E1039" s="188" t="s">
        <v>21</v>
      </c>
      <c r="F1039" s="189" t="s">
        <v>517</v>
      </c>
      <c r="G1039" s="187"/>
      <c r="H1039" s="190">
        <v>24</v>
      </c>
      <c r="I1039" s="191"/>
      <c r="J1039" s="187"/>
      <c r="K1039" s="187"/>
      <c r="L1039" s="192"/>
      <c r="M1039" s="193"/>
      <c r="N1039" s="194"/>
      <c r="O1039" s="194"/>
      <c r="P1039" s="194"/>
      <c r="Q1039" s="194"/>
      <c r="R1039" s="194"/>
      <c r="S1039" s="194"/>
      <c r="T1039" s="195"/>
      <c r="AT1039" s="196" t="s">
        <v>155</v>
      </c>
      <c r="AU1039" s="196" t="s">
        <v>83</v>
      </c>
      <c r="AV1039" s="11" t="s">
        <v>85</v>
      </c>
      <c r="AW1039" s="11" t="s">
        <v>36</v>
      </c>
      <c r="AX1039" s="11" t="s">
        <v>75</v>
      </c>
      <c r="AY1039" s="196" t="s">
        <v>146</v>
      </c>
    </row>
    <row r="1040" spans="2:65" s="12" customFormat="1">
      <c r="B1040" s="197"/>
      <c r="C1040" s="198"/>
      <c r="D1040" s="183" t="s">
        <v>155</v>
      </c>
      <c r="E1040" s="199" t="s">
        <v>21</v>
      </c>
      <c r="F1040" s="200" t="s">
        <v>519</v>
      </c>
      <c r="G1040" s="198"/>
      <c r="H1040" s="199" t="s">
        <v>21</v>
      </c>
      <c r="I1040" s="201"/>
      <c r="J1040" s="198"/>
      <c r="K1040" s="198"/>
      <c r="L1040" s="202"/>
      <c r="M1040" s="203"/>
      <c r="N1040" s="204"/>
      <c r="O1040" s="204"/>
      <c r="P1040" s="204"/>
      <c r="Q1040" s="204"/>
      <c r="R1040" s="204"/>
      <c r="S1040" s="204"/>
      <c r="T1040" s="205"/>
      <c r="AT1040" s="206" t="s">
        <v>155</v>
      </c>
      <c r="AU1040" s="206" t="s">
        <v>83</v>
      </c>
      <c r="AV1040" s="12" t="s">
        <v>83</v>
      </c>
      <c r="AW1040" s="12" t="s">
        <v>36</v>
      </c>
      <c r="AX1040" s="12" t="s">
        <v>75</v>
      </c>
      <c r="AY1040" s="206" t="s">
        <v>146</v>
      </c>
    </row>
    <row r="1041" spans="2:65" s="11" customFormat="1">
      <c r="B1041" s="186"/>
      <c r="C1041" s="187"/>
      <c r="D1041" s="183" t="s">
        <v>155</v>
      </c>
      <c r="E1041" s="188" t="s">
        <v>21</v>
      </c>
      <c r="F1041" s="189" t="s">
        <v>520</v>
      </c>
      <c r="G1041" s="187"/>
      <c r="H1041" s="190">
        <v>9</v>
      </c>
      <c r="I1041" s="191"/>
      <c r="J1041" s="187"/>
      <c r="K1041" s="187"/>
      <c r="L1041" s="192"/>
      <c r="M1041" s="193"/>
      <c r="N1041" s="194"/>
      <c r="O1041" s="194"/>
      <c r="P1041" s="194"/>
      <c r="Q1041" s="194"/>
      <c r="R1041" s="194"/>
      <c r="S1041" s="194"/>
      <c r="T1041" s="195"/>
      <c r="AT1041" s="196" t="s">
        <v>155</v>
      </c>
      <c r="AU1041" s="196" t="s">
        <v>83</v>
      </c>
      <c r="AV1041" s="11" t="s">
        <v>85</v>
      </c>
      <c r="AW1041" s="11" t="s">
        <v>36</v>
      </c>
      <c r="AX1041" s="11" t="s">
        <v>75</v>
      </c>
      <c r="AY1041" s="196" t="s">
        <v>146</v>
      </c>
    </row>
    <row r="1042" spans="2:65" s="12" customFormat="1">
      <c r="B1042" s="197"/>
      <c r="C1042" s="198"/>
      <c r="D1042" s="183" t="s">
        <v>155</v>
      </c>
      <c r="E1042" s="199" t="s">
        <v>21</v>
      </c>
      <c r="F1042" s="200" t="s">
        <v>521</v>
      </c>
      <c r="G1042" s="198"/>
      <c r="H1042" s="199" t="s">
        <v>21</v>
      </c>
      <c r="I1042" s="201"/>
      <c r="J1042" s="198"/>
      <c r="K1042" s="198"/>
      <c r="L1042" s="202"/>
      <c r="M1042" s="203"/>
      <c r="N1042" s="204"/>
      <c r="O1042" s="204"/>
      <c r="P1042" s="204"/>
      <c r="Q1042" s="204"/>
      <c r="R1042" s="204"/>
      <c r="S1042" s="204"/>
      <c r="T1042" s="205"/>
      <c r="AT1042" s="206" t="s">
        <v>155</v>
      </c>
      <c r="AU1042" s="206" t="s">
        <v>83</v>
      </c>
      <c r="AV1042" s="12" t="s">
        <v>83</v>
      </c>
      <c r="AW1042" s="12" t="s">
        <v>36</v>
      </c>
      <c r="AX1042" s="12" t="s">
        <v>75</v>
      </c>
      <c r="AY1042" s="206" t="s">
        <v>146</v>
      </c>
    </row>
    <row r="1043" spans="2:65" s="11" customFormat="1">
      <c r="B1043" s="186"/>
      <c r="C1043" s="187"/>
      <c r="D1043" s="183" t="s">
        <v>155</v>
      </c>
      <c r="E1043" s="188" t="s">
        <v>21</v>
      </c>
      <c r="F1043" s="189" t="s">
        <v>520</v>
      </c>
      <c r="G1043" s="187"/>
      <c r="H1043" s="190">
        <v>9</v>
      </c>
      <c r="I1043" s="191"/>
      <c r="J1043" s="187"/>
      <c r="K1043" s="187"/>
      <c r="L1043" s="192"/>
      <c r="M1043" s="193"/>
      <c r="N1043" s="194"/>
      <c r="O1043" s="194"/>
      <c r="P1043" s="194"/>
      <c r="Q1043" s="194"/>
      <c r="R1043" s="194"/>
      <c r="S1043" s="194"/>
      <c r="T1043" s="195"/>
      <c r="AT1043" s="196" t="s">
        <v>155</v>
      </c>
      <c r="AU1043" s="196" t="s">
        <v>83</v>
      </c>
      <c r="AV1043" s="11" t="s">
        <v>85</v>
      </c>
      <c r="AW1043" s="11" t="s">
        <v>36</v>
      </c>
      <c r="AX1043" s="11" t="s">
        <v>75</v>
      </c>
      <c r="AY1043" s="196" t="s">
        <v>146</v>
      </c>
    </row>
    <row r="1044" spans="2:65" s="13" customFormat="1">
      <c r="B1044" s="207"/>
      <c r="C1044" s="208"/>
      <c r="D1044" s="183" t="s">
        <v>155</v>
      </c>
      <c r="E1044" s="209" t="s">
        <v>21</v>
      </c>
      <c r="F1044" s="210" t="s">
        <v>252</v>
      </c>
      <c r="G1044" s="208"/>
      <c r="H1044" s="211">
        <v>66</v>
      </c>
      <c r="I1044" s="212"/>
      <c r="J1044" s="208"/>
      <c r="K1044" s="208"/>
      <c r="L1044" s="213"/>
      <c r="M1044" s="214"/>
      <c r="N1044" s="215"/>
      <c r="O1044" s="215"/>
      <c r="P1044" s="215"/>
      <c r="Q1044" s="215"/>
      <c r="R1044" s="215"/>
      <c r="S1044" s="215"/>
      <c r="T1044" s="216"/>
      <c r="AT1044" s="217" t="s">
        <v>155</v>
      </c>
      <c r="AU1044" s="217" t="s">
        <v>83</v>
      </c>
      <c r="AV1044" s="13" t="s">
        <v>165</v>
      </c>
      <c r="AW1044" s="13" t="s">
        <v>36</v>
      </c>
      <c r="AX1044" s="13" t="s">
        <v>83</v>
      </c>
      <c r="AY1044" s="217" t="s">
        <v>146</v>
      </c>
    </row>
    <row r="1045" spans="2:65" s="10" customFormat="1" ht="25.9" customHeight="1">
      <c r="B1045" s="156"/>
      <c r="C1045" s="157"/>
      <c r="D1045" s="158" t="s">
        <v>74</v>
      </c>
      <c r="E1045" s="159" t="s">
        <v>875</v>
      </c>
      <c r="F1045" s="159" t="s">
        <v>1739</v>
      </c>
      <c r="G1045" s="157"/>
      <c r="H1045" s="157"/>
      <c r="I1045" s="160"/>
      <c r="J1045" s="161">
        <f>BK1045</f>
        <v>0</v>
      </c>
      <c r="K1045" s="157"/>
      <c r="L1045" s="162"/>
      <c r="M1045" s="163"/>
      <c r="N1045" s="164"/>
      <c r="O1045" s="164"/>
      <c r="P1045" s="165">
        <f>SUM(P1046:P1055)</f>
        <v>0</v>
      </c>
      <c r="Q1045" s="164"/>
      <c r="R1045" s="165">
        <f>SUM(R1046:R1055)</f>
        <v>0</v>
      </c>
      <c r="S1045" s="164"/>
      <c r="T1045" s="166">
        <f>SUM(T1046:T1055)</f>
        <v>0</v>
      </c>
      <c r="AR1045" s="167" t="s">
        <v>83</v>
      </c>
      <c r="AT1045" s="168" t="s">
        <v>74</v>
      </c>
      <c r="AU1045" s="168" t="s">
        <v>75</v>
      </c>
      <c r="AY1045" s="167" t="s">
        <v>146</v>
      </c>
      <c r="BK1045" s="169">
        <f>SUM(BK1046:BK1055)</f>
        <v>0</v>
      </c>
    </row>
    <row r="1046" spans="2:65" s="1" customFormat="1" ht="16.5" customHeight="1">
      <c r="B1046" s="33"/>
      <c r="C1046" s="170" t="s">
        <v>1740</v>
      </c>
      <c r="D1046" s="170" t="s">
        <v>147</v>
      </c>
      <c r="E1046" s="171" t="s">
        <v>1741</v>
      </c>
      <c r="F1046" s="172" t="s">
        <v>1742</v>
      </c>
      <c r="G1046" s="173" t="s">
        <v>227</v>
      </c>
      <c r="H1046" s="174">
        <v>125.8</v>
      </c>
      <c r="I1046" s="175"/>
      <c r="J1046" s="176">
        <f>ROUND(I1046*H1046,2)</f>
        <v>0</v>
      </c>
      <c r="K1046" s="172" t="s">
        <v>394</v>
      </c>
      <c r="L1046" s="37"/>
      <c r="M1046" s="177" t="s">
        <v>21</v>
      </c>
      <c r="N1046" s="178" t="s">
        <v>46</v>
      </c>
      <c r="O1046" s="62"/>
      <c r="P1046" s="179">
        <f>O1046*H1046</f>
        <v>0</v>
      </c>
      <c r="Q1046" s="179">
        <v>0</v>
      </c>
      <c r="R1046" s="179">
        <f>Q1046*H1046</f>
        <v>0</v>
      </c>
      <c r="S1046" s="179">
        <v>0</v>
      </c>
      <c r="T1046" s="180">
        <f>S1046*H1046</f>
        <v>0</v>
      </c>
      <c r="AR1046" s="181" t="s">
        <v>165</v>
      </c>
      <c r="AT1046" s="181" t="s">
        <v>147</v>
      </c>
      <c r="AU1046" s="181" t="s">
        <v>83</v>
      </c>
      <c r="AY1046" s="16" t="s">
        <v>146</v>
      </c>
      <c r="BE1046" s="182">
        <f>IF(N1046="základní",J1046,0)</f>
        <v>0</v>
      </c>
      <c r="BF1046" s="182">
        <f>IF(N1046="snížená",J1046,0)</f>
        <v>0</v>
      </c>
      <c r="BG1046" s="182">
        <f>IF(N1046="zákl. přenesená",J1046,0)</f>
        <v>0</v>
      </c>
      <c r="BH1046" s="182">
        <f>IF(N1046="sníž. přenesená",J1046,0)</f>
        <v>0</v>
      </c>
      <c r="BI1046" s="182">
        <f>IF(N1046="nulová",J1046,0)</f>
        <v>0</v>
      </c>
      <c r="BJ1046" s="16" t="s">
        <v>83</v>
      </c>
      <c r="BK1046" s="182">
        <f>ROUND(I1046*H1046,2)</f>
        <v>0</v>
      </c>
      <c r="BL1046" s="16" t="s">
        <v>165</v>
      </c>
      <c r="BM1046" s="181" t="s">
        <v>1743</v>
      </c>
    </row>
    <row r="1047" spans="2:65" s="12" customFormat="1">
      <c r="B1047" s="197"/>
      <c r="C1047" s="198"/>
      <c r="D1047" s="183" t="s">
        <v>155</v>
      </c>
      <c r="E1047" s="199" t="s">
        <v>21</v>
      </c>
      <c r="F1047" s="200" t="s">
        <v>506</v>
      </c>
      <c r="G1047" s="198"/>
      <c r="H1047" s="199" t="s">
        <v>21</v>
      </c>
      <c r="I1047" s="201"/>
      <c r="J1047" s="198"/>
      <c r="K1047" s="198"/>
      <c r="L1047" s="202"/>
      <c r="M1047" s="203"/>
      <c r="N1047" s="204"/>
      <c r="O1047" s="204"/>
      <c r="P1047" s="204"/>
      <c r="Q1047" s="204"/>
      <c r="R1047" s="204"/>
      <c r="S1047" s="204"/>
      <c r="T1047" s="205"/>
      <c r="AT1047" s="206" t="s">
        <v>155</v>
      </c>
      <c r="AU1047" s="206" t="s">
        <v>83</v>
      </c>
      <c r="AV1047" s="12" t="s">
        <v>83</v>
      </c>
      <c r="AW1047" s="12" t="s">
        <v>36</v>
      </c>
      <c r="AX1047" s="12" t="s">
        <v>75</v>
      </c>
      <c r="AY1047" s="206" t="s">
        <v>146</v>
      </c>
    </row>
    <row r="1048" spans="2:65" s="11" customFormat="1">
      <c r="B1048" s="186"/>
      <c r="C1048" s="187"/>
      <c r="D1048" s="183" t="s">
        <v>155</v>
      </c>
      <c r="E1048" s="188" t="s">
        <v>21</v>
      </c>
      <c r="F1048" s="189" t="s">
        <v>1744</v>
      </c>
      <c r="G1048" s="187"/>
      <c r="H1048" s="190">
        <v>51.2</v>
      </c>
      <c r="I1048" s="191"/>
      <c r="J1048" s="187"/>
      <c r="K1048" s="187"/>
      <c r="L1048" s="192"/>
      <c r="M1048" s="193"/>
      <c r="N1048" s="194"/>
      <c r="O1048" s="194"/>
      <c r="P1048" s="194"/>
      <c r="Q1048" s="194"/>
      <c r="R1048" s="194"/>
      <c r="S1048" s="194"/>
      <c r="T1048" s="195"/>
      <c r="AT1048" s="196" t="s">
        <v>155</v>
      </c>
      <c r="AU1048" s="196" t="s">
        <v>83</v>
      </c>
      <c r="AV1048" s="11" t="s">
        <v>85</v>
      </c>
      <c r="AW1048" s="11" t="s">
        <v>36</v>
      </c>
      <c r="AX1048" s="11" t="s">
        <v>75</v>
      </c>
      <c r="AY1048" s="196" t="s">
        <v>146</v>
      </c>
    </row>
    <row r="1049" spans="2:65" s="12" customFormat="1">
      <c r="B1049" s="197"/>
      <c r="C1049" s="198"/>
      <c r="D1049" s="183" t="s">
        <v>155</v>
      </c>
      <c r="E1049" s="199" t="s">
        <v>21</v>
      </c>
      <c r="F1049" s="200" t="s">
        <v>508</v>
      </c>
      <c r="G1049" s="198"/>
      <c r="H1049" s="199" t="s">
        <v>21</v>
      </c>
      <c r="I1049" s="201"/>
      <c r="J1049" s="198"/>
      <c r="K1049" s="198"/>
      <c r="L1049" s="202"/>
      <c r="M1049" s="203"/>
      <c r="N1049" s="204"/>
      <c r="O1049" s="204"/>
      <c r="P1049" s="204"/>
      <c r="Q1049" s="204"/>
      <c r="R1049" s="204"/>
      <c r="S1049" s="204"/>
      <c r="T1049" s="205"/>
      <c r="AT1049" s="206" t="s">
        <v>155</v>
      </c>
      <c r="AU1049" s="206" t="s">
        <v>83</v>
      </c>
      <c r="AV1049" s="12" t="s">
        <v>83</v>
      </c>
      <c r="AW1049" s="12" t="s">
        <v>36</v>
      </c>
      <c r="AX1049" s="12" t="s">
        <v>75</v>
      </c>
      <c r="AY1049" s="206" t="s">
        <v>146</v>
      </c>
    </row>
    <row r="1050" spans="2:65" s="11" customFormat="1">
      <c r="B1050" s="186"/>
      <c r="C1050" s="187"/>
      <c r="D1050" s="183" t="s">
        <v>155</v>
      </c>
      <c r="E1050" s="188" t="s">
        <v>21</v>
      </c>
      <c r="F1050" s="189" t="s">
        <v>1745</v>
      </c>
      <c r="G1050" s="187"/>
      <c r="H1050" s="190">
        <v>74.599999999999994</v>
      </c>
      <c r="I1050" s="191"/>
      <c r="J1050" s="187"/>
      <c r="K1050" s="187"/>
      <c r="L1050" s="192"/>
      <c r="M1050" s="193"/>
      <c r="N1050" s="194"/>
      <c r="O1050" s="194"/>
      <c r="P1050" s="194"/>
      <c r="Q1050" s="194"/>
      <c r="R1050" s="194"/>
      <c r="S1050" s="194"/>
      <c r="T1050" s="195"/>
      <c r="AT1050" s="196" t="s">
        <v>155</v>
      </c>
      <c r="AU1050" s="196" t="s">
        <v>83</v>
      </c>
      <c r="AV1050" s="11" t="s">
        <v>85</v>
      </c>
      <c r="AW1050" s="11" t="s">
        <v>36</v>
      </c>
      <c r="AX1050" s="11" t="s">
        <v>75</v>
      </c>
      <c r="AY1050" s="196" t="s">
        <v>146</v>
      </c>
    </row>
    <row r="1051" spans="2:65" s="13" customFormat="1">
      <c r="B1051" s="207"/>
      <c r="C1051" s="208"/>
      <c r="D1051" s="183" t="s">
        <v>155</v>
      </c>
      <c r="E1051" s="209" t="s">
        <v>21</v>
      </c>
      <c r="F1051" s="210" t="s">
        <v>252</v>
      </c>
      <c r="G1051" s="208"/>
      <c r="H1051" s="211">
        <v>125.8</v>
      </c>
      <c r="I1051" s="212"/>
      <c r="J1051" s="208"/>
      <c r="K1051" s="208"/>
      <c r="L1051" s="213"/>
      <c r="M1051" s="214"/>
      <c r="N1051" s="215"/>
      <c r="O1051" s="215"/>
      <c r="P1051" s="215"/>
      <c r="Q1051" s="215"/>
      <c r="R1051" s="215"/>
      <c r="S1051" s="215"/>
      <c r="T1051" s="216"/>
      <c r="AT1051" s="217" t="s">
        <v>155</v>
      </c>
      <c r="AU1051" s="217" t="s">
        <v>83</v>
      </c>
      <c r="AV1051" s="13" t="s">
        <v>165</v>
      </c>
      <c r="AW1051" s="13" t="s">
        <v>36</v>
      </c>
      <c r="AX1051" s="13" t="s">
        <v>83</v>
      </c>
      <c r="AY1051" s="217" t="s">
        <v>146</v>
      </c>
    </row>
    <row r="1052" spans="2:65" s="1" customFormat="1" ht="16.5" customHeight="1">
      <c r="B1052" s="33"/>
      <c r="C1052" s="170" t="s">
        <v>1746</v>
      </c>
      <c r="D1052" s="170" t="s">
        <v>147</v>
      </c>
      <c r="E1052" s="171" t="s">
        <v>877</v>
      </c>
      <c r="F1052" s="172" t="s">
        <v>1747</v>
      </c>
      <c r="G1052" s="173" t="s">
        <v>879</v>
      </c>
      <c r="H1052" s="174">
        <v>10</v>
      </c>
      <c r="I1052" s="175"/>
      <c r="J1052" s="176">
        <f>ROUND(I1052*H1052,2)</f>
        <v>0</v>
      </c>
      <c r="K1052" s="172" t="s">
        <v>21</v>
      </c>
      <c r="L1052" s="37"/>
      <c r="M1052" s="177" t="s">
        <v>21</v>
      </c>
      <c r="N1052" s="178" t="s">
        <v>46</v>
      </c>
      <c r="O1052" s="62"/>
      <c r="P1052" s="179">
        <f>O1052*H1052</f>
        <v>0</v>
      </c>
      <c r="Q1052" s="179">
        <v>0</v>
      </c>
      <c r="R1052" s="179">
        <f>Q1052*H1052</f>
        <v>0</v>
      </c>
      <c r="S1052" s="179">
        <v>0</v>
      </c>
      <c r="T1052" s="180">
        <f>S1052*H1052</f>
        <v>0</v>
      </c>
      <c r="AR1052" s="181" t="s">
        <v>165</v>
      </c>
      <c r="AT1052" s="181" t="s">
        <v>147</v>
      </c>
      <c r="AU1052" s="181" t="s">
        <v>83</v>
      </c>
      <c r="AY1052" s="16" t="s">
        <v>146</v>
      </c>
      <c r="BE1052" s="182">
        <f>IF(N1052="základní",J1052,0)</f>
        <v>0</v>
      </c>
      <c r="BF1052" s="182">
        <f>IF(N1052="snížená",J1052,0)</f>
        <v>0</v>
      </c>
      <c r="BG1052" s="182">
        <f>IF(N1052="zákl. přenesená",J1052,0)</f>
        <v>0</v>
      </c>
      <c r="BH1052" s="182">
        <f>IF(N1052="sníž. přenesená",J1052,0)</f>
        <v>0</v>
      </c>
      <c r="BI1052" s="182">
        <f>IF(N1052="nulová",J1052,0)</f>
        <v>0</v>
      </c>
      <c r="BJ1052" s="16" t="s">
        <v>83</v>
      </c>
      <c r="BK1052" s="182">
        <f>ROUND(I1052*H1052,2)</f>
        <v>0</v>
      </c>
      <c r="BL1052" s="16" t="s">
        <v>165</v>
      </c>
      <c r="BM1052" s="181" t="s">
        <v>1748</v>
      </c>
    </row>
    <row r="1053" spans="2:65" s="11" customFormat="1">
      <c r="B1053" s="186"/>
      <c r="C1053" s="187"/>
      <c r="D1053" s="183" t="s">
        <v>155</v>
      </c>
      <c r="E1053" s="188" t="s">
        <v>21</v>
      </c>
      <c r="F1053" s="189" t="s">
        <v>1426</v>
      </c>
      <c r="G1053" s="187"/>
      <c r="H1053" s="190">
        <v>10</v>
      </c>
      <c r="I1053" s="191"/>
      <c r="J1053" s="187"/>
      <c r="K1053" s="187"/>
      <c r="L1053" s="192"/>
      <c r="M1053" s="193"/>
      <c r="N1053" s="194"/>
      <c r="O1053" s="194"/>
      <c r="P1053" s="194"/>
      <c r="Q1053" s="194"/>
      <c r="R1053" s="194"/>
      <c r="S1053" s="194"/>
      <c r="T1053" s="195"/>
      <c r="AT1053" s="196" t="s">
        <v>155</v>
      </c>
      <c r="AU1053" s="196" t="s">
        <v>83</v>
      </c>
      <c r="AV1053" s="11" t="s">
        <v>85</v>
      </c>
      <c r="AW1053" s="11" t="s">
        <v>36</v>
      </c>
      <c r="AX1053" s="11" t="s">
        <v>83</v>
      </c>
      <c r="AY1053" s="196" t="s">
        <v>146</v>
      </c>
    </row>
    <row r="1054" spans="2:65" s="1" customFormat="1" ht="16.5" customHeight="1">
      <c r="B1054" s="33"/>
      <c r="C1054" s="170" t="s">
        <v>1749</v>
      </c>
      <c r="D1054" s="170" t="s">
        <v>147</v>
      </c>
      <c r="E1054" s="171" t="s">
        <v>881</v>
      </c>
      <c r="F1054" s="172" t="s">
        <v>882</v>
      </c>
      <c r="G1054" s="173" t="s">
        <v>150</v>
      </c>
      <c r="H1054" s="174">
        <v>1</v>
      </c>
      <c r="I1054" s="175"/>
      <c r="J1054" s="176">
        <f>ROUND(I1054*H1054,2)</f>
        <v>0</v>
      </c>
      <c r="K1054" s="172" t="s">
        <v>21</v>
      </c>
      <c r="L1054" s="37"/>
      <c r="M1054" s="177" t="s">
        <v>21</v>
      </c>
      <c r="N1054" s="178" t="s">
        <v>46</v>
      </c>
      <c r="O1054" s="62"/>
      <c r="P1054" s="179">
        <f>O1054*H1054</f>
        <v>0</v>
      </c>
      <c r="Q1054" s="179">
        <v>0</v>
      </c>
      <c r="R1054" s="179">
        <f>Q1054*H1054</f>
        <v>0</v>
      </c>
      <c r="S1054" s="179">
        <v>0</v>
      </c>
      <c r="T1054" s="180">
        <f>S1054*H1054</f>
        <v>0</v>
      </c>
      <c r="AR1054" s="181" t="s">
        <v>165</v>
      </c>
      <c r="AT1054" s="181" t="s">
        <v>147</v>
      </c>
      <c r="AU1054" s="181" t="s">
        <v>83</v>
      </c>
      <c r="AY1054" s="16" t="s">
        <v>146</v>
      </c>
      <c r="BE1054" s="182">
        <f>IF(N1054="základní",J1054,0)</f>
        <v>0</v>
      </c>
      <c r="BF1054" s="182">
        <f>IF(N1054="snížená",J1054,0)</f>
        <v>0</v>
      </c>
      <c r="BG1054" s="182">
        <f>IF(N1054="zákl. přenesená",J1054,0)</f>
        <v>0</v>
      </c>
      <c r="BH1054" s="182">
        <f>IF(N1054="sníž. přenesená",J1054,0)</f>
        <v>0</v>
      </c>
      <c r="BI1054" s="182">
        <f>IF(N1054="nulová",J1054,0)</f>
        <v>0</v>
      </c>
      <c r="BJ1054" s="16" t="s">
        <v>83</v>
      </c>
      <c r="BK1054" s="182">
        <f>ROUND(I1054*H1054,2)</f>
        <v>0</v>
      </c>
      <c r="BL1054" s="16" t="s">
        <v>165</v>
      </c>
      <c r="BM1054" s="181" t="s">
        <v>1750</v>
      </c>
    </row>
    <row r="1055" spans="2:65" s="11" customFormat="1">
      <c r="B1055" s="186"/>
      <c r="C1055" s="187"/>
      <c r="D1055" s="183" t="s">
        <v>155</v>
      </c>
      <c r="E1055" s="188" t="s">
        <v>21</v>
      </c>
      <c r="F1055" s="189" t="s">
        <v>164</v>
      </c>
      <c r="G1055" s="187"/>
      <c r="H1055" s="190">
        <v>1</v>
      </c>
      <c r="I1055" s="191"/>
      <c r="J1055" s="187"/>
      <c r="K1055" s="187"/>
      <c r="L1055" s="192"/>
      <c r="M1055" s="193"/>
      <c r="N1055" s="194"/>
      <c r="O1055" s="194"/>
      <c r="P1055" s="194"/>
      <c r="Q1055" s="194"/>
      <c r="R1055" s="194"/>
      <c r="S1055" s="194"/>
      <c r="T1055" s="195"/>
      <c r="AT1055" s="196" t="s">
        <v>155</v>
      </c>
      <c r="AU1055" s="196" t="s">
        <v>83</v>
      </c>
      <c r="AV1055" s="11" t="s">
        <v>85</v>
      </c>
      <c r="AW1055" s="11" t="s">
        <v>36</v>
      </c>
      <c r="AX1055" s="11" t="s">
        <v>83</v>
      </c>
      <c r="AY1055" s="196" t="s">
        <v>146</v>
      </c>
    </row>
    <row r="1056" spans="2:65" s="10" customFormat="1" ht="25.9" customHeight="1">
      <c r="B1056" s="156"/>
      <c r="C1056" s="157"/>
      <c r="D1056" s="158" t="s">
        <v>74</v>
      </c>
      <c r="E1056" s="159" t="s">
        <v>839</v>
      </c>
      <c r="F1056" s="159" t="s">
        <v>840</v>
      </c>
      <c r="G1056" s="157"/>
      <c r="H1056" s="157"/>
      <c r="I1056" s="160"/>
      <c r="J1056" s="161">
        <f>BK1056</f>
        <v>0</v>
      </c>
      <c r="K1056" s="157"/>
      <c r="L1056" s="162"/>
      <c r="M1056" s="163"/>
      <c r="N1056" s="164"/>
      <c r="O1056" s="164"/>
      <c r="P1056" s="165">
        <f>P1057</f>
        <v>0</v>
      </c>
      <c r="Q1056" s="164"/>
      <c r="R1056" s="165">
        <f>R1057</f>
        <v>0</v>
      </c>
      <c r="S1056" s="164"/>
      <c r="T1056" s="166">
        <f>T1057</f>
        <v>0</v>
      </c>
      <c r="AR1056" s="167" t="s">
        <v>83</v>
      </c>
      <c r="AT1056" s="168" t="s">
        <v>74</v>
      </c>
      <c r="AU1056" s="168" t="s">
        <v>75</v>
      </c>
      <c r="AY1056" s="167" t="s">
        <v>146</v>
      </c>
      <c r="BK1056" s="169">
        <f>BK1057</f>
        <v>0</v>
      </c>
    </row>
    <row r="1057" spans="2:65" s="1" customFormat="1" ht="16.5" customHeight="1">
      <c r="B1057" s="33"/>
      <c r="C1057" s="170" t="s">
        <v>1751</v>
      </c>
      <c r="D1057" s="170" t="s">
        <v>147</v>
      </c>
      <c r="E1057" s="171" t="s">
        <v>1752</v>
      </c>
      <c r="F1057" s="172" t="s">
        <v>1753</v>
      </c>
      <c r="G1057" s="173" t="s">
        <v>688</v>
      </c>
      <c r="H1057" s="174">
        <v>774.02700000000004</v>
      </c>
      <c r="I1057" s="175"/>
      <c r="J1057" s="176">
        <f>ROUND(I1057*H1057,2)</f>
        <v>0</v>
      </c>
      <c r="K1057" s="172" t="s">
        <v>394</v>
      </c>
      <c r="L1057" s="37"/>
      <c r="M1057" s="177" t="s">
        <v>21</v>
      </c>
      <c r="N1057" s="178" t="s">
        <v>46</v>
      </c>
      <c r="O1057" s="62"/>
      <c r="P1057" s="179">
        <f>O1057*H1057</f>
        <v>0</v>
      </c>
      <c r="Q1057" s="179">
        <v>0</v>
      </c>
      <c r="R1057" s="179">
        <f>Q1057*H1057</f>
        <v>0</v>
      </c>
      <c r="S1057" s="179">
        <v>0</v>
      </c>
      <c r="T1057" s="180">
        <f>S1057*H1057</f>
        <v>0</v>
      </c>
      <c r="AR1057" s="181" t="s">
        <v>165</v>
      </c>
      <c r="AT1057" s="181" t="s">
        <v>147</v>
      </c>
      <c r="AU1057" s="181" t="s">
        <v>83</v>
      </c>
      <c r="AY1057" s="16" t="s">
        <v>146</v>
      </c>
      <c r="BE1057" s="182">
        <f>IF(N1057="základní",J1057,0)</f>
        <v>0</v>
      </c>
      <c r="BF1057" s="182">
        <f>IF(N1057="snížená",J1057,0)</f>
        <v>0</v>
      </c>
      <c r="BG1057" s="182">
        <f>IF(N1057="zákl. přenesená",J1057,0)</f>
        <v>0</v>
      </c>
      <c r="BH1057" s="182">
        <f>IF(N1057="sníž. přenesená",J1057,0)</f>
        <v>0</v>
      </c>
      <c r="BI1057" s="182">
        <f>IF(N1057="nulová",J1057,0)</f>
        <v>0</v>
      </c>
      <c r="BJ1057" s="16" t="s">
        <v>83</v>
      </c>
      <c r="BK1057" s="182">
        <f>ROUND(I1057*H1057,2)</f>
        <v>0</v>
      </c>
      <c r="BL1057" s="16" t="s">
        <v>165</v>
      </c>
      <c r="BM1057" s="181" t="s">
        <v>1754</v>
      </c>
    </row>
    <row r="1058" spans="2:65" s="10" customFormat="1" ht="25.9" customHeight="1">
      <c r="B1058" s="156"/>
      <c r="C1058" s="157"/>
      <c r="D1058" s="158" t="s">
        <v>74</v>
      </c>
      <c r="E1058" s="159" t="s">
        <v>710</v>
      </c>
      <c r="F1058" s="159" t="s">
        <v>711</v>
      </c>
      <c r="G1058" s="157"/>
      <c r="H1058" s="157"/>
      <c r="I1058" s="160"/>
      <c r="J1058" s="161">
        <f>BK1058</f>
        <v>0</v>
      </c>
      <c r="K1058" s="157"/>
      <c r="L1058" s="162"/>
      <c r="M1058" s="163"/>
      <c r="N1058" s="164"/>
      <c r="O1058" s="164"/>
      <c r="P1058" s="165">
        <f>SUM(P1059:P1060)</f>
        <v>0</v>
      </c>
      <c r="Q1058" s="164"/>
      <c r="R1058" s="165">
        <f>SUM(R1059:R1060)</f>
        <v>0</v>
      </c>
      <c r="S1058" s="164"/>
      <c r="T1058" s="166">
        <f>SUM(T1059:T1060)</f>
        <v>0</v>
      </c>
      <c r="AR1058" s="167" t="s">
        <v>171</v>
      </c>
      <c r="AT1058" s="168" t="s">
        <v>74</v>
      </c>
      <c r="AU1058" s="168" t="s">
        <v>75</v>
      </c>
      <c r="AY1058" s="167" t="s">
        <v>146</v>
      </c>
      <c r="BK1058" s="169">
        <f>SUM(BK1059:BK1060)</f>
        <v>0</v>
      </c>
    </row>
    <row r="1059" spans="2:65" s="1" customFormat="1" ht="16.5" customHeight="1">
      <c r="B1059" s="33"/>
      <c r="C1059" s="170" t="s">
        <v>1755</v>
      </c>
      <c r="D1059" s="170" t="s">
        <v>147</v>
      </c>
      <c r="E1059" s="171" t="s">
        <v>713</v>
      </c>
      <c r="F1059" s="172" t="s">
        <v>1756</v>
      </c>
      <c r="G1059" s="173" t="s">
        <v>715</v>
      </c>
      <c r="H1059" s="174">
        <v>2</v>
      </c>
      <c r="I1059" s="175"/>
      <c r="J1059" s="176">
        <f>ROUND(I1059*H1059,2)</f>
        <v>0</v>
      </c>
      <c r="K1059" s="172" t="s">
        <v>21</v>
      </c>
      <c r="L1059" s="37"/>
      <c r="M1059" s="177" t="s">
        <v>21</v>
      </c>
      <c r="N1059" s="178" t="s">
        <v>46</v>
      </c>
      <c r="O1059" s="62"/>
      <c r="P1059" s="179">
        <f>O1059*H1059</f>
        <v>0</v>
      </c>
      <c r="Q1059" s="179">
        <v>0</v>
      </c>
      <c r="R1059" s="179">
        <f>Q1059*H1059</f>
        <v>0</v>
      </c>
      <c r="S1059" s="179">
        <v>0</v>
      </c>
      <c r="T1059" s="180">
        <f>S1059*H1059</f>
        <v>0</v>
      </c>
      <c r="AR1059" s="181" t="s">
        <v>151</v>
      </c>
      <c r="AT1059" s="181" t="s">
        <v>147</v>
      </c>
      <c r="AU1059" s="181" t="s">
        <v>83</v>
      </c>
      <c r="AY1059" s="16" t="s">
        <v>146</v>
      </c>
      <c r="BE1059" s="182">
        <f>IF(N1059="základní",J1059,0)</f>
        <v>0</v>
      </c>
      <c r="BF1059" s="182">
        <f>IF(N1059="snížená",J1059,0)</f>
        <v>0</v>
      </c>
      <c r="BG1059" s="182">
        <f>IF(N1059="zákl. přenesená",J1059,0)</f>
        <v>0</v>
      </c>
      <c r="BH1059" s="182">
        <f>IF(N1059="sníž. přenesená",J1059,0)</f>
        <v>0</v>
      </c>
      <c r="BI1059" s="182">
        <f>IF(N1059="nulová",J1059,0)</f>
        <v>0</v>
      </c>
      <c r="BJ1059" s="16" t="s">
        <v>83</v>
      </c>
      <c r="BK1059" s="182">
        <f>ROUND(I1059*H1059,2)</f>
        <v>0</v>
      </c>
      <c r="BL1059" s="16" t="s">
        <v>151</v>
      </c>
      <c r="BM1059" s="181" t="s">
        <v>716</v>
      </c>
    </row>
    <row r="1060" spans="2:65" s="11" customFormat="1">
      <c r="B1060" s="186"/>
      <c r="C1060" s="187"/>
      <c r="D1060" s="183" t="s">
        <v>155</v>
      </c>
      <c r="E1060" s="188" t="s">
        <v>21</v>
      </c>
      <c r="F1060" s="189" t="s">
        <v>156</v>
      </c>
      <c r="G1060" s="187"/>
      <c r="H1060" s="190">
        <v>2</v>
      </c>
      <c r="I1060" s="191"/>
      <c r="J1060" s="187"/>
      <c r="K1060" s="187"/>
      <c r="L1060" s="192"/>
      <c r="M1060" s="193"/>
      <c r="N1060" s="194"/>
      <c r="O1060" s="194"/>
      <c r="P1060" s="194"/>
      <c r="Q1060" s="194"/>
      <c r="R1060" s="194"/>
      <c r="S1060" s="194"/>
      <c r="T1060" s="195"/>
      <c r="AT1060" s="196" t="s">
        <v>155</v>
      </c>
      <c r="AU1060" s="196" t="s">
        <v>83</v>
      </c>
      <c r="AV1060" s="11" t="s">
        <v>85</v>
      </c>
      <c r="AW1060" s="11" t="s">
        <v>36</v>
      </c>
      <c r="AX1060" s="11" t="s">
        <v>83</v>
      </c>
      <c r="AY1060" s="196" t="s">
        <v>146</v>
      </c>
    </row>
    <row r="1061" spans="2:65" s="10" customFormat="1" ht="25.9" customHeight="1">
      <c r="B1061" s="156"/>
      <c r="C1061" s="157"/>
      <c r="D1061" s="158" t="s">
        <v>74</v>
      </c>
      <c r="E1061" s="159" t="s">
        <v>725</v>
      </c>
      <c r="F1061" s="159" t="s">
        <v>726</v>
      </c>
      <c r="G1061" s="157"/>
      <c r="H1061" s="157"/>
      <c r="I1061" s="160"/>
      <c r="J1061" s="161">
        <f>BK1061</f>
        <v>0</v>
      </c>
      <c r="K1061" s="157"/>
      <c r="L1061" s="162"/>
      <c r="M1061" s="163"/>
      <c r="N1061" s="164"/>
      <c r="O1061" s="164"/>
      <c r="P1061" s="165">
        <f>SUM(P1062:P1082)</f>
        <v>0</v>
      </c>
      <c r="Q1061" s="164"/>
      <c r="R1061" s="165">
        <f>SUM(R1062:R1082)</f>
        <v>0</v>
      </c>
      <c r="S1061" s="164"/>
      <c r="T1061" s="166">
        <f>SUM(T1062:T1082)</f>
        <v>0</v>
      </c>
      <c r="AR1061" s="167" t="s">
        <v>171</v>
      </c>
      <c r="AT1061" s="168" t="s">
        <v>74</v>
      </c>
      <c r="AU1061" s="168" t="s">
        <v>75</v>
      </c>
      <c r="AY1061" s="167" t="s">
        <v>146</v>
      </c>
      <c r="BK1061" s="169">
        <f>SUM(BK1062:BK1082)</f>
        <v>0</v>
      </c>
    </row>
    <row r="1062" spans="2:65" s="1" customFormat="1" ht="16.5" customHeight="1">
      <c r="B1062" s="33"/>
      <c r="C1062" s="170" t="s">
        <v>1757</v>
      </c>
      <c r="D1062" s="170" t="s">
        <v>147</v>
      </c>
      <c r="E1062" s="171" t="s">
        <v>728</v>
      </c>
      <c r="F1062" s="172" t="s">
        <v>729</v>
      </c>
      <c r="G1062" s="173" t="s">
        <v>715</v>
      </c>
      <c r="H1062" s="174">
        <v>1</v>
      </c>
      <c r="I1062" s="175"/>
      <c r="J1062" s="176">
        <f>ROUND(I1062*H1062,2)</f>
        <v>0</v>
      </c>
      <c r="K1062" s="172" t="s">
        <v>21</v>
      </c>
      <c r="L1062" s="37"/>
      <c r="M1062" s="177" t="s">
        <v>21</v>
      </c>
      <c r="N1062" s="178" t="s">
        <v>46</v>
      </c>
      <c r="O1062" s="62"/>
      <c r="P1062" s="179">
        <f>O1062*H1062</f>
        <v>0</v>
      </c>
      <c r="Q1062" s="179">
        <v>0</v>
      </c>
      <c r="R1062" s="179">
        <f>Q1062*H1062</f>
        <v>0</v>
      </c>
      <c r="S1062" s="179">
        <v>0</v>
      </c>
      <c r="T1062" s="180">
        <f>S1062*H1062</f>
        <v>0</v>
      </c>
      <c r="AR1062" s="181" t="s">
        <v>730</v>
      </c>
      <c r="AT1062" s="181" t="s">
        <v>147</v>
      </c>
      <c r="AU1062" s="181" t="s">
        <v>83</v>
      </c>
      <c r="AY1062" s="16" t="s">
        <v>146</v>
      </c>
      <c r="BE1062" s="182">
        <f>IF(N1062="základní",J1062,0)</f>
        <v>0</v>
      </c>
      <c r="BF1062" s="182">
        <f>IF(N1062="snížená",J1062,0)</f>
        <v>0</v>
      </c>
      <c r="BG1062" s="182">
        <f>IF(N1062="zákl. přenesená",J1062,0)</f>
        <v>0</v>
      </c>
      <c r="BH1062" s="182">
        <f>IF(N1062="sníž. přenesená",J1062,0)</f>
        <v>0</v>
      </c>
      <c r="BI1062" s="182">
        <f>IF(N1062="nulová",J1062,0)</f>
        <v>0</v>
      </c>
      <c r="BJ1062" s="16" t="s">
        <v>83</v>
      </c>
      <c r="BK1062" s="182">
        <f>ROUND(I1062*H1062,2)</f>
        <v>0</v>
      </c>
      <c r="BL1062" s="16" t="s">
        <v>730</v>
      </c>
      <c r="BM1062" s="181" t="s">
        <v>1758</v>
      </c>
    </row>
    <row r="1063" spans="2:65" s="11" customFormat="1">
      <c r="B1063" s="186"/>
      <c r="C1063" s="187"/>
      <c r="D1063" s="183" t="s">
        <v>155</v>
      </c>
      <c r="E1063" s="188" t="s">
        <v>21</v>
      </c>
      <c r="F1063" s="189" t="s">
        <v>164</v>
      </c>
      <c r="G1063" s="187"/>
      <c r="H1063" s="190">
        <v>1</v>
      </c>
      <c r="I1063" s="191"/>
      <c r="J1063" s="187"/>
      <c r="K1063" s="187"/>
      <c r="L1063" s="192"/>
      <c r="M1063" s="193"/>
      <c r="N1063" s="194"/>
      <c r="O1063" s="194"/>
      <c r="P1063" s="194"/>
      <c r="Q1063" s="194"/>
      <c r="R1063" s="194"/>
      <c r="S1063" s="194"/>
      <c r="T1063" s="195"/>
      <c r="AT1063" s="196" t="s">
        <v>155</v>
      </c>
      <c r="AU1063" s="196" t="s">
        <v>83</v>
      </c>
      <c r="AV1063" s="11" t="s">
        <v>85</v>
      </c>
      <c r="AW1063" s="11" t="s">
        <v>36</v>
      </c>
      <c r="AX1063" s="11" t="s">
        <v>83</v>
      </c>
      <c r="AY1063" s="196" t="s">
        <v>146</v>
      </c>
    </row>
    <row r="1064" spans="2:65" s="1" customFormat="1" ht="16.5" customHeight="1">
      <c r="B1064" s="33"/>
      <c r="C1064" s="170" t="s">
        <v>1759</v>
      </c>
      <c r="D1064" s="170" t="s">
        <v>147</v>
      </c>
      <c r="E1064" s="171" t="s">
        <v>733</v>
      </c>
      <c r="F1064" s="172" t="s">
        <v>734</v>
      </c>
      <c r="G1064" s="173" t="s">
        <v>715</v>
      </c>
      <c r="H1064" s="174">
        <v>1</v>
      </c>
      <c r="I1064" s="175"/>
      <c r="J1064" s="176">
        <f>ROUND(I1064*H1064,2)</f>
        <v>0</v>
      </c>
      <c r="K1064" s="172" t="s">
        <v>21</v>
      </c>
      <c r="L1064" s="37"/>
      <c r="M1064" s="177" t="s">
        <v>21</v>
      </c>
      <c r="N1064" s="178" t="s">
        <v>46</v>
      </c>
      <c r="O1064" s="62"/>
      <c r="P1064" s="179">
        <f>O1064*H1064</f>
        <v>0</v>
      </c>
      <c r="Q1064" s="179">
        <v>0</v>
      </c>
      <c r="R1064" s="179">
        <f>Q1064*H1064</f>
        <v>0</v>
      </c>
      <c r="S1064" s="179">
        <v>0</v>
      </c>
      <c r="T1064" s="180">
        <f>S1064*H1064</f>
        <v>0</v>
      </c>
      <c r="AR1064" s="181" t="s">
        <v>730</v>
      </c>
      <c r="AT1064" s="181" t="s">
        <v>147</v>
      </c>
      <c r="AU1064" s="181" t="s">
        <v>83</v>
      </c>
      <c r="AY1064" s="16" t="s">
        <v>146</v>
      </c>
      <c r="BE1064" s="182">
        <f>IF(N1064="základní",J1064,0)</f>
        <v>0</v>
      </c>
      <c r="BF1064" s="182">
        <f>IF(N1064="snížená",J1064,0)</f>
        <v>0</v>
      </c>
      <c r="BG1064" s="182">
        <f>IF(N1064="zákl. přenesená",J1064,0)</f>
        <v>0</v>
      </c>
      <c r="BH1064" s="182">
        <f>IF(N1064="sníž. přenesená",J1064,0)</f>
        <v>0</v>
      </c>
      <c r="BI1064" s="182">
        <f>IF(N1064="nulová",J1064,0)</f>
        <v>0</v>
      </c>
      <c r="BJ1064" s="16" t="s">
        <v>83</v>
      </c>
      <c r="BK1064" s="182">
        <f>ROUND(I1064*H1064,2)</f>
        <v>0</v>
      </c>
      <c r="BL1064" s="16" t="s">
        <v>730</v>
      </c>
      <c r="BM1064" s="181" t="s">
        <v>1760</v>
      </c>
    </row>
    <row r="1065" spans="2:65" s="11" customFormat="1">
      <c r="B1065" s="186"/>
      <c r="C1065" s="187"/>
      <c r="D1065" s="183" t="s">
        <v>155</v>
      </c>
      <c r="E1065" s="188" t="s">
        <v>21</v>
      </c>
      <c r="F1065" s="189" t="s">
        <v>164</v>
      </c>
      <c r="G1065" s="187"/>
      <c r="H1065" s="190">
        <v>1</v>
      </c>
      <c r="I1065" s="191"/>
      <c r="J1065" s="187"/>
      <c r="K1065" s="187"/>
      <c r="L1065" s="192"/>
      <c r="M1065" s="193"/>
      <c r="N1065" s="194"/>
      <c r="O1065" s="194"/>
      <c r="P1065" s="194"/>
      <c r="Q1065" s="194"/>
      <c r="R1065" s="194"/>
      <c r="S1065" s="194"/>
      <c r="T1065" s="195"/>
      <c r="AT1065" s="196" t="s">
        <v>155</v>
      </c>
      <c r="AU1065" s="196" t="s">
        <v>83</v>
      </c>
      <c r="AV1065" s="11" t="s">
        <v>85</v>
      </c>
      <c r="AW1065" s="11" t="s">
        <v>36</v>
      </c>
      <c r="AX1065" s="11" t="s">
        <v>83</v>
      </c>
      <c r="AY1065" s="196" t="s">
        <v>146</v>
      </c>
    </row>
    <row r="1066" spans="2:65" s="1" customFormat="1" ht="16.5" customHeight="1">
      <c r="B1066" s="33"/>
      <c r="C1066" s="170" t="s">
        <v>1761</v>
      </c>
      <c r="D1066" s="170" t="s">
        <v>147</v>
      </c>
      <c r="E1066" s="171" t="s">
        <v>737</v>
      </c>
      <c r="F1066" s="172" t="s">
        <v>738</v>
      </c>
      <c r="G1066" s="173" t="s">
        <v>715</v>
      </c>
      <c r="H1066" s="174">
        <v>1</v>
      </c>
      <c r="I1066" s="175"/>
      <c r="J1066" s="176">
        <f>ROUND(I1066*H1066,2)</f>
        <v>0</v>
      </c>
      <c r="K1066" s="172" t="s">
        <v>21</v>
      </c>
      <c r="L1066" s="37"/>
      <c r="M1066" s="177" t="s">
        <v>21</v>
      </c>
      <c r="N1066" s="178" t="s">
        <v>46</v>
      </c>
      <c r="O1066" s="62"/>
      <c r="P1066" s="179">
        <f>O1066*H1066</f>
        <v>0</v>
      </c>
      <c r="Q1066" s="179">
        <v>0</v>
      </c>
      <c r="R1066" s="179">
        <f>Q1066*H1066</f>
        <v>0</v>
      </c>
      <c r="S1066" s="179">
        <v>0</v>
      </c>
      <c r="T1066" s="180">
        <f>S1066*H1066</f>
        <v>0</v>
      </c>
      <c r="AR1066" s="181" t="s">
        <v>730</v>
      </c>
      <c r="AT1066" s="181" t="s">
        <v>147</v>
      </c>
      <c r="AU1066" s="181" t="s">
        <v>83</v>
      </c>
      <c r="AY1066" s="16" t="s">
        <v>146</v>
      </c>
      <c r="BE1066" s="182">
        <f>IF(N1066="základní",J1066,0)</f>
        <v>0</v>
      </c>
      <c r="BF1066" s="182">
        <f>IF(N1066="snížená",J1066,0)</f>
        <v>0</v>
      </c>
      <c r="BG1066" s="182">
        <f>IF(N1066="zákl. přenesená",J1066,0)</f>
        <v>0</v>
      </c>
      <c r="BH1066" s="182">
        <f>IF(N1066="sníž. přenesená",J1066,0)</f>
        <v>0</v>
      </c>
      <c r="BI1066" s="182">
        <f>IF(N1066="nulová",J1066,0)</f>
        <v>0</v>
      </c>
      <c r="BJ1066" s="16" t="s">
        <v>83</v>
      </c>
      <c r="BK1066" s="182">
        <f>ROUND(I1066*H1066,2)</f>
        <v>0</v>
      </c>
      <c r="BL1066" s="16" t="s">
        <v>730</v>
      </c>
      <c r="BM1066" s="181" t="s">
        <v>1762</v>
      </c>
    </row>
    <row r="1067" spans="2:65" s="11" customFormat="1">
      <c r="B1067" s="186"/>
      <c r="C1067" s="187"/>
      <c r="D1067" s="183" t="s">
        <v>155</v>
      </c>
      <c r="E1067" s="188" t="s">
        <v>21</v>
      </c>
      <c r="F1067" s="189" t="s">
        <v>164</v>
      </c>
      <c r="G1067" s="187"/>
      <c r="H1067" s="190">
        <v>1</v>
      </c>
      <c r="I1067" s="191"/>
      <c r="J1067" s="187"/>
      <c r="K1067" s="187"/>
      <c r="L1067" s="192"/>
      <c r="M1067" s="193"/>
      <c r="N1067" s="194"/>
      <c r="O1067" s="194"/>
      <c r="P1067" s="194"/>
      <c r="Q1067" s="194"/>
      <c r="R1067" s="194"/>
      <c r="S1067" s="194"/>
      <c r="T1067" s="195"/>
      <c r="AT1067" s="196" t="s">
        <v>155</v>
      </c>
      <c r="AU1067" s="196" t="s">
        <v>83</v>
      </c>
      <c r="AV1067" s="11" t="s">
        <v>85</v>
      </c>
      <c r="AW1067" s="11" t="s">
        <v>36</v>
      </c>
      <c r="AX1067" s="11" t="s">
        <v>83</v>
      </c>
      <c r="AY1067" s="196" t="s">
        <v>146</v>
      </c>
    </row>
    <row r="1068" spans="2:65" s="1" customFormat="1" ht="16.5" customHeight="1">
      <c r="B1068" s="33"/>
      <c r="C1068" s="170" t="s">
        <v>1763</v>
      </c>
      <c r="D1068" s="170" t="s">
        <v>147</v>
      </c>
      <c r="E1068" s="171" t="s">
        <v>741</v>
      </c>
      <c r="F1068" s="172" t="s">
        <v>747</v>
      </c>
      <c r="G1068" s="173" t="s">
        <v>715</v>
      </c>
      <c r="H1068" s="174">
        <v>1</v>
      </c>
      <c r="I1068" s="175"/>
      <c r="J1068" s="176">
        <f>ROUND(I1068*H1068,2)</f>
        <v>0</v>
      </c>
      <c r="K1068" s="172" t="s">
        <v>21</v>
      </c>
      <c r="L1068" s="37"/>
      <c r="M1068" s="177" t="s">
        <v>21</v>
      </c>
      <c r="N1068" s="178" t="s">
        <v>46</v>
      </c>
      <c r="O1068" s="62"/>
      <c r="P1068" s="179">
        <f>O1068*H1068</f>
        <v>0</v>
      </c>
      <c r="Q1068" s="179">
        <v>0</v>
      </c>
      <c r="R1068" s="179">
        <f>Q1068*H1068</f>
        <v>0</v>
      </c>
      <c r="S1068" s="179">
        <v>0</v>
      </c>
      <c r="T1068" s="180">
        <f>S1068*H1068</f>
        <v>0</v>
      </c>
      <c r="AR1068" s="181" t="s">
        <v>730</v>
      </c>
      <c r="AT1068" s="181" t="s">
        <v>147</v>
      </c>
      <c r="AU1068" s="181" t="s">
        <v>83</v>
      </c>
      <c r="AY1068" s="16" t="s">
        <v>146</v>
      </c>
      <c r="BE1068" s="182">
        <f>IF(N1068="základní",J1068,0)</f>
        <v>0</v>
      </c>
      <c r="BF1068" s="182">
        <f>IF(N1068="snížená",J1068,0)</f>
        <v>0</v>
      </c>
      <c r="BG1068" s="182">
        <f>IF(N1068="zákl. přenesená",J1068,0)</f>
        <v>0</v>
      </c>
      <c r="BH1068" s="182">
        <f>IF(N1068="sníž. přenesená",J1068,0)</f>
        <v>0</v>
      </c>
      <c r="BI1068" s="182">
        <f>IF(N1068="nulová",J1068,0)</f>
        <v>0</v>
      </c>
      <c r="BJ1068" s="16" t="s">
        <v>83</v>
      </c>
      <c r="BK1068" s="182">
        <f>ROUND(I1068*H1068,2)</f>
        <v>0</v>
      </c>
      <c r="BL1068" s="16" t="s">
        <v>730</v>
      </c>
      <c r="BM1068" s="181" t="s">
        <v>1764</v>
      </c>
    </row>
    <row r="1069" spans="2:65" s="11" customFormat="1">
      <c r="B1069" s="186"/>
      <c r="C1069" s="187"/>
      <c r="D1069" s="183" t="s">
        <v>155</v>
      </c>
      <c r="E1069" s="188" t="s">
        <v>21</v>
      </c>
      <c r="F1069" s="189" t="s">
        <v>164</v>
      </c>
      <c r="G1069" s="187"/>
      <c r="H1069" s="190">
        <v>1</v>
      </c>
      <c r="I1069" s="191"/>
      <c r="J1069" s="187"/>
      <c r="K1069" s="187"/>
      <c r="L1069" s="192"/>
      <c r="M1069" s="193"/>
      <c r="N1069" s="194"/>
      <c r="O1069" s="194"/>
      <c r="P1069" s="194"/>
      <c r="Q1069" s="194"/>
      <c r="R1069" s="194"/>
      <c r="S1069" s="194"/>
      <c r="T1069" s="195"/>
      <c r="AT1069" s="196" t="s">
        <v>155</v>
      </c>
      <c r="AU1069" s="196" t="s">
        <v>83</v>
      </c>
      <c r="AV1069" s="11" t="s">
        <v>85</v>
      </c>
      <c r="AW1069" s="11" t="s">
        <v>36</v>
      </c>
      <c r="AX1069" s="11" t="s">
        <v>83</v>
      </c>
      <c r="AY1069" s="196" t="s">
        <v>146</v>
      </c>
    </row>
    <row r="1070" spans="2:65" s="1" customFormat="1" ht="16.5" customHeight="1">
      <c r="B1070" s="33"/>
      <c r="C1070" s="170" t="s">
        <v>1765</v>
      </c>
      <c r="D1070" s="170" t="s">
        <v>147</v>
      </c>
      <c r="E1070" s="171" t="s">
        <v>746</v>
      </c>
      <c r="F1070" s="172" t="s">
        <v>751</v>
      </c>
      <c r="G1070" s="173" t="s">
        <v>715</v>
      </c>
      <c r="H1070" s="174">
        <v>1</v>
      </c>
      <c r="I1070" s="175"/>
      <c r="J1070" s="176">
        <f>ROUND(I1070*H1070,2)</f>
        <v>0</v>
      </c>
      <c r="K1070" s="172" t="s">
        <v>21</v>
      </c>
      <c r="L1070" s="37"/>
      <c r="M1070" s="177" t="s">
        <v>21</v>
      </c>
      <c r="N1070" s="178" t="s">
        <v>46</v>
      </c>
      <c r="O1070" s="62"/>
      <c r="P1070" s="179">
        <f>O1070*H1070</f>
        <v>0</v>
      </c>
      <c r="Q1070" s="179">
        <v>0</v>
      </c>
      <c r="R1070" s="179">
        <f>Q1070*H1070</f>
        <v>0</v>
      </c>
      <c r="S1070" s="179">
        <v>0</v>
      </c>
      <c r="T1070" s="180">
        <f>S1070*H1070</f>
        <v>0</v>
      </c>
      <c r="AR1070" s="181" t="s">
        <v>730</v>
      </c>
      <c r="AT1070" s="181" t="s">
        <v>147</v>
      </c>
      <c r="AU1070" s="181" t="s">
        <v>83</v>
      </c>
      <c r="AY1070" s="16" t="s">
        <v>146</v>
      </c>
      <c r="BE1070" s="182">
        <f>IF(N1070="základní",J1070,0)</f>
        <v>0</v>
      </c>
      <c r="BF1070" s="182">
        <f>IF(N1070="snížená",J1070,0)</f>
        <v>0</v>
      </c>
      <c r="BG1070" s="182">
        <f>IF(N1070="zákl. přenesená",J1070,0)</f>
        <v>0</v>
      </c>
      <c r="BH1070" s="182">
        <f>IF(N1070="sníž. přenesená",J1070,0)</f>
        <v>0</v>
      </c>
      <c r="BI1070" s="182">
        <f>IF(N1070="nulová",J1070,0)</f>
        <v>0</v>
      </c>
      <c r="BJ1070" s="16" t="s">
        <v>83</v>
      </c>
      <c r="BK1070" s="182">
        <f>ROUND(I1070*H1070,2)</f>
        <v>0</v>
      </c>
      <c r="BL1070" s="16" t="s">
        <v>730</v>
      </c>
      <c r="BM1070" s="181" t="s">
        <v>1766</v>
      </c>
    </row>
    <row r="1071" spans="2:65" s="11" customFormat="1">
      <c r="B1071" s="186"/>
      <c r="C1071" s="187"/>
      <c r="D1071" s="183" t="s">
        <v>155</v>
      </c>
      <c r="E1071" s="188" t="s">
        <v>21</v>
      </c>
      <c r="F1071" s="189" t="s">
        <v>164</v>
      </c>
      <c r="G1071" s="187"/>
      <c r="H1071" s="190">
        <v>1</v>
      </c>
      <c r="I1071" s="191"/>
      <c r="J1071" s="187"/>
      <c r="K1071" s="187"/>
      <c r="L1071" s="192"/>
      <c r="M1071" s="193"/>
      <c r="N1071" s="194"/>
      <c r="O1071" s="194"/>
      <c r="P1071" s="194"/>
      <c r="Q1071" s="194"/>
      <c r="R1071" s="194"/>
      <c r="S1071" s="194"/>
      <c r="T1071" s="195"/>
      <c r="AT1071" s="196" t="s">
        <v>155</v>
      </c>
      <c r="AU1071" s="196" t="s">
        <v>83</v>
      </c>
      <c r="AV1071" s="11" t="s">
        <v>85</v>
      </c>
      <c r="AW1071" s="11" t="s">
        <v>36</v>
      </c>
      <c r="AX1071" s="11" t="s">
        <v>83</v>
      </c>
      <c r="AY1071" s="196" t="s">
        <v>146</v>
      </c>
    </row>
    <row r="1072" spans="2:65" s="1" customFormat="1" ht="16.5" customHeight="1">
      <c r="B1072" s="33"/>
      <c r="C1072" s="170" t="s">
        <v>1767</v>
      </c>
      <c r="D1072" s="170" t="s">
        <v>147</v>
      </c>
      <c r="E1072" s="171" t="s">
        <v>750</v>
      </c>
      <c r="F1072" s="172" t="s">
        <v>755</v>
      </c>
      <c r="G1072" s="173" t="s">
        <v>715</v>
      </c>
      <c r="H1072" s="174">
        <v>1</v>
      </c>
      <c r="I1072" s="175"/>
      <c r="J1072" s="176">
        <f>ROUND(I1072*H1072,2)</f>
        <v>0</v>
      </c>
      <c r="K1072" s="172" t="s">
        <v>21</v>
      </c>
      <c r="L1072" s="37"/>
      <c r="M1072" s="177" t="s">
        <v>21</v>
      </c>
      <c r="N1072" s="178" t="s">
        <v>46</v>
      </c>
      <c r="O1072" s="62"/>
      <c r="P1072" s="179">
        <f>O1072*H1072</f>
        <v>0</v>
      </c>
      <c r="Q1072" s="179">
        <v>0</v>
      </c>
      <c r="R1072" s="179">
        <f>Q1072*H1072</f>
        <v>0</v>
      </c>
      <c r="S1072" s="179">
        <v>0</v>
      </c>
      <c r="T1072" s="180">
        <f>S1072*H1072</f>
        <v>0</v>
      </c>
      <c r="AR1072" s="181" t="s">
        <v>730</v>
      </c>
      <c r="AT1072" s="181" t="s">
        <v>147</v>
      </c>
      <c r="AU1072" s="181" t="s">
        <v>83</v>
      </c>
      <c r="AY1072" s="16" t="s">
        <v>146</v>
      </c>
      <c r="BE1072" s="182">
        <f>IF(N1072="základní",J1072,0)</f>
        <v>0</v>
      </c>
      <c r="BF1072" s="182">
        <f>IF(N1072="snížená",J1072,0)</f>
        <v>0</v>
      </c>
      <c r="BG1072" s="182">
        <f>IF(N1072="zákl. přenesená",J1072,0)</f>
        <v>0</v>
      </c>
      <c r="BH1072" s="182">
        <f>IF(N1072="sníž. přenesená",J1072,0)</f>
        <v>0</v>
      </c>
      <c r="BI1072" s="182">
        <f>IF(N1072="nulová",J1072,0)</f>
        <v>0</v>
      </c>
      <c r="BJ1072" s="16" t="s">
        <v>83</v>
      </c>
      <c r="BK1072" s="182">
        <f>ROUND(I1072*H1072,2)</f>
        <v>0</v>
      </c>
      <c r="BL1072" s="16" t="s">
        <v>730</v>
      </c>
      <c r="BM1072" s="181" t="s">
        <v>1768</v>
      </c>
    </row>
    <row r="1073" spans="2:65" s="11" customFormat="1">
      <c r="B1073" s="186"/>
      <c r="C1073" s="187"/>
      <c r="D1073" s="183" t="s">
        <v>155</v>
      </c>
      <c r="E1073" s="188" t="s">
        <v>21</v>
      </c>
      <c r="F1073" s="189" t="s">
        <v>164</v>
      </c>
      <c r="G1073" s="187"/>
      <c r="H1073" s="190">
        <v>1</v>
      </c>
      <c r="I1073" s="191"/>
      <c r="J1073" s="187"/>
      <c r="K1073" s="187"/>
      <c r="L1073" s="192"/>
      <c r="M1073" s="193"/>
      <c r="N1073" s="194"/>
      <c r="O1073" s="194"/>
      <c r="P1073" s="194"/>
      <c r="Q1073" s="194"/>
      <c r="R1073" s="194"/>
      <c r="S1073" s="194"/>
      <c r="T1073" s="195"/>
      <c r="AT1073" s="196" t="s">
        <v>155</v>
      </c>
      <c r="AU1073" s="196" t="s">
        <v>83</v>
      </c>
      <c r="AV1073" s="11" t="s">
        <v>85</v>
      </c>
      <c r="AW1073" s="11" t="s">
        <v>36</v>
      </c>
      <c r="AX1073" s="11" t="s">
        <v>83</v>
      </c>
      <c r="AY1073" s="196" t="s">
        <v>146</v>
      </c>
    </row>
    <row r="1074" spans="2:65" s="1" customFormat="1" ht="16.5" customHeight="1">
      <c r="B1074" s="33"/>
      <c r="C1074" s="170" t="s">
        <v>1769</v>
      </c>
      <c r="D1074" s="170" t="s">
        <v>147</v>
      </c>
      <c r="E1074" s="171" t="s">
        <v>754</v>
      </c>
      <c r="F1074" s="172" t="s">
        <v>1770</v>
      </c>
      <c r="G1074" s="173" t="s">
        <v>715</v>
      </c>
      <c r="H1074" s="174">
        <v>1</v>
      </c>
      <c r="I1074" s="175"/>
      <c r="J1074" s="176">
        <f>ROUND(I1074*H1074,2)</f>
        <v>0</v>
      </c>
      <c r="K1074" s="172" t="s">
        <v>21</v>
      </c>
      <c r="L1074" s="37"/>
      <c r="M1074" s="177" t="s">
        <v>21</v>
      </c>
      <c r="N1074" s="178" t="s">
        <v>46</v>
      </c>
      <c r="O1074" s="62"/>
      <c r="P1074" s="179">
        <f>O1074*H1074</f>
        <v>0</v>
      </c>
      <c r="Q1074" s="179">
        <v>0</v>
      </c>
      <c r="R1074" s="179">
        <f>Q1074*H1074</f>
        <v>0</v>
      </c>
      <c r="S1074" s="179">
        <v>0</v>
      </c>
      <c r="T1074" s="180">
        <f>S1074*H1074</f>
        <v>0</v>
      </c>
      <c r="AR1074" s="181" t="s">
        <v>730</v>
      </c>
      <c r="AT1074" s="181" t="s">
        <v>147</v>
      </c>
      <c r="AU1074" s="181" t="s">
        <v>83</v>
      </c>
      <c r="AY1074" s="16" t="s">
        <v>146</v>
      </c>
      <c r="BE1074" s="182">
        <f>IF(N1074="základní",J1074,0)</f>
        <v>0</v>
      </c>
      <c r="BF1074" s="182">
        <f>IF(N1074="snížená",J1074,0)</f>
        <v>0</v>
      </c>
      <c r="BG1074" s="182">
        <f>IF(N1074="zákl. přenesená",J1074,0)</f>
        <v>0</v>
      </c>
      <c r="BH1074" s="182">
        <f>IF(N1074="sníž. přenesená",J1074,0)</f>
        <v>0</v>
      </c>
      <c r="BI1074" s="182">
        <f>IF(N1074="nulová",J1074,0)</f>
        <v>0</v>
      </c>
      <c r="BJ1074" s="16" t="s">
        <v>83</v>
      </c>
      <c r="BK1074" s="182">
        <f>ROUND(I1074*H1074,2)</f>
        <v>0</v>
      </c>
      <c r="BL1074" s="16" t="s">
        <v>730</v>
      </c>
      <c r="BM1074" s="181" t="s">
        <v>1771</v>
      </c>
    </row>
    <row r="1075" spans="2:65" s="11" customFormat="1">
      <c r="B1075" s="186"/>
      <c r="C1075" s="187"/>
      <c r="D1075" s="183" t="s">
        <v>155</v>
      </c>
      <c r="E1075" s="188" t="s">
        <v>21</v>
      </c>
      <c r="F1075" s="189" t="s">
        <v>164</v>
      </c>
      <c r="G1075" s="187"/>
      <c r="H1075" s="190">
        <v>1</v>
      </c>
      <c r="I1075" s="191"/>
      <c r="J1075" s="187"/>
      <c r="K1075" s="187"/>
      <c r="L1075" s="192"/>
      <c r="M1075" s="193"/>
      <c r="N1075" s="194"/>
      <c r="O1075" s="194"/>
      <c r="P1075" s="194"/>
      <c r="Q1075" s="194"/>
      <c r="R1075" s="194"/>
      <c r="S1075" s="194"/>
      <c r="T1075" s="195"/>
      <c r="AT1075" s="196" t="s">
        <v>155</v>
      </c>
      <c r="AU1075" s="196" t="s">
        <v>83</v>
      </c>
      <c r="AV1075" s="11" t="s">
        <v>85</v>
      </c>
      <c r="AW1075" s="11" t="s">
        <v>36</v>
      </c>
      <c r="AX1075" s="11" t="s">
        <v>83</v>
      </c>
      <c r="AY1075" s="196" t="s">
        <v>146</v>
      </c>
    </row>
    <row r="1076" spans="2:65" s="1" customFormat="1" ht="16.5" customHeight="1">
      <c r="B1076" s="33"/>
      <c r="C1076" s="170" t="s">
        <v>1772</v>
      </c>
      <c r="D1076" s="170" t="s">
        <v>147</v>
      </c>
      <c r="E1076" s="171" t="s">
        <v>758</v>
      </c>
      <c r="F1076" s="172" t="s">
        <v>1773</v>
      </c>
      <c r="G1076" s="173" t="s">
        <v>715</v>
      </c>
      <c r="H1076" s="174">
        <v>1</v>
      </c>
      <c r="I1076" s="175"/>
      <c r="J1076" s="176">
        <f>ROUND(I1076*H1076,2)</f>
        <v>0</v>
      </c>
      <c r="K1076" s="172" t="s">
        <v>21</v>
      </c>
      <c r="L1076" s="37"/>
      <c r="M1076" s="177" t="s">
        <v>21</v>
      </c>
      <c r="N1076" s="178" t="s">
        <v>46</v>
      </c>
      <c r="O1076" s="62"/>
      <c r="P1076" s="179">
        <f>O1076*H1076</f>
        <v>0</v>
      </c>
      <c r="Q1076" s="179">
        <v>0</v>
      </c>
      <c r="R1076" s="179">
        <f>Q1076*H1076</f>
        <v>0</v>
      </c>
      <c r="S1076" s="179">
        <v>0</v>
      </c>
      <c r="T1076" s="180">
        <f>S1076*H1076</f>
        <v>0</v>
      </c>
      <c r="AR1076" s="181" t="s">
        <v>730</v>
      </c>
      <c r="AT1076" s="181" t="s">
        <v>147</v>
      </c>
      <c r="AU1076" s="181" t="s">
        <v>83</v>
      </c>
      <c r="AY1076" s="16" t="s">
        <v>146</v>
      </c>
      <c r="BE1076" s="182">
        <f>IF(N1076="základní",J1076,0)</f>
        <v>0</v>
      </c>
      <c r="BF1076" s="182">
        <f>IF(N1076="snížená",J1076,0)</f>
        <v>0</v>
      </c>
      <c r="BG1076" s="182">
        <f>IF(N1076="zákl. přenesená",J1076,0)</f>
        <v>0</v>
      </c>
      <c r="BH1076" s="182">
        <f>IF(N1076="sníž. přenesená",J1076,0)</f>
        <v>0</v>
      </c>
      <c r="BI1076" s="182">
        <f>IF(N1076="nulová",J1076,0)</f>
        <v>0</v>
      </c>
      <c r="BJ1076" s="16" t="s">
        <v>83</v>
      </c>
      <c r="BK1076" s="182">
        <f>ROUND(I1076*H1076,2)</f>
        <v>0</v>
      </c>
      <c r="BL1076" s="16" t="s">
        <v>730</v>
      </c>
      <c r="BM1076" s="181" t="s">
        <v>1774</v>
      </c>
    </row>
    <row r="1077" spans="2:65" s="11" customFormat="1">
      <c r="B1077" s="186"/>
      <c r="C1077" s="187"/>
      <c r="D1077" s="183" t="s">
        <v>155</v>
      </c>
      <c r="E1077" s="188" t="s">
        <v>21</v>
      </c>
      <c r="F1077" s="189" t="s">
        <v>164</v>
      </c>
      <c r="G1077" s="187"/>
      <c r="H1077" s="190">
        <v>1</v>
      </c>
      <c r="I1077" s="191"/>
      <c r="J1077" s="187"/>
      <c r="K1077" s="187"/>
      <c r="L1077" s="192"/>
      <c r="M1077" s="193"/>
      <c r="N1077" s="194"/>
      <c r="O1077" s="194"/>
      <c r="P1077" s="194"/>
      <c r="Q1077" s="194"/>
      <c r="R1077" s="194"/>
      <c r="S1077" s="194"/>
      <c r="T1077" s="195"/>
      <c r="AT1077" s="196" t="s">
        <v>155</v>
      </c>
      <c r="AU1077" s="196" t="s">
        <v>83</v>
      </c>
      <c r="AV1077" s="11" t="s">
        <v>85</v>
      </c>
      <c r="AW1077" s="11" t="s">
        <v>36</v>
      </c>
      <c r="AX1077" s="11" t="s">
        <v>83</v>
      </c>
      <c r="AY1077" s="196" t="s">
        <v>146</v>
      </c>
    </row>
    <row r="1078" spans="2:65" s="1" customFormat="1" ht="16.5" customHeight="1">
      <c r="B1078" s="33"/>
      <c r="C1078" s="170" t="s">
        <v>1775</v>
      </c>
      <c r="D1078" s="170" t="s">
        <v>147</v>
      </c>
      <c r="E1078" s="171" t="s">
        <v>1776</v>
      </c>
      <c r="F1078" s="172" t="s">
        <v>1777</v>
      </c>
      <c r="G1078" s="173" t="s">
        <v>715</v>
      </c>
      <c r="H1078" s="174">
        <v>1</v>
      </c>
      <c r="I1078" s="175"/>
      <c r="J1078" s="176">
        <f>ROUND(I1078*H1078,2)</f>
        <v>0</v>
      </c>
      <c r="K1078" s="172" t="s">
        <v>21</v>
      </c>
      <c r="L1078" s="37"/>
      <c r="M1078" s="177" t="s">
        <v>21</v>
      </c>
      <c r="N1078" s="178" t="s">
        <v>46</v>
      </c>
      <c r="O1078" s="62"/>
      <c r="P1078" s="179">
        <f>O1078*H1078</f>
        <v>0</v>
      </c>
      <c r="Q1078" s="179">
        <v>0</v>
      </c>
      <c r="R1078" s="179">
        <f>Q1078*H1078</f>
        <v>0</v>
      </c>
      <c r="S1078" s="179">
        <v>0</v>
      </c>
      <c r="T1078" s="180">
        <f>S1078*H1078</f>
        <v>0</v>
      </c>
      <c r="AR1078" s="181" t="s">
        <v>730</v>
      </c>
      <c r="AT1078" s="181" t="s">
        <v>147</v>
      </c>
      <c r="AU1078" s="181" t="s">
        <v>83</v>
      </c>
      <c r="AY1078" s="16" t="s">
        <v>146</v>
      </c>
      <c r="BE1078" s="182">
        <f>IF(N1078="základní",J1078,0)</f>
        <v>0</v>
      </c>
      <c r="BF1078" s="182">
        <f>IF(N1078="snížená",J1078,0)</f>
        <v>0</v>
      </c>
      <c r="BG1078" s="182">
        <f>IF(N1078="zákl. přenesená",J1078,0)</f>
        <v>0</v>
      </c>
      <c r="BH1078" s="182">
        <f>IF(N1078="sníž. přenesená",J1078,0)</f>
        <v>0</v>
      </c>
      <c r="BI1078" s="182">
        <f>IF(N1078="nulová",J1078,0)</f>
        <v>0</v>
      </c>
      <c r="BJ1078" s="16" t="s">
        <v>83</v>
      </c>
      <c r="BK1078" s="182">
        <f>ROUND(I1078*H1078,2)</f>
        <v>0</v>
      </c>
      <c r="BL1078" s="16" t="s">
        <v>730</v>
      </c>
      <c r="BM1078" s="181" t="s">
        <v>1778</v>
      </c>
    </row>
    <row r="1079" spans="2:65" s="1" customFormat="1" ht="19.5">
      <c r="B1079" s="33"/>
      <c r="C1079" s="34"/>
      <c r="D1079" s="183" t="s">
        <v>153</v>
      </c>
      <c r="E1079" s="34"/>
      <c r="F1079" s="184" t="s">
        <v>1779</v>
      </c>
      <c r="G1079" s="34"/>
      <c r="H1079" s="34"/>
      <c r="I1079" s="106"/>
      <c r="J1079" s="34"/>
      <c r="K1079" s="34"/>
      <c r="L1079" s="37"/>
      <c r="M1079" s="185"/>
      <c r="N1079" s="62"/>
      <c r="O1079" s="62"/>
      <c r="P1079" s="62"/>
      <c r="Q1079" s="62"/>
      <c r="R1079" s="62"/>
      <c r="S1079" s="62"/>
      <c r="T1079" s="63"/>
      <c r="AT1079" s="16" t="s">
        <v>153</v>
      </c>
      <c r="AU1079" s="16" t="s">
        <v>83</v>
      </c>
    </row>
    <row r="1080" spans="2:65" s="11" customFormat="1">
      <c r="B1080" s="186"/>
      <c r="C1080" s="187"/>
      <c r="D1080" s="183" t="s">
        <v>155</v>
      </c>
      <c r="E1080" s="188" t="s">
        <v>21</v>
      </c>
      <c r="F1080" s="189" t="s">
        <v>164</v>
      </c>
      <c r="G1080" s="187"/>
      <c r="H1080" s="190">
        <v>1</v>
      </c>
      <c r="I1080" s="191"/>
      <c r="J1080" s="187"/>
      <c r="K1080" s="187"/>
      <c r="L1080" s="192"/>
      <c r="M1080" s="193"/>
      <c r="N1080" s="194"/>
      <c r="O1080" s="194"/>
      <c r="P1080" s="194"/>
      <c r="Q1080" s="194"/>
      <c r="R1080" s="194"/>
      <c r="S1080" s="194"/>
      <c r="T1080" s="195"/>
      <c r="AT1080" s="196" t="s">
        <v>155</v>
      </c>
      <c r="AU1080" s="196" t="s">
        <v>83</v>
      </c>
      <c r="AV1080" s="11" t="s">
        <v>85</v>
      </c>
      <c r="AW1080" s="11" t="s">
        <v>36</v>
      </c>
      <c r="AX1080" s="11" t="s">
        <v>83</v>
      </c>
      <c r="AY1080" s="196" t="s">
        <v>146</v>
      </c>
    </row>
    <row r="1081" spans="2:65" s="1" customFormat="1" ht="16.5" customHeight="1">
      <c r="B1081" s="33"/>
      <c r="C1081" s="170" t="s">
        <v>1780</v>
      </c>
      <c r="D1081" s="170" t="s">
        <v>147</v>
      </c>
      <c r="E1081" s="171" t="s">
        <v>1781</v>
      </c>
      <c r="F1081" s="172" t="s">
        <v>1782</v>
      </c>
      <c r="G1081" s="173" t="s">
        <v>715</v>
      </c>
      <c r="H1081" s="174">
        <v>1</v>
      </c>
      <c r="I1081" s="175"/>
      <c r="J1081" s="176">
        <f>ROUND(I1081*H1081,2)</f>
        <v>0</v>
      </c>
      <c r="K1081" s="172" t="s">
        <v>21</v>
      </c>
      <c r="L1081" s="37"/>
      <c r="M1081" s="177" t="s">
        <v>21</v>
      </c>
      <c r="N1081" s="178" t="s">
        <v>46</v>
      </c>
      <c r="O1081" s="62"/>
      <c r="P1081" s="179">
        <f>O1081*H1081</f>
        <v>0</v>
      </c>
      <c r="Q1081" s="179">
        <v>0</v>
      </c>
      <c r="R1081" s="179">
        <f>Q1081*H1081</f>
        <v>0</v>
      </c>
      <c r="S1081" s="179">
        <v>0</v>
      </c>
      <c r="T1081" s="180">
        <f>S1081*H1081</f>
        <v>0</v>
      </c>
      <c r="AR1081" s="181" t="s">
        <v>730</v>
      </c>
      <c r="AT1081" s="181" t="s">
        <v>147</v>
      </c>
      <c r="AU1081" s="181" t="s">
        <v>83</v>
      </c>
      <c r="AY1081" s="16" t="s">
        <v>146</v>
      </c>
      <c r="BE1081" s="182">
        <f>IF(N1081="základní",J1081,0)</f>
        <v>0</v>
      </c>
      <c r="BF1081" s="182">
        <f>IF(N1081="snížená",J1081,0)</f>
        <v>0</v>
      </c>
      <c r="BG1081" s="182">
        <f>IF(N1081="zákl. přenesená",J1081,0)</f>
        <v>0</v>
      </c>
      <c r="BH1081" s="182">
        <f>IF(N1081="sníž. přenesená",J1081,0)</f>
        <v>0</v>
      </c>
      <c r="BI1081" s="182">
        <f>IF(N1081="nulová",J1081,0)</f>
        <v>0</v>
      </c>
      <c r="BJ1081" s="16" t="s">
        <v>83</v>
      </c>
      <c r="BK1081" s="182">
        <f>ROUND(I1081*H1081,2)</f>
        <v>0</v>
      </c>
      <c r="BL1081" s="16" t="s">
        <v>730</v>
      </c>
      <c r="BM1081" s="181" t="s">
        <v>1783</v>
      </c>
    </row>
    <row r="1082" spans="2:65" s="11" customFormat="1">
      <c r="B1082" s="186"/>
      <c r="C1082" s="187"/>
      <c r="D1082" s="183" t="s">
        <v>155</v>
      </c>
      <c r="E1082" s="188" t="s">
        <v>21</v>
      </c>
      <c r="F1082" s="189" t="s">
        <v>164</v>
      </c>
      <c r="G1082" s="187"/>
      <c r="H1082" s="190">
        <v>1</v>
      </c>
      <c r="I1082" s="191"/>
      <c r="J1082" s="187"/>
      <c r="K1082" s="187"/>
      <c r="L1082" s="192"/>
      <c r="M1082" s="218"/>
      <c r="N1082" s="219"/>
      <c r="O1082" s="219"/>
      <c r="P1082" s="219"/>
      <c r="Q1082" s="219"/>
      <c r="R1082" s="219"/>
      <c r="S1082" s="219"/>
      <c r="T1082" s="220"/>
      <c r="AT1082" s="196" t="s">
        <v>155</v>
      </c>
      <c r="AU1082" s="196" t="s">
        <v>83</v>
      </c>
      <c r="AV1082" s="11" t="s">
        <v>85</v>
      </c>
      <c r="AW1082" s="11" t="s">
        <v>36</v>
      </c>
      <c r="AX1082" s="11" t="s">
        <v>83</v>
      </c>
      <c r="AY1082" s="196" t="s">
        <v>146</v>
      </c>
    </row>
    <row r="1083" spans="2:65" s="1" customFormat="1" ht="6.95" customHeight="1">
      <c r="B1083" s="45"/>
      <c r="C1083" s="46"/>
      <c r="D1083" s="46"/>
      <c r="E1083" s="46"/>
      <c r="F1083" s="46"/>
      <c r="G1083" s="46"/>
      <c r="H1083" s="46"/>
      <c r="I1083" s="130"/>
      <c r="J1083" s="46"/>
      <c r="K1083" s="46"/>
      <c r="L1083" s="37"/>
    </row>
  </sheetData>
  <sheetProtection algorithmName="SHA-512" hashValue="BwcD0cxUn1KXttGOMeIsPd6seoo2UWah3ARJudmuIuAVmJ4UPhmMScUzXcvy5Dr9oDne0pyTEQGVd2q3lmeOxQ==" saltValue="p+0miW605D6TZvYj7AVrJtMtli8mDXu6mzSU+LBYlmF6qJMS4qx/iIrRmUjQlWBw/6owJFJmOiowBiYGXbDu0g==" spinCount="100000" sheet="1" objects="1" scenarios="1" formatColumns="0" formatRows="0" autoFilter="0"/>
  <autoFilter ref="C108:K1082"/>
  <mergeCells count="9">
    <mergeCell ref="E50:H50"/>
    <mergeCell ref="E99:H99"/>
    <mergeCell ref="E101:H10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8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10.6640625" customWidth="1"/>
    <col min="8" max="8" width="11.5" customWidth="1"/>
    <col min="9" max="9" width="20.1640625" style="99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16" t="s">
        <v>97</v>
      </c>
    </row>
    <row r="3" spans="2:46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9"/>
      <c r="AT3" s="16" t="s">
        <v>85</v>
      </c>
    </row>
    <row r="4" spans="2:46" ht="24.95" customHeight="1">
      <c r="B4" s="19"/>
      <c r="D4" s="103" t="s">
        <v>110</v>
      </c>
      <c r="L4" s="19"/>
      <c r="M4" s="10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5" t="s">
        <v>16</v>
      </c>
      <c r="L6" s="19"/>
    </row>
    <row r="7" spans="2:46" ht="16.5" customHeight="1">
      <c r="B7" s="19"/>
      <c r="E7" s="357" t="str">
        <f>'Rekapitulace stavby'!K6</f>
        <v>VYSOKÝ CHLUMEC PARC. Č. 414/2 -  MVS - HOSPODÁŘSKÝ OBJEKT Z MOKŘAN ČP. 13</v>
      </c>
      <c r="F7" s="358"/>
      <c r="G7" s="358"/>
      <c r="H7" s="358"/>
      <c r="L7" s="19"/>
    </row>
    <row r="8" spans="2:46" s="1" customFormat="1" ht="12" customHeight="1">
      <c r="B8" s="37"/>
      <c r="D8" s="105" t="s">
        <v>111</v>
      </c>
      <c r="I8" s="106"/>
      <c r="L8" s="37"/>
    </row>
    <row r="9" spans="2:46" s="1" customFormat="1" ht="36.950000000000003" customHeight="1">
      <c r="B9" s="37"/>
      <c r="E9" s="359" t="s">
        <v>1784</v>
      </c>
      <c r="F9" s="360"/>
      <c r="G9" s="360"/>
      <c r="H9" s="360"/>
      <c r="I9" s="106"/>
      <c r="L9" s="37"/>
    </row>
    <row r="10" spans="2:46" s="1" customFormat="1">
      <c r="B10" s="37"/>
      <c r="I10" s="106"/>
      <c r="L10" s="37"/>
    </row>
    <row r="11" spans="2:46" s="1" customFormat="1" ht="12" customHeight="1">
      <c r="B11" s="37"/>
      <c r="D11" s="105" t="s">
        <v>18</v>
      </c>
      <c r="F11" s="107" t="s">
        <v>19</v>
      </c>
      <c r="I11" s="108" t="s">
        <v>20</v>
      </c>
      <c r="J11" s="107" t="s">
        <v>21</v>
      </c>
      <c r="L11" s="37"/>
    </row>
    <row r="12" spans="2:46" s="1" customFormat="1" ht="12" customHeight="1">
      <c r="B12" s="37"/>
      <c r="D12" s="105" t="s">
        <v>22</v>
      </c>
      <c r="F12" s="107" t="s">
        <v>23</v>
      </c>
      <c r="I12" s="108" t="s">
        <v>24</v>
      </c>
      <c r="J12" s="109" t="str">
        <f>'Rekapitulace stavby'!AN8</f>
        <v>14. 12. 2018</v>
      </c>
      <c r="L12" s="37"/>
    </row>
    <row r="13" spans="2:46" s="1" customFormat="1" ht="10.9" customHeight="1">
      <c r="B13" s="37"/>
      <c r="I13" s="106"/>
      <c r="L13" s="37"/>
    </row>
    <row r="14" spans="2:46" s="1" customFormat="1" ht="12" customHeight="1">
      <c r="B14" s="37"/>
      <c r="D14" s="105" t="s">
        <v>26</v>
      </c>
      <c r="I14" s="108" t="s">
        <v>27</v>
      </c>
      <c r="J14" s="107" t="s">
        <v>28</v>
      </c>
      <c r="L14" s="37"/>
    </row>
    <row r="15" spans="2:46" s="1" customFormat="1" ht="18" customHeight="1">
      <c r="B15" s="37"/>
      <c r="E15" s="107" t="s">
        <v>29</v>
      </c>
      <c r="I15" s="108" t="s">
        <v>30</v>
      </c>
      <c r="J15" s="107" t="s">
        <v>21</v>
      </c>
      <c r="L15" s="37"/>
    </row>
    <row r="16" spans="2:46" s="1" customFormat="1" ht="6.95" customHeight="1">
      <c r="B16" s="37"/>
      <c r="I16" s="106"/>
      <c r="L16" s="37"/>
    </row>
    <row r="17" spans="2:12" s="1" customFormat="1" ht="12" customHeight="1">
      <c r="B17" s="37"/>
      <c r="D17" s="105" t="s">
        <v>31</v>
      </c>
      <c r="I17" s="108" t="s">
        <v>27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361" t="str">
        <f>'Rekapitulace stavby'!E14</f>
        <v>Vyplň údaj</v>
      </c>
      <c r="F18" s="362"/>
      <c r="G18" s="362"/>
      <c r="H18" s="362"/>
      <c r="I18" s="108" t="s">
        <v>30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6"/>
      <c r="L19" s="37"/>
    </row>
    <row r="20" spans="2:12" s="1" customFormat="1" ht="12" customHeight="1">
      <c r="B20" s="37"/>
      <c r="D20" s="105" t="s">
        <v>33</v>
      </c>
      <c r="I20" s="108" t="s">
        <v>27</v>
      </c>
      <c r="J20" s="107" t="s">
        <v>34</v>
      </c>
      <c r="L20" s="37"/>
    </row>
    <row r="21" spans="2:12" s="1" customFormat="1" ht="18" customHeight="1">
      <c r="B21" s="37"/>
      <c r="E21" s="107" t="s">
        <v>35</v>
      </c>
      <c r="I21" s="108" t="s">
        <v>30</v>
      </c>
      <c r="J21" s="107" t="s">
        <v>21</v>
      </c>
      <c r="L21" s="37"/>
    </row>
    <row r="22" spans="2:12" s="1" customFormat="1" ht="6.95" customHeight="1">
      <c r="B22" s="37"/>
      <c r="I22" s="106"/>
      <c r="L22" s="37"/>
    </row>
    <row r="23" spans="2:12" s="1" customFormat="1" ht="12" customHeight="1">
      <c r="B23" s="37"/>
      <c r="D23" s="105" t="s">
        <v>37</v>
      </c>
      <c r="I23" s="108" t="s">
        <v>27</v>
      </c>
      <c r="J23" s="107" t="s">
        <v>21</v>
      </c>
      <c r="L23" s="37"/>
    </row>
    <row r="24" spans="2:12" s="1" customFormat="1" ht="18" customHeight="1">
      <c r="B24" s="37"/>
      <c r="E24" s="107" t="s">
        <v>38</v>
      </c>
      <c r="I24" s="108" t="s">
        <v>30</v>
      </c>
      <c r="J24" s="107" t="s">
        <v>21</v>
      </c>
      <c r="L24" s="37"/>
    </row>
    <row r="25" spans="2:12" s="1" customFormat="1" ht="6.95" customHeight="1">
      <c r="B25" s="37"/>
      <c r="I25" s="106"/>
      <c r="L25" s="37"/>
    </row>
    <row r="26" spans="2:12" s="1" customFormat="1" ht="12" customHeight="1">
      <c r="B26" s="37"/>
      <c r="D26" s="105" t="s">
        <v>39</v>
      </c>
      <c r="I26" s="106"/>
      <c r="L26" s="37"/>
    </row>
    <row r="27" spans="2:12" s="7" customFormat="1" ht="51" customHeight="1">
      <c r="B27" s="110"/>
      <c r="E27" s="363" t="s">
        <v>40</v>
      </c>
      <c r="F27" s="363"/>
      <c r="G27" s="363"/>
      <c r="H27" s="363"/>
      <c r="I27" s="111"/>
      <c r="L27" s="110"/>
    </row>
    <row r="28" spans="2:12" s="1" customFormat="1" ht="6.95" customHeight="1">
      <c r="B28" s="37"/>
      <c r="I28" s="106"/>
      <c r="L28" s="37"/>
    </row>
    <row r="29" spans="2:12" s="1" customFormat="1" ht="6.95" customHeight="1">
      <c r="B29" s="37"/>
      <c r="D29" s="58"/>
      <c r="E29" s="58"/>
      <c r="F29" s="58"/>
      <c r="G29" s="58"/>
      <c r="H29" s="58"/>
      <c r="I29" s="112"/>
      <c r="J29" s="58"/>
      <c r="K29" s="58"/>
      <c r="L29" s="37"/>
    </row>
    <row r="30" spans="2:12" s="1" customFormat="1" ht="25.35" customHeight="1">
      <c r="B30" s="37"/>
      <c r="D30" s="113" t="s">
        <v>41</v>
      </c>
      <c r="I30" s="106"/>
      <c r="J30" s="114">
        <f>ROUND(J86, 2)</f>
        <v>0</v>
      </c>
      <c r="L30" s="37"/>
    </row>
    <row r="31" spans="2:12" s="1" customFormat="1" ht="6.95" customHeight="1">
      <c r="B31" s="37"/>
      <c r="D31" s="58"/>
      <c r="E31" s="58"/>
      <c r="F31" s="58"/>
      <c r="G31" s="58"/>
      <c r="H31" s="58"/>
      <c r="I31" s="112"/>
      <c r="J31" s="58"/>
      <c r="K31" s="58"/>
      <c r="L31" s="37"/>
    </row>
    <row r="32" spans="2:12" s="1" customFormat="1" ht="14.45" customHeight="1">
      <c r="B32" s="37"/>
      <c r="F32" s="115" t="s">
        <v>43</v>
      </c>
      <c r="I32" s="116" t="s">
        <v>42</v>
      </c>
      <c r="J32" s="115" t="s">
        <v>44</v>
      </c>
      <c r="L32" s="37"/>
    </row>
    <row r="33" spans="2:12" s="1" customFormat="1" ht="14.45" customHeight="1">
      <c r="B33" s="37"/>
      <c r="D33" s="117" t="s">
        <v>45</v>
      </c>
      <c r="E33" s="105" t="s">
        <v>46</v>
      </c>
      <c r="F33" s="118">
        <f>ROUND((SUM(BE86:BE157)),  2)</f>
        <v>0</v>
      </c>
      <c r="I33" s="119">
        <v>0.21</v>
      </c>
      <c r="J33" s="118">
        <f>ROUND(((SUM(BE86:BE157))*I33),  2)</f>
        <v>0</v>
      </c>
      <c r="L33" s="37"/>
    </row>
    <row r="34" spans="2:12" s="1" customFormat="1" ht="14.45" customHeight="1">
      <c r="B34" s="37"/>
      <c r="E34" s="105" t="s">
        <v>47</v>
      </c>
      <c r="F34" s="118">
        <f>ROUND((SUM(BF86:BF157)),  2)</f>
        <v>0</v>
      </c>
      <c r="I34" s="119">
        <v>0.15</v>
      </c>
      <c r="J34" s="118">
        <f>ROUND(((SUM(BF86:BF157))*I34),  2)</f>
        <v>0</v>
      </c>
      <c r="L34" s="37"/>
    </row>
    <row r="35" spans="2:12" s="1" customFormat="1" ht="14.45" hidden="1" customHeight="1">
      <c r="B35" s="37"/>
      <c r="E35" s="105" t="s">
        <v>48</v>
      </c>
      <c r="F35" s="118">
        <f>ROUND((SUM(BG86:BG157)),  2)</f>
        <v>0</v>
      </c>
      <c r="I35" s="119">
        <v>0.21</v>
      </c>
      <c r="J35" s="118">
        <f>0</f>
        <v>0</v>
      </c>
      <c r="L35" s="37"/>
    </row>
    <row r="36" spans="2:12" s="1" customFormat="1" ht="14.45" hidden="1" customHeight="1">
      <c r="B36" s="37"/>
      <c r="E36" s="105" t="s">
        <v>49</v>
      </c>
      <c r="F36" s="118">
        <f>ROUND((SUM(BH86:BH157)),  2)</f>
        <v>0</v>
      </c>
      <c r="I36" s="119">
        <v>0.15</v>
      </c>
      <c r="J36" s="118">
        <f>0</f>
        <v>0</v>
      </c>
      <c r="L36" s="37"/>
    </row>
    <row r="37" spans="2:12" s="1" customFormat="1" ht="14.45" hidden="1" customHeight="1">
      <c r="B37" s="37"/>
      <c r="E37" s="105" t="s">
        <v>50</v>
      </c>
      <c r="F37" s="118">
        <f>ROUND((SUM(BI86:BI157)),  2)</f>
        <v>0</v>
      </c>
      <c r="I37" s="119">
        <v>0</v>
      </c>
      <c r="J37" s="118">
        <f>0</f>
        <v>0</v>
      </c>
      <c r="L37" s="37"/>
    </row>
    <row r="38" spans="2:12" s="1" customFormat="1" ht="6.95" customHeight="1">
      <c r="B38" s="37"/>
      <c r="I38" s="106"/>
      <c r="L38" s="37"/>
    </row>
    <row r="39" spans="2:12" s="1" customFormat="1" ht="25.35" customHeight="1">
      <c r="B39" s="37"/>
      <c r="C39" s="120"/>
      <c r="D39" s="121" t="s">
        <v>51</v>
      </c>
      <c r="E39" s="122"/>
      <c r="F39" s="122"/>
      <c r="G39" s="123" t="s">
        <v>52</v>
      </c>
      <c r="H39" s="124" t="s">
        <v>53</v>
      </c>
      <c r="I39" s="125"/>
      <c r="J39" s="126">
        <f>SUM(J30:J37)</f>
        <v>0</v>
      </c>
      <c r="K39" s="127"/>
      <c r="L39" s="37"/>
    </row>
    <row r="40" spans="2:12" s="1" customFormat="1" ht="14.45" customHeight="1">
      <c r="B40" s="128"/>
      <c r="C40" s="129"/>
      <c r="D40" s="129"/>
      <c r="E40" s="129"/>
      <c r="F40" s="129"/>
      <c r="G40" s="129"/>
      <c r="H40" s="129"/>
      <c r="I40" s="130"/>
      <c r="J40" s="129"/>
      <c r="K40" s="129"/>
      <c r="L40" s="37"/>
    </row>
    <row r="44" spans="2:12" s="1" customFormat="1" ht="6.9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5" spans="2:12" s="1" customFormat="1" ht="24.95" customHeight="1">
      <c r="B45" s="33"/>
      <c r="C45" s="22" t="s">
        <v>114</v>
      </c>
      <c r="D45" s="34"/>
      <c r="E45" s="34"/>
      <c r="F45" s="34"/>
      <c r="G45" s="34"/>
      <c r="H45" s="34"/>
      <c r="I45" s="106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6"/>
      <c r="J47" s="34"/>
      <c r="K47" s="34"/>
      <c r="L47" s="37"/>
    </row>
    <row r="48" spans="2:12" s="1" customFormat="1" ht="16.5" customHeight="1">
      <c r="B48" s="33"/>
      <c r="C48" s="34"/>
      <c r="D48" s="34"/>
      <c r="E48" s="355" t="str">
        <f>E7</f>
        <v>VYSOKÝ CHLUMEC PARC. Č. 414/2 -  MVS - HOSPODÁŘSKÝ OBJEKT Z MOKŘAN ČP. 13</v>
      </c>
      <c r="F48" s="356"/>
      <c r="G48" s="356"/>
      <c r="H48" s="356"/>
      <c r="I48" s="106"/>
      <c r="J48" s="34"/>
      <c r="K48" s="34"/>
      <c r="L48" s="37"/>
    </row>
    <row r="49" spans="2:47" s="1" customFormat="1" ht="12" customHeight="1">
      <c r="B49" s="33"/>
      <c r="C49" s="28" t="s">
        <v>111</v>
      </c>
      <c r="D49" s="34"/>
      <c r="E49" s="34"/>
      <c r="F49" s="34"/>
      <c r="G49" s="34"/>
      <c r="H49" s="34"/>
      <c r="I49" s="106"/>
      <c r="J49" s="34"/>
      <c r="K49" s="34"/>
      <c r="L49" s="37"/>
    </row>
    <row r="50" spans="2:47" s="1" customFormat="1" ht="16.5" customHeight="1">
      <c r="B50" s="33"/>
      <c r="C50" s="34"/>
      <c r="D50" s="34"/>
      <c r="E50" s="333" t="str">
        <f>E9</f>
        <v>05 - VYSOKÝ CHLUMEC - OPEVNĚNÉ ŽLABY, ZÍDKY</v>
      </c>
      <c r="F50" s="354"/>
      <c r="G50" s="354"/>
      <c r="H50" s="354"/>
      <c r="I50" s="106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VYSOKÝ CHLUMEC</v>
      </c>
      <c r="G52" s="34"/>
      <c r="H52" s="34"/>
      <c r="I52" s="108" t="s">
        <v>24</v>
      </c>
      <c r="J52" s="57" t="str">
        <f>IF(J12="","",J12)</f>
        <v>14. 12. 2018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37"/>
    </row>
    <row r="54" spans="2:47" s="1" customFormat="1" ht="27.95" customHeight="1">
      <c r="B54" s="33"/>
      <c r="C54" s="28" t="s">
        <v>26</v>
      </c>
      <c r="D54" s="34"/>
      <c r="E54" s="34"/>
      <c r="F54" s="26" t="str">
        <f>E15</f>
        <v>HORNICKÉ MUZEUM PŘÍBRAM</v>
      </c>
      <c r="G54" s="34"/>
      <c r="H54" s="34"/>
      <c r="I54" s="108" t="s">
        <v>33</v>
      </c>
      <c r="J54" s="31" t="str">
        <f>E21</f>
        <v>ING. ARCH. PETR DOSTÁL</v>
      </c>
      <c r="K54" s="34"/>
      <c r="L54" s="37"/>
    </row>
    <row r="55" spans="2:47" s="1" customFormat="1" ht="15.2" customHeight="1">
      <c r="B55" s="33"/>
      <c r="C55" s="28" t="s">
        <v>31</v>
      </c>
      <c r="D55" s="34"/>
      <c r="E55" s="34"/>
      <c r="F55" s="26" t="str">
        <f>IF(E18="","",E18)</f>
        <v>Vyplň údaj</v>
      </c>
      <c r="G55" s="34"/>
      <c r="H55" s="34"/>
      <c r="I55" s="108" t="s">
        <v>37</v>
      </c>
      <c r="J55" s="31" t="str">
        <f>E24</f>
        <v>J. JEDLIČKOVÁ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37"/>
    </row>
    <row r="57" spans="2:47" s="1" customFormat="1" ht="29.25" customHeight="1">
      <c r="B57" s="33"/>
      <c r="C57" s="134" t="s">
        <v>115</v>
      </c>
      <c r="D57" s="135"/>
      <c r="E57" s="135"/>
      <c r="F57" s="135"/>
      <c r="G57" s="135"/>
      <c r="H57" s="135"/>
      <c r="I57" s="136"/>
      <c r="J57" s="137" t="s">
        <v>116</v>
      </c>
      <c r="K57" s="135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37"/>
    </row>
    <row r="59" spans="2:47" s="1" customFormat="1" ht="22.9" customHeight="1">
      <c r="B59" s="33"/>
      <c r="C59" s="138" t="s">
        <v>73</v>
      </c>
      <c r="D59" s="34"/>
      <c r="E59" s="34"/>
      <c r="F59" s="34"/>
      <c r="G59" s="34"/>
      <c r="H59" s="34"/>
      <c r="I59" s="106"/>
      <c r="J59" s="75">
        <f>J86</f>
        <v>0</v>
      </c>
      <c r="K59" s="34"/>
      <c r="L59" s="37"/>
      <c r="AU59" s="16" t="s">
        <v>117</v>
      </c>
    </row>
    <row r="60" spans="2:47" s="8" customFormat="1" ht="24.95" customHeight="1">
      <c r="B60" s="139"/>
      <c r="C60" s="140"/>
      <c r="D60" s="141" t="s">
        <v>762</v>
      </c>
      <c r="E60" s="142"/>
      <c r="F60" s="142"/>
      <c r="G60" s="142"/>
      <c r="H60" s="142"/>
      <c r="I60" s="143"/>
      <c r="J60" s="144">
        <f>J87</f>
        <v>0</v>
      </c>
      <c r="K60" s="140"/>
      <c r="L60" s="145"/>
    </row>
    <row r="61" spans="2:47" s="8" customFormat="1" ht="24.95" customHeight="1">
      <c r="B61" s="139"/>
      <c r="C61" s="140"/>
      <c r="D61" s="141" t="s">
        <v>763</v>
      </c>
      <c r="E61" s="142"/>
      <c r="F61" s="142"/>
      <c r="G61" s="142"/>
      <c r="H61" s="142"/>
      <c r="I61" s="143"/>
      <c r="J61" s="144">
        <f>J100</f>
        <v>0</v>
      </c>
      <c r="K61" s="140"/>
      <c r="L61" s="145"/>
    </row>
    <row r="62" spans="2:47" s="8" customFormat="1" ht="24.95" customHeight="1">
      <c r="B62" s="139"/>
      <c r="C62" s="140"/>
      <c r="D62" s="141" t="s">
        <v>886</v>
      </c>
      <c r="E62" s="142"/>
      <c r="F62" s="142"/>
      <c r="G62" s="142"/>
      <c r="H62" s="142"/>
      <c r="I62" s="143"/>
      <c r="J62" s="144">
        <f>J103</f>
        <v>0</v>
      </c>
      <c r="K62" s="140"/>
      <c r="L62" s="145"/>
    </row>
    <row r="63" spans="2:47" s="8" customFormat="1" ht="24.95" customHeight="1">
      <c r="B63" s="139"/>
      <c r="C63" s="140"/>
      <c r="D63" s="141" t="s">
        <v>1785</v>
      </c>
      <c r="E63" s="142"/>
      <c r="F63" s="142"/>
      <c r="G63" s="142"/>
      <c r="H63" s="142"/>
      <c r="I63" s="143"/>
      <c r="J63" s="144">
        <f>J106</f>
        <v>0</v>
      </c>
      <c r="K63" s="140"/>
      <c r="L63" s="145"/>
    </row>
    <row r="64" spans="2:47" s="8" customFormat="1" ht="24.95" customHeight="1">
      <c r="B64" s="139"/>
      <c r="C64" s="140"/>
      <c r="D64" s="141" t="s">
        <v>1786</v>
      </c>
      <c r="E64" s="142"/>
      <c r="F64" s="142"/>
      <c r="G64" s="142"/>
      <c r="H64" s="142"/>
      <c r="I64" s="143"/>
      <c r="J64" s="144">
        <f>J115</f>
        <v>0</v>
      </c>
      <c r="K64" s="140"/>
      <c r="L64" s="145"/>
    </row>
    <row r="65" spans="2:12" s="8" customFormat="1" ht="24.95" customHeight="1">
      <c r="B65" s="139"/>
      <c r="C65" s="140"/>
      <c r="D65" s="141" t="s">
        <v>124</v>
      </c>
      <c r="E65" s="142"/>
      <c r="F65" s="142"/>
      <c r="G65" s="142"/>
      <c r="H65" s="142"/>
      <c r="I65" s="143"/>
      <c r="J65" s="144">
        <f>J152</f>
        <v>0</v>
      </c>
      <c r="K65" s="140"/>
      <c r="L65" s="145"/>
    </row>
    <row r="66" spans="2:12" s="8" customFormat="1" ht="24.95" customHeight="1">
      <c r="B66" s="139"/>
      <c r="C66" s="140"/>
      <c r="D66" s="141" t="s">
        <v>766</v>
      </c>
      <c r="E66" s="142"/>
      <c r="F66" s="142"/>
      <c r="G66" s="142"/>
      <c r="H66" s="142"/>
      <c r="I66" s="143"/>
      <c r="J66" s="144">
        <f>J156</f>
        <v>0</v>
      </c>
      <c r="K66" s="140"/>
      <c r="L66" s="145"/>
    </row>
    <row r="67" spans="2:12" s="1" customFormat="1" ht="21.75" customHeight="1">
      <c r="B67" s="33"/>
      <c r="C67" s="34"/>
      <c r="D67" s="34"/>
      <c r="E67" s="34"/>
      <c r="F67" s="34"/>
      <c r="G67" s="34"/>
      <c r="H67" s="34"/>
      <c r="I67" s="106"/>
      <c r="J67" s="34"/>
      <c r="K67" s="34"/>
      <c r="L67" s="37"/>
    </row>
    <row r="68" spans="2:12" s="1" customFormat="1" ht="6.95" customHeight="1">
      <c r="B68" s="45"/>
      <c r="C68" s="46"/>
      <c r="D68" s="46"/>
      <c r="E68" s="46"/>
      <c r="F68" s="46"/>
      <c r="G68" s="46"/>
      <c r="H68" s="46"/>
      <c r="I68" s="130"/>
      <c r="J68" s="46"/>
      <c r="K68" s="46"/>
      <c r="L68" s="37"/>
    </row>
    <row r="72" spans="2:12" s="1" customFormat="1" ht="6.95" customHeight="1">
      <c r="B72" s="47"/>
      <c r="C72" s="48"/>
      <c r="D72" s="48"/>
      <c r="E72" s="48"/>
      <c r="F72" s="48"/>
      <c r="G72" s="48"/>
      <c r="H72" s="48"/>
      <c r="I72" s="133"/>
      <c r="J72" s="48"/>
      <c r="K72" s="48"/>
      <c r="L72" s="37"/>
    </row>
    <row r="73" spans="2:12" s="1" customFormat="1" ht="24.95" customHeight="1">
      <c r="B73" s="33"/>
      <c r="C73" s="22" t="s">
        <v>131</v>
      </c>
      <c r="D73" s="34"/>
      <c r="E73" s="34"/>
      <c r="F73" s="34"/>
      <c r="G73" s="34"/>
      <c r="H73" s="34"/>
      <c r="I73" s="106"/>
      <c r="J73" s="34"/>
      <c r="K73" s="34"/>
      <c r="L73" s="37"/>
    </row>
    <row r="74" spans="2:12" s="1" customFormat="1" ht="6.95" customHeight="1">
      <c r="B74" s="33"/>
      <c r="C74" s="34"/>
      <c r="D74" s="34"/>
      <c r="E74" s="34"/>
      <c r="F74" s="34"/>
      <c r="G74" s="34"/>
      <c r="H74" s="34"/>
      <c r="I74" s="106"/>
      <c r="J74" s="34"/>
      <c r="K74" s="34"/>
      <c r="L74" s="37"/>
    </row>
    <row r="75" spans="2:12" s="1" customFormat="1" ht="12" customHeight="1">
      <c r="B75" s="33"/>
      <c r="C75" s="28" t="s">
        <v>16</v>
      </c>
      <c r="D75" s="34"/>
      <c r="E75" s="34"/>
      <c r="F75" s="34"/>
      <c r="G75" s="34"/>
      <c r="H75" s="34"/>
      <c r="I75" s="106"/>
      <c r="J75" s="34"/>
      <c r="K75" s="34"/>
      <c r="L75" s="37"/>
    </row>
    <row r="76" spans="2:12" s="1" customFormat="1" ht="16.5" customHeight="1">
      <c r="B76" s="33"/>
      <c r="C76" s="34"/>
      <c r="D76" s="34"/>
      <c r="E76" s="355" t="str">
        <f>E7</f>
        <v>VYSOKÝ CHLUMEC PARC. Č. 414/2 -  MVS - HOSPODÁŘSKÝ OBJEKT Z MOKŘAN ČP. 13</v>
      </c>
      <c r="F76" s="356"/>
      <c r="G76" s="356"/>
      <c r="H76" s="356"/>
      <c r="I76" s="106"/>
      <c r="J76" s="34"/>
      <c r="K76" s="34"/>
      <c r="L76" s="37"/>
    </row>
    <row r="77" spans="2:12" s="1" customFormat="1" ht="12" customHeight="1">
      <c r="B77" s="33"/>
      <c r="C77" s="28" t="s">
        <v>111</v>
      </c>
      <c r="D77" s="34"/>
      <c r="E77" s="34"/>
      <c r="F77" s="34"/>
      <c r="G77" s="34"/>
      <c r="H77" s="34"/>
      <c r="I77" s="106"/>
      <c r="J77" s="34"/>
      <c r="K77" s="34"/>
      <c r="L77" s="37"/>
    </row>
    <row r="78" spans="2:12" s="1" customFormat="1" ht="16.5" customHeight="1">
      <c r="B78" s="33"/>
      <c r="C78" s="34"/>
      <c r="D78" s="34"/>
      <c r="E78" s="333" t="str">
        <f>E9</f>
        <v>05 - VYSOKÝ CHLUMEC - OPEVNĚNÉ ŽLABY, ZÍDKY</v>
      </c>
      <c r="F78" s="354"/>
      <c r="G78" s="354"/>
      <c r="H78" s="354"/>
      <c r="I78" s="106"/>
      <c r="J78" s="34"/>
      <c r="K78" s="34"/>
      <c r="L78" s="37"/>
    </row>
    <row r="79" spans="2:12" s="1" customFormat="1" ht="6.95" customHeight="1">
      <c r="B79" s="33"/>
      <c r="C79" s="34"/>
      <c r="D79" s="34"/>
      <c r="E79" s="34"/>
      <c r="F79" s="34"/>
      <c r="G79" s="34"/>
      <c r="H79" s="34"/>
      <c r="I79" s="106"/>
      <c r="J79" s="34"/>
      <c r="K79" s="34"/>
      <c r="L79" s="37"/>
    </row>
    <row r="80" spans="2:12" s="1" customFormat="1" ht="12" customHeight="1">
      <c r="B80" s="33"/>
      <c r="C80" s="28" t="s">
        <v>22</v>
      </c>
      <c r="D80" s="34"/>
      <c r="E80" s="34"/>
      <c r="F80" s="26" t="str">
        <f>F12</f>
        <v>VYSOKÝ CHLUMEC</v>
      </c>
      <c r="G80" s="34"/>
      <c r="H80" s="34"/>
      <c r="I80" s="108" t="s">
        <v>24</v>
      </c>
      <c r="J80" s="57" t="str">
        <f>IF(J12="","",J12)</f>
        <v>14. 12. 2018</v>
      </c>
      <c r="K80" s="34"/>
      <c r="L80" s="37"/>
    </row>
    <row r="81" spans="2:65" s="1" customFormat="1" ht="6.95" customHeight="1">
      <c r="B81" s="33"/>
      <c r="C81" s="34"/>
      <c r="D81" s="34"/>
      <c r="E81" s="34"/>
      <c r="F81" s="34"/>
      <c r="G81" s="34"/>
      <c r="H81" s="34"/>
      <c r="I81" s="106"/>
      <c r="J81" s="34"/>
      <c r="K81" s="34"/>
      <c r="L81" s="37"/>
    </row>
    <row r="82" spans="2:65" s="1" customFormat="1" ht="27.95" customHeight="1">
      <c r="B82" s="33"/>
      <c r="C82" s="28" t="s">
        <v>26</v>
      </c>
      <c r="D82" s="34"/>
      <c r="E82" s="34"/>
      <c r="F82" s="26" t="str">
        <f>E15</f>
        <v>HORNICKÉ MUZEUM PŘÍBRAM</v>
      </c>
      <c r="G82" s="34"/>
      <c r="H82" s="34"/>
      <c r="I82" s="108" t="s">
        <v>33</v>
      </c>
      <c r="J82" s="31" t="str">
        <f>E21</f>
        <v>ING. ARCH. PETR DOSTÁL</v>
      </c>
      <c r="K82" s="34"/>
      <c r="L82" s="37"/>
    </row>
    <row r="83" spans="2:65" s="1" customFormat="1" ht="15.2" customHeight="1">
      <c r="B83" s="33"/>
      <c r="C83" s="28" t="s">
        <v>31</v>
      </c>
      <c r="D83" s="34"/>
      <c r="E83" s="34"/>
      <c r="F83" s="26" t="str">
        <f>IF(E18="","",E18)</f>
        <v>Vyplň údaj</v>
      </c>
      <c r="G83" s="34"/>
      <c r="H83" s="34"/>
      <c r="I83" s="108" t="s">
        <v>37</v>
      </c>
      <c r="J83" s="31" t="str">
        <f>E24</f>
        <v>J. JEDLIČKOVÁ</v>
      </c>
      <c r="K83" s="34"/>
      <c r="L83" s="37"/>
    </row>
    <row r="84" spans="2:65" s="1" customFormat="1" ht="10.35" customHeight="1">
      <c r="B84" s="33"/>
      <c r="C84" s="34"/>
      <c r="D84" s="34"/>
      <c r="E84" s="34"/>
      <c r="F84" s="34"/>
      <c r="G84" s="34"/>
      <c r="H84" s="34"/>
      <c r="I84" s="106"/>
      <c r="J84" s="34"/>
      <c r="K84" s="34"/>
      <c r="L84" s="37"/>
    </row>
    <row r="85" spans="2:65" s="9" customFormat="1" ht="29.25" customHeight="1">
      <c r="B85" s="146"/>
      <c r="C85" s="147" t="s">
        <v>132</v>
      </c>
      <c r="D85" s="148" t="s">
        <v>60</v>
      </c>
      <c r="E85" s="148" t="s">
        <v>56</v>
      </c>
      <c r="F85" s="148" t="s">
        <v>57</v>
      </c>
      <c r="G85" s="148" t="s">
        <v>133</v>
      </c>
      <c r="H85" s="148" t="s">
        <v>134</v>
      </c>
      <c r="I85" s="149" t="s">
        <v>135</v>
      </c>
      <c r="J85" s="148" t="s">
        <v>116</v>
      </c>
      <c r="K85" s="150" t="s">
        <v>136</v>
      </c>
      <c r="L85" s="151"/>
      <c r="M85" s="66" t="s">
        <v>21</v>
      </c>
      <c r="N85" s="67" t="s">
        <v>45</v>
      </c>
      <c r="O85" s="67" t="s">
        <v>137</v>
      </c>
      <c r="P85" s="67" t="s">
        <v>138</v>
      </c>
      <c r="Q85" s="67" t="s">
        <v>139</v>
      </c>
      <c r="R85" s="67" t="s">
        <v>140</v>
      </c>
      <c r="S85" s="67" t="s">
        <v>141</v>
      </c>
      <c r="T85" s="68" t="s">
        <v>142</v>
      </c>
    </row>
    <row r="86" spans="2:65" s="1" customFormat="1" ht="22.9" customHeight="1">
      <c r="B86" s="33"/>
      <c r="C86" s="73" t="s">
        <v>143</v>
      </c>
      <c r="D86" s="34"/>
      <c r="E86" s="34"/>
      <c r="F86" s="34"/>
      <c r="G86" s="34"/>
      <c r="H86" s="34"/>
      <c r="I86" s="106"/>
      <c r="J86" s="152">
        <f>BK86</f>
        <v>0</v>
      </c>
      <c r="K86" s="34"/>
      <c r="L86" s="37"/>
      <c r="M86" s="69"/>
      <c r="N86" s="70"/>
      <c r="O86" s="70"/>
      <c r="P86" s="153">
        <f>P87+P100+P103+P106+P115+P152+P156</f>
        <v>0</v>
      </c>
      <c r="Q86" s="70"/>
      <c r="R86" s="153">
        <f>R87+R100+R103+R106+R115+R152+R156</f>
        <v>39.895041999999997</v>
      </c>
      <c r="S86" s="70"/>
      <c r="T86" s="154">
        <f>T87+T100+T103+T106+T115+T152+T156</f>
        <v>0</v>
      </c>
      <c r="AT86" s="16" t="s">
        <v>74</v>
      </c>
      <c r="AU86" s="16" t="s">
        <v>117</v>
      </c>
      <c r="BK86" s="155">
        <f>BK87+BK100+BK103+BK106+BK115+BK152+BK156</f>
        <v>0</v>
      </c>
    </row>
    <row r="87" spans="2:65" s="10" customFormat="1" ht="25.9" customHeight="1">
      <c r="B87" s="156"/>
      <c r="C87" s="157"/>
      <c r="D87" s="158" t="s">
        <v>74</v>
      </c>
      <c r="E87" s="159" t="s">
        <v>208</v>
      </c>
      <c r="F87" s="159" t="s">
        <v>767</v>
      </c>
      <c r="G87" s="157"/>
      <c r="H87" s="157"/>
      <c r="I87" s="160"/>
      <c r="J87" s="161">
        <f>BK87</f>
        <v>0</v>
      </c>
      <c r="K87" s="157"/>
      <c r="L87" s="162"/>
      <c r="M87" s="163"/>
      <c r="N87" s="164"/>
      <c r="O87" s="164"/>
      <c r="P87" s="165">
        <f>SUM(P88:P99)</f>
        <v>0</v>
      </c>
      <c r="Q87" s="164"/>
      <c r="R87" s="165">
        <f>SUM(R88:R99)</f>
        <v>0</v>
      </c>
      <c r="S87" s="164"/>
      <c r="T87" s="166">
        <f>SUM(T88:T99)</f>
        <v>0</v>
      </c>
      <c r="AR87" s="167" t="s">
        <v>83</v>
      </c>
      <c r="AT87" s="168" t="s">
        <v>74</v>
      </c>
      <c r="AU87" s="168" t="s">
        <v>75</v>
      </c>
      <c r="AY87" s="167" t="s">
        <v>146</v>
      </c>
      <c r="BK87" s="169">
        <f>SUM(BK88:BK99)</f>
        <v>0</v>
      </c>
    </row>
    <row r="88" spans="2:65" s="1" customFormat="1" ht="24" customHeight="1">
      <c r="B88" s="33"/>
      <c r="C88" s="170" t="s">
        <v>83</v>
      </c>
      <c r="D88" s="170" t="s">
        <v>147</v>
      </c>
      <c r="E88" s="171" t="s">
        <v>1787</v>
      </c>
      <c r="F88" s="172" t="s">
        <v>1788</v>
      </c>
      <c r="G88" s="173" t="s">
        <v>601</v>
      </c>
      <c r="H88" s="174">
        <v>3.5859999999999999</v>
      </c>
      <c r="I88" s="175"/>
      <c r="J88" s="176">
        <f>ROUND(I88*H88,2)</f>
        <v>0</v>
      </c>
      <c r="K88" s="172" t="s">
        <v>394</v>
      </c>
      <c r="L88" s="37"/>
      <c r="M88" s="177" t="s">
        <v>21</v>
      </c>
      <c r="N88" s="178" t="s">
        <v>46</v>
      </c>
      <c r="O88" s="62"/>
      <c r="P88" s="179">
        <f>O88*H88</f>
        <v>0</v>
      </c>
      <c r="Q88" s="179">
        <v>0</v>
      </c>
      <c r="R88" s="179">
        <f>Q88*H88</f>
        <v>0</v>
      </c>
      <c r="S88" s="179">
        <v>0</v>
      </c>
      <c r="T88" s="180">
        <f>S88*H88</f>
        <v>0</v>
      </c>
      <c r="AR88" s="181" t="s">
        <v>165</v>
      </c>
      <c r="AT88" s="181" t="s">
        <v>147</v>
      </c>
      <c r="AU88" s="181" t="s">
        <v>83</v>
      </c>
      <c r="AY88" s="16" t="s">
        <v>146</v>
      </c>
      <c r="BE88" s="182">
        <f>IF(N88="základní",J88,0)</f>
        <v>0</v>
      </c>
      <c r="BF88" s="182">
        <f>IF(N88="snížená",J88,0)</f>
        <v>0</v>
      </c>
      <c r="BG88" s="182">
        <f>IF(N88="zákl. přenesená",J88,0)</f>
        <v>0</v>
      </c>
      <c r="BH88" s="182">
        <f>IF(N88="sníž. přenesená",J88,0)</f>
        <v>0</v>
      </c>
      <c r="BI88" s="182">
        <f>IF(N88="nulová",J88,0)</f>
        <v>0</v>
      </c>
      <c r="BJ88" s="16" t="s">
        <v>83</v>
      </c>
      <c r="BK88" s="182">
        <f>ROUND(I88*H88,2)</f>
        <v>0</v>
      </c>
      <c r="BL88" s="16" t="s">
        <v>165</v>
      </c>
      <c r="BM88" s="181" t="s">
        <v>1789</v>
      </c>
    </row>
    <row r="89" spans="2:65" s="12" customFormat="1">
      <c r="B89" s="197"/>
      <c r="C89" s="198"/>
      <c r="D89" s="183" t="s">
        <v>155</v>
      </c>
      <c r="E89" s="199" t="s">
        <v>21</v>
      </c>
      <c r="F89" s="200" t="s">
        <v>1790</v>
      </c>
      <c r="G89" s="198"/>
      <c r="H89" s="199" t="s">
        <v>21</v>
      </c>
      <c r="I89" s="201"/>
      <c r="J89" s="198"/>
      <c r="K89" s="198"/>
      <c r="L89" s="202"/>
      <c r="M89" s="203"/>
      <c r="N89" s="204"/>
      <c r="O89" s="204"/>
      <c r="P89" s="204"/>
      <c r="Q89" s="204"/>
      <c r="R89" s="204"/>
      <c r="S89" s="204"/>
      <c r="T89" s="205"/>
      <c r="AT89" s="206" t="s">
        <v>155</v>
      </c>
      <c r="AU89" s="206" t="s">
        <v>83</v>
      </c>
      <c r="AV89" s="12" t="s">
        <v>83</v>
      </c>
      <c r="AW89" s="12" t="s">
        <v>36</v>
      </c>
      <c r="AX89" s="12" t="s">
        <v>75</v>
      </c>
      <c r="AY89" s="206" t="s">
        <v>146</v>
      </c>
    </row>
    <row r="90" spans="2:65" s="11" customFormat="1">
      <c r="B90" s="186"/>
      <c r="C90" s="187"/>
      <c r="D90" s="183" t="s">
        <v>155</v>
      </c>
      <c r="E90" s="188" t="s">
        <v>21</v>
      </c>
      <c r="F90" s="189" t="s">
        <v>1791</v>
      </c>
      <c r="G90" s="187"/>
      <c r="H90" s="190">
        <v>3.5859999999999999</v>
      </c>
      <c r="I90" s="191"/>
      <c r="J90" s="187"/>
      <c r="K90" s="187"/>
      <c r="L90" s="192"/>
      <c r="M90" s="193"/>
      <c r="N90" s="194"/>
      <c r="O90" s="194"/>
      <c r="P90" s="194"/>
      <c r="Q90" s="194"/>
      <c r="R90" s="194"/>
      <c r="S90" s="194"/>
      <c r="T90" s="195"/>
      <c r="AT90" s="196" t="s">
        <v>155</v>
      </c>
      <c r="AU90" s="196" t="s">
        <v>83</v>
      </c>
      <c r="AV90" s="11" t="s">
        <v>85</v>
      </c>
      <c r="AW90" s="11" t="s">
        <v>36</v>
      </c>
      <c r="AX90" s="11" t="s">
        <v>75</v>
      </c>
      <c r="AY90" s="196" t="s">
        <v>146</v>
      </c>
    </row>
    <row r="91" spans="2:65" s="13" customFormat="1">
      <c r="B91" s="207"/>
      <c r="C91" s="208"/>
      <c r="D91" s="183" t="s">
        <v>155</v>
      </c>
      <c r="E91" s="209" t="s">
        <v>21</v>
      </c>
      <c r="F91" s="210" t="s">
        <v>252</v>
      </c>
      <c r="G91" s="208"/>
      <c r="H91" s="211">
        <v>3.5859999999999999</v>
      </c>
      <c r="I91" s="212"/>
      <c r="J91" s="208"/>
      <c r="K91" s="208"/>
      <c r="L91" s="213"/>
      <c r="M91" s="214"/>
      <c r="N91" s="215"/>
      <c r="O91" s="215"/>
      <c r="P91" s="215"/>
      <c r="Q91" s="215"/>
      <c r="R91" s="215"/>
      <c r="S91" s="215"/>
      <c r="T91" s="216"/>
      <c r="AT91" s="217" t="s">
        <v>155</v>
      </c>
      <c r="AU91" s="217" t="s">
        <v>83</v>
      </c>
      <c r="AV91" s="13" t="s">
        <v>165</v>
      </c>
      <c r="AW91" s="13" t="s">
        <v>36</v>
      </c>
      <c r="AX91" s="13" t="s">
        <v>83</v>
      </c>
      <c r="AY91" s="217" t="s">
        <v>146</v>
      </c>
    </row>
    <row r="92" spans="2:65" s="1" customFormat="1" ht="24" customHeight="1">
      <c r="B92" s="33"/>
      <c r="C92" s="170" t="s">
        <v>85</v>
      </c>
      <c r="D92" s="170" t="s">
        <v>147</v>
      </c>
      <c r="E92" s="171" t="s">
        <v>1792</v>
      </c>
      <c r="F92" s="172" t="s">
        <v>1793</v>
      </c>
      <c r="G92" s="173" t="s">
        <v>601</v>
      </c>
      <c r="H92" s="174">
        <v>5.2850000000000001</v>
      </c>
      <c r="I92" s="175"/>
      <c r="J92" s="176">
        <f>ROUND(I92*H92,2)</f>
        <v>0</v>
      </c>
      <c r="K92" s="172" t="s">
        <v>394</v>
      </c>
      <c r="L92" s="37"/>
      <c r="M92" s="177" t="s">
        <v>21</v>
      </c>
      <c r="N92" s="178" t="s">
        <v>46</v>
      </c>
      <c r="O92" s="62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AR92" s="181" t="s">
        <v>165</v>
      </c>
      <c r="AT92" s="181" t="s">
        <v>147</v>
      </c>
      <c r="AU92" s="181" t="s">
        <v>83</v>
      </c>
      <c r="AY92" s="16" t="s">
        <v>146</v>
      </c>
      <c r="BE92" s="182">
        <f>IF(N92="základní",J92,0)</f>
        <v>0</v>
      </c>
      <c r="BF92" s="182">
        <f>IF(N92="snížená",J92,0)</f>
        <v>0</v>
      </c>
      <c r="BG92" s="182">
        <f>IF(N92="zákl. přenesená",J92,0)</f>
        <v>0</v>
      </c>
      <c r="BH92" s="182">
        <f>IF(N92="sníž. přenesená",J92,0)</f>
        <v>0</v>
      </c>
      <c r="BI92" s="182">
        <f>IF(N92="nulová",J92,0)</f>
        <v>0</v>
      </c>
      <c r="BJ92" s="16" t="s">
        <v>83</v>
      </c>
      <c r="BK92" s="182">
        <f>ROUND(I92*H92,2)</f>
        <v>0</v>
      </c>
      <c r="BL92" s="16" t="s">
        <v>165</v>
      </c>
      <c r="BM92" s="181" t="s">
        <v>1794</v>
      </c>
    </row>
    <row r="93" spans="2:65" s="12" customFormat="1">
      <c r="B93" s="197"/>
      <c r="C93" s="198"/>
      <c r="D93" s="183" t="s">
        <v>155</v>
      </c>
      <c r="E93" s="199" t="s">
        <v>21</v>
      </c>
      <c r="F93" s="200" t="s">
        <v>1795</v>
      </c>
      <c r="G93" s="198"/>
      <c r="H93" s="199" t="s">
        <v>21</v>
      </c>
      <c r="I93" s="201"/>
      <c r="J93" s="198"/>
      <c r="K93" s="198"/>
      <c r="L93" s="202"/>
      <c r="M93" s="203"/>
      <c r="N93" s="204"/>
      <c r="O93" s="204"/>
      <c r="P93" s="204"/>
      <c r="Q93" s="204"/>
      <c r="R93" s="204"/>
      <c r="S93" s="204"/>
      <c r="T93" s="205"/>
      <c r="AT93" s="206" t="s">
        <v>155</v>
      </c>
      <c r="AU93" s="206" t="s">
        <v>83</v>
      </c>
      <c r="AV93" s="12" t="s">
        <v>83</v>
      </c>
      <c r="AW93" s="12" t="s">
        <v>36</v>
      </c>
      <c r="AX93" s="12" t="s">
        <v>75</v>
      </c>
      <c r="AY93" s="206" t="s">
        <v>146</v>
      </c>
    </row>
    <row r="94" spans="2:65" s="11" customFormat="1">
      <c r="B94" s="186"/>
      <c r="C94" s="187"/>
      <c r="D94" s="183" t="s">
        <v>155</v>
      </c>
      <c r="E94" s="188" t="s">
        <v>21</v>
      </c>
      <c r="F94" s="189" t="s">
        <v>1796</v>
      </c>
      <c r="G94" s="187"/>
      <c r="H94" s="190">
        <v>1.4</v>
      </c>
      <c r="I94" s="191"/>
      <c r="J94" s="187"/>
      <c r="K94" s="187"/>
      <c r="L94" s="192"/>
      <c r="M94" s="193"/>
      <c r="N94" s="194"/>
      <c r="O94" s="194"/>
      <c r="P94" s="194"/>
      <c r="Q94" s="194"/>
      <c r="R94" s="194"/>
      <c r="S94" s="194"/>
      <c r="T94" s="195"/>
      <c r="AT94" s="196" t="s">
        <v>155</v>
      </c>
      <c r="AU94" s="196" t="s">
        <v>83</v>
      </c>
      <c r="AV94" s="11" t="s">
        <v>85</v>
      </c>
      <c r="AW94" s="11" t="s">
        <v>36</v>
      </c>
      <c r="AX94" s="11" t="s">
        <v>75</v>
      </c>
      <c r="AY94" s="196" t="s">
        <v>146</v>
      </c>
    </row>
    <row r="95" spans="2:65" s="12" customFormat="1">
      <c r="B95" s="197"/>
      <c r="C95" s="198"/>
      <c r="D95" s="183" t="s">
        <v>155</v>
      </c>
      <c r="E95" s="199" t="s">
        <v>21</v>
      </c>
      <c r="F95" s="200" t="s">
        <v>1797</v>
      </c>
      <c r="G95" s="198"/>
      <c r="H95" s="199" t="s">
        <v>21</v>
      </c>
      <c r="I95" s="201"/>
      <c r="J95" s="198"/>
      <c r="K95" s="198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155</v>
      </c>
      <c r="AU95" s="206" t="s">
        <v>83</v>
      </c>
      <c r="AV95" s="12" t="s">
        <v>83</v>
      </c>
      <c r="AW95" s="12" t="s">
        <v>36</v>
      </c>
      <c r="AX95" s="12" t="s">
        <v>75</v>
      </c>
      <c r="AY95" s="206" t="s">
        <v>146</v>
      </c>
    </row>
    <row r="96" spans="2:65" s="11" customFormat="1">
      <c r="B96" s="186"/>
      <c r="C96" s="187"/>
      <c r="D96" s="183" t="s">
        <v>155</v>
      </c>
      <c r="E96" s="188" t="s">
        <v>21</v>
      </c>
      <c r="F96" s="189" t="s">
        <v>1798</v>
      </c>
      <c r="G96" s="187"/>
      <c r="H96" s="190">
        <v>2.79</v>
      </c>
      <c r="I96" s="191"/>
      <c r="J96" s="187"/>
      <c r="K96" s="187"/>
      <c r="L96" s="192"/>
      <c r="M96" s="193"/>
      <c r="N96" s="194"/>
      <c r="O96" s="194"/>
      <c r="P96" s="194"/>
      <c r="Q96" s="194"/>
      <c r="R96" s="194"/>
      <c r="S96" s="194"/>
      <c r="T96" s="195"/>
      <c r="AT96" s="196" t="s">
        <v>155</v>
      </c>
      <c r="AU96" s="196" t="s">
        <v>83</v>
      </c>
      <c r="AV96" s="11" t="s">
        <v>85</v>
      </c>
      <c r="AW96" s="11" t="s">
        <v>36</v>
      </c>
      <c r="AX96" s="11" t="s">
        <v>75</v>
      </c>
      <c r="AY96" s="196" t="s">
        <v>146</v>
      </c>
    </row>
    <row r="97" spans="2:65" s="12" customFormat="1">
      <c r="B97" s="197"/>
      <c r="C97" s="198"/>
      <c r="D97" s="183" t="s">
        <v>155</v>
      </c>
      <c r="E97" s="199" t="s">
        <v>21</v>
      </c>
      <c r="F97" s="200" t="s">
        <v>1799</v>
      </c>
      <c r="G97" s="198"/>
      <c r="H97" s="199" t="s">
        <v>21</v>
      </c>
      <c r="I97" s="201"/>
      <c r="J97" s="198"/>
      <c r="K97" s="198"/>
      <c r="L97" s="202"/>
      <c r="M97" s="203"/>
      <c r="N97" s="204"/>
      <c r="O97" s="204"/>
      <c r="P97" s="204"/>
      <c r="Q97" s="204"/>
      <c r="R97" s="204"/>
      <c r="S97" s="204"/>
      <c r="T97" s="205"/>
      <c r="AT97" s="206" t="s">
        <v>155</v>
      </c>
      <c r="AU97" s="206" t="s">
        <v>83</v>
      </c>
      <c r="AV97" s="12" t="s">
        <v>83</v>
      </c>
      <c r="AW97" s="12" t="s">
        <v>36</v>
      </c>
      <c r="AX97" s="12" t="s">
        <v>75</v>
      </c>
      <c r="AY97" s="206" t="s">
        <v>146</v>
      </c>
    </row>
    <row r="98" spans="2:65" s="11" customFormat="1">
      <c r="B98" s="186"/>
      <c r="C98" s="187"/>
      <c r="D98" s="183" t="s">
        <v>155</v>
      </c>
      <c r="E98" s="188" t="s">
        <v>21</v>
      </c>
      <c r="F98" s="189" t="s">
        <v>1800</v>
      </c>
      <c r="G98" s="187"/>
      <c r="H98" s="190">
        <v>1.095</v>
      </c>
      <c r="I98" s="191"/>
      <c r="J98" s="187"/>
      <c r="K98" s="187"/>
      <c r="L98" s="192"/>
      <c r="M98" s="193"/>
      <c r="N98" s="194"/>
      <c r="O98" s="194"/>
      <c r="P98" s="194"/>
      <c r="Q98" s="194"/>
      <c r="R98" s="194"/>
      <c r="S98" s="194"/>
      <c r="T98" s="195"/>
      <c r="AT98" s="196" t="s">
        <v>155</v>
      </c>
      <c r="AU98" s="196" t="s">
        <v>83</v>
      </c>
      <c r="AV98" s="11" t="s">
        <v>85</v>
      </c>
      <c r="AW98" s="11" t="s">
        <v>36</v>
      </c>
      <c r="AX98" s="11" t="s">
        <v>75</v>
      </c>
      <c r="AY98" s="196" t="s">
        <v>146</v>
      </c>
    </row>
    <row r="99" spans="2:65" s="13" customFormat="1">
      <c r="B99" s="207"/>
      <c r="C99" s="208"/>
      <c r="D99" s="183" t="s">
        <v>155</v>
      </c>
      <c r="E99" s="209" t="s">
        <v>21</v>
      </c>
      <c r="F99" s="210" t="s">
        <v>252</v>
      </c>
      <c r="G99" s="208"/>
      <c r="H99" s="211">
        <v>5.2849999999999993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155</v>
      </c>
      <c r="AU99" s="217" t="s">
        <v>83</v>
      </c>
      <c r="AV99" s="13" t="s">
        <v>165</v>
      </c>
      <c r="AW99" s="13" t="s">
        <v>36</v>
      </c>
      <c r="AX99" s="13" t="s">
        <v>83</v>
      </c>
      <c r="AY99" s="217" t="s">
        <v>146</v>
      </c>
    </row>
    <row r="100" spans="2:65" s="10" customFormat="1" ht="25.9" customHeight="1">
      <c r="B100" s="156"/>
      <c r="C100" s="157"/>
      <c r="D100" s="158" t="s">
        <v>74</v>
      </c>
      <c r="E100" s="159" t="s">
        <v>151</v>
      </c>
      <c r="F100" s="159" t="s">
        <v>772</v>
      </c>
      <c r="G100" s="157"/>
      <c r="H100" s="157"/>
      <c r="I100" s="160"/>
      <c r="J100" s="161">
        <f>BK100</f>
        <v>0</v>
      </c>
      <c r="K100" s="157"/>
      <c r="L100" s="162"/>
      <c r="M100" s="163"/>
      <c r="N100" s="164"/>
      <c r="O100" s="164"/>
      <c r="P100" s="165">
        <f>SUM(P101:P102)</f>
        <v>0</v>
      </c>
      <c r="Q100" s="164"/>
      <c r="R100" s="165">
        <f>SUM(R101:R102)</f>
        <v>0</v>
      </c>
      <c r="S100" s="164"/>
      <c r="T100" s="166">
        <f>SUM(T101:T102)</f>
        <v>0</v>
      </c>
      <c r="AR100" s="167" t="s">
        <v>83</v>
      </c>
      <c r="AT100" s="168" t="s">
        <v>74</v>
      </c>
      <c r="AU100" s="168" t="s">
        <v>75</v>
      </c>
      <c r="AY100" s="167" t="s">
        <v>146</v>
      </c>
      <c r="BK100" s="169">
        <f>SUM(BK101:BK102)</f>
        <v>0</v>
      </c>
    </row>
    <row r="101" spans="2:65" s="1" customFormat="1" ht="16.5" customHeight="1">
      <c r="B101" s="33"/>
      <c r="C101" s="170" t="s">
        <v>160</v>
      </c>
      <c r="D101" s="170" t="s">
        <v>147</v>
      </c>
      <c r="E101" s="171" t="s">
        <v>1801</v>
      </c>
      <c r="F101" s="172" t="s">
        <v>1802</v>
      </c>
      <c r="G101" s="173" t="s">
        <v>601</v>
      </c>
      <c r="H101" s="174">
        <v>8.8710000000000004</v>
      </c>
      <c r="I101" s="175"/>
      <c r="J101" s="176">
        <f>ROUND(I101*H101,2)</f>
        <v>0</v>
      </c>
      <c r="K101" s="172" t="s">
        <v>394</v>
      </c>
      <c r="L101" s="37"/>
      <c r="M101" s="177" t="s">
        <v>21</v>
      </c>
      <c r="N101" s="178" t="s">
        <v>46</v>
      </c>
      <c r="O101" s="62"/>
      <c r="P101" s="179">
        <f>O101*H101</f>
        <v>0</v>
      </c>
      <c r="Q101" s="179">
        <v>0</v>
      </c>
      <c r="R101" s="179">
        <f>Q101*H101</f>
        <v>0</v>
      </c>
      <c r="S101" s="179">
        <v>0</v>
      </c>
      <c r="T101" s="180">
        <f>S101*H101</f>
        <v>0</v>
      </c>
      <c r="AR101" s="181" t="s">
        <v>165</v>
      </c>
      <c r="AT101" s="181" t="s">
        <v>147</v>
      </c>
      <c r="AU101" s="181" t="s">
        <v>83</v>
      </c>
      <c r="AY101" s="16" t="s">
        <v>146</v>
      </c>
      <c r="BE101" s="182">
        <f>IF(N101="základní",J101,0)</f>
        <v>0</v>
      </c>
      <c r="BF101" s="182">
        <f>IF(N101="snížená",J101,0)</f>
        <v>0</v>
      </c>
      <c r="BG101" s="182">
        <f>IF(N101="zákl. přenesená",J101,0)</f>
        <v>0</v>
      </c>
      <c r="BH101" s="182">
        <f>IF(N101="sníž. přenesená",J101,0)</f>
        <v>0</v>
      </c>
      <c r="BI101" s="182">
        <f>IF(N101="nulová",J101,0)</f>
        <v>0</v>
      </c>
      <c r="BJ101" s="16" t="s">
        <v>83</v>
      </c>
      <c r="BK101" s="182">
        <f>ROUND(I101*H101,2)</f>
        <v>0</v>
      </c>
      <c r="BL101" s="16" t="s">
        <v>165</v>
      </c>
      <c r="BM101" s="181" t="s">
        <v>1803</v>
      </c>
    </row>
    <row r="102" spans="2:65" s="11" customFormat="1">
      <c r="B102" s="186"/>
      <c r="C102" s="187"/>
      <c r="D102" s="183" t="s">
        <v>155</v>
      </c>
      <c r="E102" s="188" t="s">
        <v>21</v>
      </c>
      <c r="F102" s="189" t="s">
        <v>1804</v>
      </c>
      <c r="G102" s="187"/>
      <c r="H102" s="190">
        <v>8.8710000000000004</v>
      </c>
      <c r="I102" s="191"/>
      <c r="J102" s="187"/>
      <c r="K102" s="187"/>
      <c r="L102" s="192"/>
      <c r="M102" s="193"/>
      <c r="N102" s="194"/>
      <c r="O102" s="194"/>
      <c r="P102" s="194"/>
      <c r="Q102" s="194"/>
      <c r="R102" s="194"/>
      <c r="S102" s="194"/>
      <c r="T102" s="195"/>
      <c r="AT102" s="196" t="s">
        <v>155</v>
      </c>
      <c r="AU102" s="196" t="s">
        <v>83</v>
      </c>
      <c r="AV102" s="11" t="s">
        <v>85</v>
      </c>
      <c r="AW102" s="11" t="s">
        <v>36</v>
      </c>
      <c r="AX102" s="11" t="s">
        <v>83</v>
      </c>
      <c r="AY102" s="196" t="s">
        <v>146</v>
      </c>
    </row>
    <row r="103" spans="2:65" s="10" customFormat="1" ht="25.9" customHeight="1">
      <c r="B103" s="156"/>
      <c r="C103" s="157"/>
      <c r="D103" s="158" t="s">
        <v>74</v>
      </c>
      <c r="E103" s="159" t="s">
        <v>231</v>
      </c>
      <c r="F103" s="159" t="s">
        <v>943</v>
      </c>
      <c r="G103" s="157"/>
      <c r="H103" s="157"/>
      <c r="I103" s="160"/>
      <c r="J103" s="161">
        <f>BK103</f>
        <v>0</v>
      </c>
      <c r="K103" s="157"/>
      <c r="L103" s="162"/>
      <c r="M103" s="163"/>
      <c r="N103" s="164"/>
      <c r="O103" s="164"/>
      <c r="P103" s="165">
        <f>SUM(P104:P105)</f>
        <v>0</v>
      </c>
      <c r="Q103" s="164"/>
      <c r="R103" s="165">
        <f>SUM(R104:R105)</f>
        <v>0</v>
      </c>
      <c r="S103" s="164"/>
      <c r="T103" s="166">
        <f>SUM(T104:T105)</f>
        <v>0</v>
      </c>
      <c r="AR103" s="167" t="s">
        <v>83</v>
      </c>
      <c r="AT103" s="168" t="s">
        <v>74</v>
      </c>
      <c r="AU103" s="168" t="s">
        <v>75</v>
      </c>
      <c r="AY103" s="167" t="s">
        <v>146</v>
      </c>
      <c r="BK103" s="169">
        <f>SUM(BK104:BK105)</f>
        <v>0</v>
      </c>
    </row>
    <row r="104" spans="2:65" s="1" customFormat="1" ht="16.5" customHeight="1">
      <c r="B104" s="33"/>
      <c r="C104" s="170" t="s">
        <v>165</v>
      </c>
      <c r="D104" s="170" t="s">
        <v>147</v>
      </c>
      <c r="E104" s="171" t="s">
        <v>944</v>
      </c>
      <c r="F104" s="172" t="s">
        <v>1805</v>
      </c>
      <c r="G104" s="173" t="s">
        <v>601</v>
      </c>
      <c r="H104" s="174">
        <v>8.8710000000000004</v>
      </c>
      <c r="I104" s="175"/>
      <c r="J104" s="176">
        <f>ROUND(I104*H104,2)</f>
        <v>0</v>
      </c>
      <c r="K104" s="172" t="s">
        <v>394</v>
      </c>
      <c r="L104" s="37"/>
      <c r="M104" s="177" t="s">
        <v>21</v>
      </c>
      <c r="N104" s="178" t="s">
        <v>46</v>
      </c>
      <c r="O104" s="62"/>
      <c r="P104" s="179">
        <f>O104*H104</f>
        <v>0</v>
      </c>
      <c r="Q104" s="179">
        <v>0</v>
      </c>
      <c r="R104" s="179">
        <f>Q104*H104</f>
        <v>0</v>
      </c>
      <c r="S104" s="179">
        <v>0</v>
      </c>
      <c r="T104" s="180">
        <f>S104*H104</f>
        <v>0</v>
      </c>
      <c r="AR104" s="181" t="s">
        <v>165</v>
      </c>
      <c r="AT104" s="181" t="s">
        <v>147</v>
      </c>
      <c r="AU104" s="181" t="s">
        <v>83</v>
      </c>
      <c r="AY104" s="16" t="s">
        <v>146</v>
      </c>
      <c r="BE104" s="182">
        <f>IF(N104="základní",J104,0)</f>
        <v>0</v>
      </c>
      <c r="BF104" s="182">
        <f>IF(N104="snížená",J104,0)</f>
        <v>0</v>
      </c>
      <c r="BG104" s="182">
        <f>IF(N104="zákl. přenesená",J104,0)</f>
        <v>0</v>
      </c>
      <c r="BH104" s="182">
        <f>IF(N104="sníž. přenesená",J104,0)</f>
        <v>0</v>
      </c>
      <c r="BI104" s="182">
        <f>IF(N104="nulová",J104,0)</f>
        <v>0</v>
      </c>
      <c r="BJ104" s="16" t="s">
        <v>83</v>
      </c>
      <c r="BK104" s="182">
        <f>ROUND(I104*H104,2)</f>
        <v>0</v>
      </c>
      <c r="BL104" s="16" t="s">
        <v>165</v>
      </c>
      <c r="BM104" s="181" t="s">
        <v>1806</v>
      </c>
    </row>
    <row r="105" spans="2:65" s="11" customFormat="1">
      <c r="B105" s="186"/>
      <c r="C105" s="187"/>
      <c r="D105" s="183" t="s">
        <v>155</v>
      </c>
      <c r="E105" s="188" t="s">
        <v>21</v>
      </c>
      <c r="F105" s="189" t="s">
        <v>1807</v>
      </c>
      <c r="G105" s="187"/>
      <c r="H105" s="190">
        <v>8.8710000000000004</v>
      </c>
      <c r="I105" s="191"/>
      <c r="J105" s="187"/>
      <c r="K105" s="187"/>
      <c r="L105" s="192"/>
      <c r="M105" s="193"/>
      <c r="N105" s="194"/>
      <c r="O105" s="194"/>
      <c r="P105" s="194"/>
      <c r="Q105" s="194"/>
      <c r="R105" s="194"/>
      <c r="S105" s="194"/>
      <c r="T105" s="195"/>
      <c r="AT105" s="196" t="s">
        <v>155</v>
      </c>
      <c r="AU105" s="196" t="s">
        <v>83</v>
      </c>
      <c r="AV105" s="11" t="s">
        <v>85</v>
      </c>
      <c r="AW105" s="11" t="s">
        <v>36</v>
      </c>
      <c r="AX105" s="11" t="s">
        <v>83</v>
      </c>
      <c r="AY105" s="196" t="s">
        <v>146</v>
      </c>
    </row>
    <row r="106" spans="2:65" s="10" customFormat="1" ht="25.9" customHeight="1">
      <c r="B106" s="156"/>
      <c r="C106" s="157"/>
      <c r="D106" s="158" t="s">
        <v>74</v>
      </c>
      <c r="E106" s="159" t="s">
        <v>1276</v>
      </c>
      <c r="F106" s="159" t="s">
        <v>1808</v>
      </c>
      <c r="G106" s="157"/>
      <c r="H106" s="157"/>
      <c r="I106" s="160"/>
      <c r="J106" s="161">
        <f>BK106</f>
        <v>0</v>
      </c>
      <c r="K106" s="157"/>
      <c r="L106" s="162"/>
      <c r="M106" s="163"/>
      <c r="N106" s="164"/>
      <c r="O106" s="164"/>
      <c r="P106" s="165">
        <f>SUM(P107:P114)</f>
        <v>0</v>
      </c>
      <c r="Q106" s="164"/>
      <c r="R106" s="165">
        <f>SUM(R107:R114)</f>
        <v>1.1867320000000001</v>
      </c>
      <c r="S106" s="164"/>
      <c r="T106" s="166">
        <f>SUM(T107:T114)</f>
        <v>0</v>
      </c>
      <c r="AR106" s="167" t="s">
        <v>83</v>
      </c>
      <c r="AT106" s="168" t="s">
        <v>74</v>
      </c>
      <c r="AU106" s="168" t="s">
        <v>75</v>
      </c>
      <c r="AY106" s="167" t="s">
        <v>146</v>
      </c>
      <c r="BK106" s="169">
        <f>SUM(BK107:BK114)</f>
        <v>0</v>
      </c>
    </row>
    <row r="107" spans="2:65" s="1" customFormat="1" ht="16.5" customHeight="1">
      <c r="B107" s="33"/>
      <c r="C107" s="170" t="s">
        <v>171</v>
      </c>
      <c r="D107" s="170" t="s">
        <v>147</v>
      </c>
      <c r="E107" s="171" t="s">
        <v>1809</v>
      </c>
      <c r="F107" s="172" t="s">
        <v>1810</v>
      </c>
      <c r="G107" s="173" t="s">
        <v>601</v>
      </c>
      <c r="H107" s="174">
        <v>0.6</v>
      </c>
      <c r="I107" s="175"/>
      <c r="J107" s="176">
        <f>ROUND(I107*H107,2)</f>
        <v>0</v>
      </c>
      <c r="K107" s="172" t="s">
        <v>394</v>
      </c>
      <c r="L107" s="37"/>
      <c r="M107" s="177" t="s">
        <v>21</v>
      </c>
      <c r="N107" s="178" t="s">
        <v>46</v>
      </c>
      <c r="O107" s="62"/>
      <c r="P107" s="179">
        <f>O107*H107</f>
        <v>0</v>
      </c>
      <c r="Q107" s="179">
        <v>1.8907700000000001</v>
      </c>
      <c r="R107" s="179">
        <f>Q107*H107</f>
        <v>1.1344620000000001</v>
      </c>
      <c r="S107" s="179">
        <v>0</v>
      </c>
      <c r="T107" s="180">
        <f>S107*H107</f>
        <v>0</v>
      </c>
      <c r="AR107" s="181" t="s">
        <v>165</v>
      </c>
      <c r="AT107" s="181" t="s">
        <v>147</v>
      </c>
      <c r="AU107" s="181" t="s">
        <v>83</v>
      </c>
      <c r="AY107" s="16" t="s">
        <v>146</v>
      </c>
      <c r="BE107" s="182">
        <f>IF(N107="základní",J107,0)</f>
        <v>0</v>
      </c>
      <c r="BF107" s="182">
        <f>IF(N107="snížená",J107,0)</f>
        <v>0</v>
      </c>
      <c r="BG107" s="182">
        <f>IF(N107="zákl. přenesená",J107,0)</f>
        <v>0</v>
      </c>
      <c r="BH107" s="182">
        <f>IF(N107="sníž. přenesená",J107,0)</f>
        <v>0</v>
      </c>
      <c r="BI107" s="182">
        <f>IF(N107="nulová",J107,0)</f>
        <v>0</v>
      </c>
      <c r="BJ107" s="16" t="s">
        <v>83</v>
      </c>
      <c r="BK107" s="182">
        <f>ROUND(I107*H107,2)</f>
        <v>0</v>
      </c>
      <c r="BL107" s="16" t="s">
        <v>165</v>
      </c>
      <c r="BM107" s="181" t="s">
        <v>1811</v>
      </c>
    </row>
    <row r="108" spans="2:65" s="12" customFormat="1">
      <c r="B108" s="197"/>
      <c r="C108" s="198"/>
      <c r="D108" s="183" t="s">
        <v>155</v>
      </c>
      <c r="E108" s="199" t="s">
        <v>21</v>
      </c>
      <c r="F108" s="200" t="s">
        <v>1812</v>
      </c>
      <c r="G108" s="198"/>
      <c r="H108" s="199" t="s">
        <v>21</v>
      </c>
      <c r="I108" s="201"/>
      <c r="J108" s="198"/>
      <c r="K108" s="198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155</v>
      </c>
      <c r="AU108" s="206" t="s">
        <v>83</v>
      </c>
      <c r="AV108" s="12" t="s">
        <v>83</v>
      </c>
      <c r="AW108" s="12" t="s">
        <v>36</v>
      </c>
      <c r="AX108" s="12" t="s">
        <v>75</v>
      </c>
      <c r="AY108" s="206" t="s">
        <v>146</v>
      </c>
    </row>
    <row r="109" spans="2:65" s="11" customFormat="1">
      <c r="B109" s="186"/>
      <c r="C109" s="187"/>
      <c r="D109" s="183" t="s">
        <v>155</v>
      </c>
      <c r="E109" s="188" t="s">
        <v>21</v>
      </c>
      <c r="F109" s="189" t="s">
        <v>1813</v>
      </c>
      <c r="G109" s="187"/>
      <c r="H109" s="190">
        <v>0.6</v>
      </c>
      <c r="I109" s="191"/>
      <c r="J109" s="187"/>
      <c r="K109" s="187"/>
      <c r="L109" s="192"/>
      <c r="M109" s="193"/>
      <c r="N109" s="194"/>
      <c r="O109" s="194"/>
      <c r="P109" s="194"/>
      <c r="Q109" s="194"/>
      <c r="R109" s="194"/>
      <c r="S109" s="194"/>
      <c r="T109" s="195"/>
      <c r="AT109" s="196" t="s">
        <v>155</v>
      </c>
      <c r="AU109" s="196" t="s">
        <v>83</v>
      </c>
      <c r="AV109" s="11" t="s">
        <v>85</v>
      </c>
      <c r="AW109" s="11" t="s">
        <v>36</v>
      </c>
      <c r="AX109" s="11" t="s">
        <v>83</v>
      </c>
      <c r="AY109" s="196" t="s">
        <v>146</v>
      </c>
    </row>
    <row r="110" spans="2:65" s="1" customFormat="1" ht="16.5" customHeight="1">
      <c r="B110" s="33"/>
      <c r="C110" s="170" t="s">
        <v>176</v>
      </c>
      <c r="D110" s="170" t="s">
        <v>147</v>
      </c>
      <c r="E110" s="171" t="s">
        <v>1814</v>
      </c>
      <c r="F110" s="172" t="s">
        <v>1815</v>
      </c>
      <c r="G110" s="173" t="s">
        <v>222</v>
      </c>
      <c r="H110" s="174">
        <v>5</v>
      </c>
      <c r="I110" s="175"/>
      <c r="J110" s="176">
        <f>ROUND(I110*H110,2)</f>
        <v>0</v>
      </c>
      <c r="K110" s="172" t="s">
        <v>394</v>
      </c>
      <c r="L110" s="37"/>
      <c r="M110" s="177" t="s">
        <v>21</v>
      </c>
      <c r="N110" s="178" t="s">
        <v>46</v>
      </c>
      <c r="O110" s="62"/>
      <c r="P110" s="179">
        <f>O110*H110</f>
        <v>0</v>
      </c>
      <c r="Q110" s="179">
        <v>4.4000000000000003E-3</v>
      </c>
      <c r="R110" s="179">
        <f>Q110*H110</f>
        <v>2.2000000000000002E-2</v>
      </c>
      <c r="S110" s="179">
        <v>0</v>
      </c>
      <c r="T110" s="180">
        <f>S110*H110</f>
        <v>0</v>
      </c>
      <c r="AR110" s="181" t="s">
        <v>165</v>
      </c>
      <c r="AT110" s="181" t="s">
        <v>147</v>
      </c>
      <c r="AU110" s="181" t="s">
        <v>83</v>
      </c>
      <c r="AY110" s="16" t="s">
        <v>146</v>
      </c>
      <c r="BE110" s="182">
        <f>IF(N110="základní",J110,0)</f>
        <v>0</v>
      </c>
      <c r="BF110" s="182">
        <f>IF(N110="snížená",J110,0)</f>
        <v>0</v>
      </c>
      <c r="BG110" s="182">
        <f>IF(N110="zákl. přenesená",J110,0)</f>
        <v>0</v>
      </c>
      <c r="BH110" s="182">
        <f>IF(N110="sníž. přenesená",J110,0)</f>
        <v>0</v>
      </c>
      <c r="BI110" s="182">
        <f>IF(N110="nulová",J110,0)</f>
        <v>0</v>
      </c>
      <c r="BJ110" s="16" t="s">
        <v>83</v>
      </c>
      <c r="BK110" s="182">
        <f>ROUND(I110*H110,2)</f>
        <v>0</v>
      </c>
      <c r="BL110" s="16" t="s">
        <v>165</v>
      </c>
      <c r="BM110" s="181" t="s">
        <v>1816</v>
      </c>
    </row>
    <row r="111" spans="2:65" s="12" customFormat="1">
      <c r="B111" s="197"/>
      <c r="C111" s="198"/>
      <c r="D111" s="183" t="s">
        <v>155</v>
      </c>
      <c r="E111" s="199" t="s">
        <v>21</v>
      </c>
      <c r="F111" s="200" t="s">
        <v>1812</v>
      </c>
      <c r="G111" s="198"/>
      <c r="H111" s="199" t="s">
        <v>21</v>
      </c>
      <c r="I111" s="201"/>
      <c r="J111" s="198"/>
      <c r="K111" s="198"/>
      <c r="L111" s="202"/>
      <c r="M111" s="203"/>
      <c r="N111" s="204"/>
      <c r="O111" s="204"/>
      <c r="P111" s="204"/>
      <c r="Q111" s="204"/>
      <c r="R111" s="204"/>
      <c r="S111" s="204"/>
      <c r="T111" s="205"/>
      <c r="AT111" s="206" t="s">
        <v>155</v>
      </c>
      <c r="AU111" s="206" t="s">
        <v>83</v>
      </c>
      <c r="AV111" s="12" t="s">
        <v>83</v>
      </c>
      <c r="AW111" s="12" t="s">
        <v>36</v>
      </c>
      <c r="AX111" s="12" t="s">
        <v>75</v>
      </c>
      <c r="AY111" s="206" t="s">
        <v>146</v>
      </c>
    </row>
    <row r="112" spans="2:65" s="11" customFormat="1">
      <c r="B112" s="186"/>
      <c r="C112" s="187"/>
      <c r="D112" s="183" t="s">
        <v>155</v>
      </c>
      <c r="E112" s="188" t="s">
        <v>21</v>
      </c>
      <c r="F112" s="189" t="s">
        <v>1254</v>
      </c>
      <c r="G112" s="187"/>
      <c r="H112" s="190">
        <v>5</v>
      </c>
      <c r="I112" s="191"/>
      <c r="J112" s="187"/>
      <c r="K112" s="187"/>
      <c r="L112" s="192"/>
      <c r="M112" s="193"/>
      <c r="N112" s="194"/>
      <c r="O112" s="194"/>
      <c r="P112" s="194"/>
      <c r="Q112" s="194"/>
      <c r="R112" s="194"/>
      <c r="S112" s="194"/>
      <c r="T112" s="195"/>
      <c r="AT112" s="196" t="s">
        <v>155</v>
      </c>
      <c r="AU112" s="196" t="s">
        <v>83</v>
      </c>
      <c r="AV112" s="11" t="s">
        <v>85</v>
      </c>
      <c r="AW112" s="11" t="s">
        <v>36</v>
      </c>
      <c r="AX112" s="11" t="s">
        <v>83</v>
      </c>
      <c r="AY112" s="196" t="s">
        <v>146</v>
      </c>
    </row>
    <row r="113" spans="2:65" s="1" customFormat="1" ht="16.5" customHeight="1">
      <c r="B113" s="33"/>
      <c r="C113" s="170" t="s">
        <v>181</v>
      </c>
      <c r="D113" s="170" t="s">
        <v>147</v>
      </c>
      <c r="E113" s="171" t="s">
        <v>1817</v>
      </c>
      <c r="F113" s="172" t="s">
        <v>1818</v>
      </c>
      <c r="G113" s="173" t="s">
        <v>150</v>
      </c>
      <c r="H113" s="174">
        <v>1</v>
      </c>
      <c r="I113" s="175"/>
      <c r="J113" s="176">
        <f>ROUND(I113*H113,2)</f>
        <v>0</v>
      </c>
      <c r="K113" s="172" t="s">
        <v>394</v>
      </c>
      <c r="L113" s="37"/>
      <c r="M113" s="177" t="s">
        <v>21</v>
      </c>
      <c r="N113" s="178" t="s">
        <v>46</v>
      </c>
      <c r="O113" s="62"/>
      <c r="P113" s="179">
        <f>O113*H113</f>
        <v>0</v>
      </c>
      <c r="Q113" s="179">
        <v>3.0269999999999998E-2</v>
      </c>
      <c r="R113" s="179">
        <f>Q113*H113</f>
        <v>3.0269999999999998E-2</v>
      </c>
      <c r="S113" s="179">
        <v>0</v>
      </c>
      <c r="T113" s="180">
        <f>S113*H113</f>
        <v>0</v>
      </c>
      <c r="AR113" s="181" t="s">
        <v>165</v>
      </c>
      <c r="AT113" s="181" t="s">
        <v>147</v>
      </c>
      <c r="AU113" s="181" t="s">
        <v>83</v>
      </c>
      <c r="AY113" s="16" t="s">
        <v>146</v>
      </c>
      <c r="BE113" s="182">
        <f>IF(N113="základní",J113,0)</f>
        <v>0</v>
      </c>
      <c r="BF113" s="182">
        <f>IF(N113="snížená",J113,0)</f>
        <v>0</v>
      </c>
      <c r="BG113" s="182">
        <f>IF(N113="zákl. přenesená",J113,0)</f>
        <v>0</v>
      </c>
      <c r="BH113" s="182">
        <f>IF(N113="sníž. přenesená",J113,0)</f>
        <v>0</v>
      </c>
      <c r="BI113" s="182">
        <f>IF(N113="nulová",J113,0)</f>
        <v>0</v>
      </c>
      <c r="BJ113" s="16" t="s">
        <v>83</v>
      </c>
      <c r="BK113" s="182">
        <f>ROUND(I113*H113,2)</f>
        <v>0</v>
      </c>
      <c r="BL113" s="16" t="s">
        <v>165</v>
      </c>
      <c r="BM113" s="181" t="s">
        <v>1819</v>
      </c>
    </row>
    <row r="114" spans="2:65" s="11" customFormat="1">
      <c r="B114" s="186"/>
      <c r="C114" s="187"/>
      <c r="D114" s="183" t="s">
        <v>155</v>
      </c>
      <c r="E114" s="188" t="s">
        <v>21</v>
      </c>
      <c r="F114" s="189" t="s">
        <v>164</v>
      </c>
      <c r="G114" s="187"/>
      <c r="H114" s="190">
        <v>1</v>
      </c>
      <c r="I114" s="191"/>
      <c r="J114" s="187"/>
      <c r="K114" s="187"/>
      <c r="L114" s="192"/>
      <c r="M114" s="193"/>
      <c r="N114" s="194"/>
      <c r="O114" s="194"/>
      <c r="P114" s="194"/>
      <c r="Q114" s="194"/>
      <c r="R114" s="194"/>
      <c r="S114" s="194"/>
      <c r="T114" s="195"/>
      <c r="AT114" s="196" t="s">
        <v>155</v>
      </c>
      <c r="AU114" s="196" t="s">
        <v>83</v>
      </c>
      <c r="AV114" s="11" t="s">
        <v>85</v>
      </c>
      <c r="AW114" s="11" t="s">
        <v>36</v>
      </c>
      <c r="AX114" s="11" t="s">
        <v>83</v>
      </c>
      <c r="AY114" s="196" t="s">
        <v>146</v>
      </c>
    </row>
    <row r="115" spans="2:65" s="10" customFormat="1" ht="25.9" customHeight="1">
      <c r="B115" s="156"/>
      <c r="C115" s="157"/>
      <c r="D115" s="158" t="s">
        <v>74</v>
      </c>
      <c r="E115" s="159" t="s">
        <v>1285</v>
      </c>
      <c r="F115" s="159" t="s">
        <v>1820</v>
      </c>
      <c r="G115" s="157"/>
      <c r="H115" s="157"/>
      <c r="I115" s="160"/>
      <c r="J115" s="161">
        <f>BK115</f>
        <v>0</v>
      </c>
      <c r="K115" s="157"/>
      <c r="L115" s="162"/>
      <c r="M115" s="163"/>
      <c r="N115" s="164"/>
      <c r="O115" s="164"/>
      <c r="P115" s="165">
        <f>SUM(P116:P151)</f>
        <v>0</v>
      </c>
      <c r="Q115" s="164"/>
      <c r="R115" s="165">
        <f>SUM(R116:R151)</f>
        <v>38.708309999999997</v>
      </c>
      <c r="S115" s="164"/>
      <c r="T115" s="166">
        <f>SUM(T116:T151)</f>
        <v>0</v>
      </c>
      <c r="AR115" s="167" t="s">
        <v>83</v>
      </c>
      <c r="AT115" s="168" t="s">
        <v>74</v>
      </c>
      <c r="AU115" s="168" t="s">
        <v>75</v>
      </c>
      <c r="AY115" s="167" t="s">
        <v>146</v>
      </c>
      <c r="BK115" s="169">
        <f>SUM(BK116:BK151)</f>
        <v>0</v>
      </c>
    </row>
    <row r="116" spans="2:65" s="1" customFormat="1" ht="16.5" customHeight="1">
      <c r="B116" s="33"/>
      <c r="C116" s="170" t="s">
        <v>186</v>
      </c>
      <c r="D116" s="170" t="s">
        <v>147</v>
      </c>
      <c r="E116" s="171" t="s">
        <v>1821</v>
      </c>
      <c r="F116" s="172" t="s">
        <v>1822</v>
      </c>
      <c r="G116" s="173" t="s">
        <v>601</v>
      </c>
      <c r="H116" s="174">
        <v>3.5369999999999999</v>
      </c>
      <c r="I116" s="175"/>
      <c r="J116" s="176">
        <f>ROUND(I116*H116,2)</f>
        <v>0</v>
      </c>
      <c r="K116" s="172" t="s">
        <v>394</v>
      </c>
      <c r="L116" s="37"/>
      <c r="M116" s="177" t="s">
        <v>21</v>
      </c>
      <c r="N116" s="178" t="s">
        <v>46</v>
      </c>
      <c r="O116" s="62"/>
      <c r="P116" s="179">
        <f>O116*H116</f>
        <v>0</v>
      </c>
      <c r="Q116" s="179">
        <v>1.63</v>
      </c>
      <c r="R116" s="179">
        <f>Q116*H116</f>
        <v>5.7653099999999995</v>
      </c>
      <c r="S116" s="179">
        <v>0</v>
      </c>
      <c r="T116" s="180">
        <f>S116*H116</f>
        <v>0</v>
      </c>
      <c r="AR116" s="181" t="s">
        <v>165</v>
      </c>
      <c r="AT116" s="181" t="s">
        <v>147</v>
      </c>
      <c r="AU116" s="181" t="s">
        <v>83</v>
      </c>
      <c r="AY116" s="16" t="s">
        <v>146</v>
      </c>
      <c r="BE116" s="182">
        <f>IF(N116="základní",J116,0)</f>
        <v>0</v>
      </c>
      <c r="BF116" s="182">
        <f>IF(N116="snížená",J116,0)</f>
        <v>0</v>
      </c>
      <c r="BG116" s="182">
        <f>IF(N116="zákl. přenesená",J116,0)</f>
        <v>0</v>
      </c>
      <c r="BH116" s="182">
        <f>IF(N116="sníž. přenesená",J116,0)</f>
        <v>0</v>
      </c>
      <c r="BI116" s="182">
        <f>IF(N116="nulová",J116,0)</f>
        <v>0</v>
      </c>
      <c r="BJ116" s="16" t="s">
        <v>83</v>
      </c>
      <c r="BK116" s="182">
        <f>ROUND(I116*H116,2)</f>
        <v>0</v>
      </c>
      <c r="BL116" s="16" t="s">
        <v>165</v>
      </c>
      <c r="BM116" s="181" t="s">
        <v>1823</v>
      </c>
    </row>
    <row r="117" spans="2:65" s="12" customFormat="1">
      <c r="B117" s="197"/>
      <c r="C117" s="198"/>
      <c r="D117" s="183" t="s">
        <v>155</v>
      </c>
      <c r="E117" s="199" t="s">
        <v>21</v>
      </c>
      <c r="F117" s="200" t="s">
        <v>1824</v>
      </c>
      <c r="G117" s="198"/>
      <c r="H117" s="199" t="s">
        <v>21</v>
      </c>
      <c r="I117" s="201"/>
      <c r="J117" s="198"/>
      <c r="K117" s="198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155</v>
      </c>
      <c r="AU117" s="206" t="s">
        <v>83</v>
      </c>
      <c r="AV117" s="12" t="s">
        <v>83</v>
      </c>
      <c r="AW117" s="12" t="s">
        <v>36</v>
      </c>
      <c r="AX117" s="12" t="s">
        <v>75</v>
      </c>
      <c r="AY117" s="206" t="s">
        <v>146</v>
      </c>
    </row>
    <row r="118" spans="2:65" s="11" customFormat="1">
      <c r="B118" s="186"/>
      <c r="C118" s="187"/>
      <c r="D118" s="183" t="s">
        <v>155</v>
      </c>
      <c r="E118" s="188" t="s">
        <v>21</v>
      </c>
      <c r="F118" s="189" t="s">
        <v>1825</v>
      </c>
      <c r="G118" s="187"/>
      <c r="H118" s="190">
        <v>2.6070000000000002</v>
      </c>
      <c r="I118" s="191"/>
      <c r="J118" s="187"/>
      <c r="K118" s="187"/>
      <c r="L118" s="192"/>
      <c r="M118" s="193"/>
      <c r="N118" s="194"/>
      <c r="O118" s="194"/>
      <c r="P118" s="194"/>
      <c r="Q118" s="194"/>
      <c r="R118" s="194"/>
      <c r="S118" s="194"/>
      <c r="T118" s="195"/>
      <c r="AT118" s="196" t="s">
        <v>155</v>
      </c>
      <c r="AU118" s="196" t="s">
        <v>83</v>
      </c>
      <c r="AV118" s="11" t="s">
        <v>85</v>
      </c>
      <c r="AW118" s="11" t="s">
        <v>36</v>
      </c>
      <c r="AX118" s="11" t="s">
        <v>75</v>
      </c>
      <c r="AY118" s="196" t="s">
        <v>146</v>
      </c>
    </row>
    <row r="119" spans="2:65" s="12" customFormat="1">
      <c r="B119" s="197"/>
      <c r="C119" s="198"/>
      <c r="D119" s="183" t="s">
        <v>155</v>
      </c>
      <c r="E119" s="199" t="s">
        <v>21</v>
      </c>
      <c r="F119" s="200" t="s">
        <v>1826</v>
      </c>
      <c r="G119" s="198"/>
      <c r="H119" s="199" t="s">
        <v>21</v>
      </c>
      <c r="I119" s="201"/>
      <c r="J119" s="198"/>
      <c r="K119" s="198"/>
      <c r="L119" s="202"/>
      <c r="M119" s="203"/>
      <c r="N119" s="204"/>
      <c r="O119" s="204"/>
      <c r="P119" s="204"/>
      <c r="Q119" s="204"/>
      <c r="R119" s="204"/>
      <c r="S119" s="204"/>
      <c r="T119" s="205"/>
      <c r="AT119" s="206" t="s">
        <v>155</v>
      </c>
      <c r="AU119" s="206" t="s">
        <v>83</v>
      </c>
      <c r="AV119" s="12" t="s">
        <v>83</v>
      </c>
      <c r="AW119" s="12" t="s">
        <v>36</v>
      </c>
      <c r="AX119" s="12" t="s">
        <v>75</v>
      </c>
      <c r="AY119" s="206" t="s">
        <v>146</v>
      </c>
    </row>
    <row r="120" spans="2:65" s="11" customFormat="1">
      <c r="B120" s="186"/>
      <c r="C120" s="187"/>
      <c r="D120" s="183" t="s">
        <v>155</v>
      </c>
      <c r="E120" s="188" t="s">
        <v>21</v>
      </c>
      <c r="F120" s="189" t="s">
        <v>1827</v>
      </c>
      <c r="G120" s="187"/>
      <c r="H120" s="190">
        <v>0.93</v>
      </c>
      <c r="I120" s="191"/>
      <c r="J120" s="187"/>
      <c r="K120" s="187"/>
      <c r="L120" s="192"/>
      <c r="M120" s="193"/>
      <c r="N120" s="194"/>
      <c r="O120" s="194"/>
      <c r="P120" s="194"/>
      <c r="Q120" s="194"/>
      <c r="R120" s="194"/>
      <c r="S120" s="194"/>
      <c r="T120" s="195"/>
      <c r="AT120" s="196" t="s">
        <v>155</v>
      </c>
      <c r="AU120" s="196" t="s">
        <v>83</v>
      </c>
      <c r="AV120" s="11" t="s">
        <v>85</v>
      </c>
      <c r="AW120" s="11" t="s">
        <v>36</v>
      </c>
      <c r="AX120" s="11" t="s">
        <v>75</v>
      </c>
      <c r="AY120" s="196" t="s">
        <v>146</v>
      </c>
    </row>
    <row r="121" spans="2:65" s="13" customFormat="1">
      <c r="B121" s="207"/>
      <c r="C121" s="208"/>
      <c r="D121" s="183" t="s">
        <v>155</v>
      </c>
      <c r="E121" s="209" t="s">
        <v>21</v>
      </c>
      <c r="F121" s="210" t="s">
        <v>252</v>
      </c>
      <c r="G121" s="208"/>
      <c r="H121" s="211">
        <v>3.5370000000000004</v>
      </c>
      <c r="I121" s="212"/>
      <c r="J121" s="208"/>
      <c r="K121" s="208"/>
      <c r="L121" s="213"/>
      <c r="M121" s="214"/>
      <c r="N121" s="215"/>
      <c r="O121" s="215"/>
      <c r="P121" s="215"/>
      <c r="Q121" s="215"/>
      <c r="R121" s="215"/>
      <c r="S121" s="215"/>
      <c r="T121" s="216"/>
      <c r="AT121" s="217" t="s">
        <v>155</v>
      </c>
      <c r="AU121" s="217" t="s">
        <v>83</v>
      </c>
      <c r="AV121" s="13" t="s">
        <v>165</v>
      </c>
      <c r="AW121" s="13" t="s">
        <v>36</v>
      </c>
      <c r="AX121" s="13" t="s">
        <v>83</v>
      </c>
      <c r="AY121" s="217" t="s">
        <v>146</v>
      </c>
    </row>
    <row r="122" spans="2:65" s="1" customFormat="1" ht="16.5" customHeight="1">
      <c r="B122" s="33"/>
      <c r="C122" s="170" t="s">
        <v>191</v>
      </c>
      <c r="D122" s="170" t="s">
        <v>147</v>
      </c>
      <c r="E122" s="171" t="s">
        <v>1828</v>
      </c>
      <c r="F122" s="172" t="s">
        <v>1829</v>
      </c>
      <c r="G122" s="173" t="s">
        <v>222</v>
      </c>
      <c r="H122" s="174">
        <v>31.6</v>
      </c>
      <c r="I122" s="175"/>
      <c r="J122" s="176">
        <f>ROUND(I122*H122,2)</f>
        <v>0</v>
      </c>
      <c r="K122" s="172" t="s">
        <v>21</v>
      </c>
      <c r="L122" s="37"/>
      <c r="M122" s="177" t="s">
        <v>21</v>
      </c>
      <c r="N122" s="178" t="s">
        <v>46</v>
      </c>
      <c r="O122" s="62"/>
      <c r="P122" s="179">
        <f>O122*H122</f>
        <v>0</v>
      </c>
      <c r="Q122" s="179">
        <v>0.24</v>
      </c>
      <c r="R122" s="179">
        <f>Q122*H122</f>
        <v>7.5839999999999996</v>
      </c>
      <c r="S122" s="179">
        <v>0</v>
      </c>
      <c r="T122" s="180">
        <f>S122*H122</f>
        <v>0</v>
      </c>
      <c r="AR122" s="181" t="s">
        <v>165</v>
      </c>
      <c r="AT122" s="181" t="s">
        <v>147</v>
      </c>
      <c r="AU122" s="181" t="s">
        <v>83</v>
      </c>
      <c r="AY122" s="16" t="s">
        <v>146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6" t="s">
        <v>83</v>
      </c>
      <c r="BK122" s="182">
        <f>ROUND(I122*H122,2)</f>
        <v>0</v>
      </c>
      <c r="BL122" s="16" t="s">
        <v>165</v>
      </c>
      <c r="BM122" s="181" t="s">
        <v>1830</v>
      </c>
    </row>
    <row r="123" spans="2:65" s="1" customFormat="1" ht="39">
      <c r="B123" s="33"/>
      <c r="C123" s="34"/>
      <c r="D123" s="183" t="s">
        <v>153</v>
      </c>
      <c r="E123" s="34"/>
      <c r="F123" s="184" t="s">
        <v>1831</v>
      </c>
      <c r="G123" s="34"/>
      <c r="H123" s="34"/>
      <c r="I123" s="106"/>
      <c r="J123" s="34"/>
      <c r="K123" s="34"/>
      <c r="L123" s="37"/>
      <c r="M123" s="185"/>
      <c r="N123" s="62"/>
      <c r="O123" s="62"/>
      <c r="P123" s="62"/>
      <c r="Q123" s="62"/>
      <c r="R123" s="62"/>
      <c r="S123" s="62"/>
      <c r="T123" s="63"/>
      <c r="AT123" s="16" t="s">
        <v>153</v>
      </c>
      <c r="AU123" s="16" t="s">
        <v>83</v>
      </c>
    </row>
    <row r="124" spans="2:65" s="12" customFormat="1">
      <c r="B124" s="197"/>
      <c r="C124" s="198"/>
      <c r="D124" s="183" t="s">
        <v>155</v>
      </c>
      <c r="E124" s="199" t="s">
        <v>21</v>
      </c>
      <c r="F124" s="200" t="s">
        <v>1832</v>
      </c>
      <c r="G124" s="198"/>
      <c r="H124" s="199" t="s">
        <v>21</v>
      </c>
      <c r="I124" s="201"/>
      <c r="J124" s="198"/>
      <c r="K124" s="198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155</v>
      </c>
      <c r="AU124" s="206" t="s">
        <v>83</v>
      </c>
      <c r="AV124" s="12" t="s">
        <v>83</v>
      </c>
      <c r="AW124" s="12" t="s">
        <v>36</v>
      </c>
      <c r="AX124" s="12" t="s">
        <v>75</v>
      </c>
      <c r="AY124" s="206" t="s">
        <v>146</v>
      </c>
    </row>
    <row r="125" spans="2:65" s="11" customFormat="1">
      <c r="B125" s="186"/>
      <c r="C125" s="187"/>
      <c r="D125" s="183" t="s">
        <v>155</v>
      </c>
      <c r="E125" s="188" t="s">
        <v>21</v>
      </c>
      <c r="F125" s="189" t="s">
        <v>1833</v>
      </c>
      <c r="G125" s="187"/>
      <c r="H125" s="190">
        <v>31.6</v>
      </c>
      <c r="I125" s="191"/>
      <c r="J125" s="187"/>
      <c r="K125" s="187"/>
      <c r="L125" s="192"/>
      <c r="M125" s="193"/>
      <c r="N125" s="194"/>
      <c r="O125" s="194"/>
      <c r="P125" s="194"/>
      <c r="Q125" s="194"/>
      <c r="R125" s="194"/>
      <c r="S125" s="194"/>
      <c r="T125" s="195"/>
      <c r="AT125" s="196" t="s">
        <v>155</v>
      </c>
      <c r="AU125" s="196" t="s">
        <v>83</v>
      </c>
      <c r="AV125" s="11" t="s">
        <v>85</v>
      </c>
      <c r="AW125" s="11" t="s">
        <v>36</v>
      </c>
      <c r="AX125" s="11" t="s">
        <v>83</v>
      </c>
      <c r="AY125" s="196" t="s">
        <v>146</v>
      </c>
    </row>
    <row r="126" spans="2:65" s="1" customFormat="1" ht="16.5" customHeight="1">
      <c r="B126" s="33"/>
      <c r="C126" s="170" t="s">
        <v>195</v>
      </c>
      <c r="D126" s="170" t="s">
        <v>147</v>
      </c>
      <c r="E126" s="171" t="s">
        <v>1834</v>
      </c>
      <c r="F126" s="172" t="s">
        <v>1835</v>
      </c>
      <c r="G126" s="173" t="s">
        <v>222</v>
      </c>
      <c r="H126" s="174">
        <v>28.8</v>
      </c>
      <c r="I126" s="175"/>
      <c r="J126" s="176">
        <f>ROUND(I126*H126,2)</f>
        <v>0</v>
      </c>
      <c r="K126" s="172" t="s">
        <v>21</v>
      </c>
      <c r="L126" s="37"/>
      <c r="M126" s="177" t="s">
        <v>21</v>
      </c>
      <c r="N126" s="178" t="s">
        <v>46</v>
      </c>
      <c r="O126" s="62"/>
      <c r="P126" s="179">
        <f>O126*H126</f>
        <v>0</v>
      </c>
      <c r="Q126" s="179">
        <v>0.08</v>
      </c>
      <c r="R126" s="179">
        <f>Q126*H126</f>
        <v>2.3040000000000003</v>
      </c>
      <c r="S126" s="179">
        <v>0</v>
      </c>
      <c r="T126" s="180">
        <f>S126*H126</f>
        <v>0</v>
      </c>
      <c r="AR126" s="181" t="s">
        <v>165</v>
      </c>
      <c r="AT126" s="181" t="s">
        <v>147</v>
      </c>
      <c r="AU126" s="181" t="s">
        <v>83</v>
      </c>
      <c r="AY126" s="16" t="s">
        <v>146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6" t="s">
        <v>83</v>
      </c>
      <c r="BK126" s="182">
        <f>ROUND(I126*H126,2)</f>
        <v>0</v>
      </c>
      <c r="BL126" s="16" t="s">
        <v>165</v>
      </c>
      <c r="BM126" s="181" t="s">
        <v>1836</v>
      </c>
    </row>
    <row r="127" spans="2:65" s="1" customFormat="1" ht="19.5">
      <c r="B127" s="33"/>
      <c r="C127" s="34"/>
      <c r="D127" s="183" t="s">
        <v>153</v>
      </c>
      <c r="E127" s="34"/>
      <c r="F127" s="184" t="s">
        <v>1837</v>
      </c>
      <c r="G127" s="34"/>
      <c r="H127" s="34"/>
      <c r="I127" s="106"/>
      <c r="J127" s="34"/>
      <c r="K127" s="34"/>
      <c r="L127" s="37"/>
      <c r="M127" s="185"/>
      <c r="N127" s="62"/>
      <c r="O127" s="62"/>
      <c r="P127" s="62"/>
      <c r="Q127" s="62"/>
      <c r="R127" s="62"/>
      <c r="S127" s="62"/>
      <c r="T127" s="63"/>
      <c r="AT127" s="16" t="s">
        <v>153</v>
      </c>
      <c r="AU127" s="16" t="s">
        <v>83</v>
      </c>
    </row>
    <row r="128" spans="2:65" s="12" customFormat="1">
      <c r="B128" s="197"/>
      <c r="C128" s="198"/>
      <c r="D128" s="183" t="s">
        <v>155</v>
      </c>
      <c r="E128" s="199" t="s">
        <v>21</v>
      </c>
      <c r="F128" s="200" t="s">
        <v>1838</v>
      </c>
      <c r="G128" s="198"/>
      <c r="H128" s="199" t="s">
        <v>21</v>
      </c>
      <c r="I128" s="201"/>
      <c r="J128" s="198"/>
      <c r="K128" s="198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155</v>
      </c>
      <c r="AU128" s="206" t="s">
        <v>83</v>
      </c>
      <c r="AV128" s="12" t="s">
        <v>83</v>
      </c>
      <c r="AW128" s="12" t="s">
        <v>36</v>
      </c>
      <c r="AX128" s="12" t="s">
        <v>75</v>
      </c>
      <c r="AY128" s="206" t="s">
        <v>146</v>
      </c>
    </row>
    <row r="129" spans="2:65" s="11" customFormat="1">
      <c r="B129" s="186"/>
      <c r="C129" s="187"/>
      <c r="D129" s="183" t="s">
        <v>155</v>
      </c>
      <c r="E129" s="188" t="s">
        <v>21</v>
      </c>
      <c r="F129" s="189" t="s">
        <v>1839</v>
      </c>
      <c r="G129" s="187"/>
      <c r="H129" s="190">
        <v>28.8</v>
      </c>
      <c r="I129" s="191"/>
      <c r="J129" s="187"/>
      <c r="K129" s="187"/>
      <c r="L129" s="192"/>
      <c r="M129" s="193"/>
      <c r="N129" s="194"/>
      <c r="O129" s="194"/>
      <c r="P129" s="194"/>
      <c r="Q129" s="194"/>
      <c r="R129" s="194"/>
      <c r="S129" s="194"/>
      <c r="T129" s="195"/>
      <c r="AT129" s="196" t="s">
        <v>155</v>
      </c>
      <c r="AU129" s="196" t="s">
        <v>83</v>
      </c>
      <c r="AV129" s="11" t="s">
        <v>85</v>
      </c>
      <c r="AW129" s="11" t="s">
        <v>36</v>
      </c>
      <c r="AX129" s="11" t="s">
        <v>83</v>
      </c>
      <c r="AY129" s="196" t="s">
        <v>146</v>
      </c>
    </row>
    <row r="130" spans="2:65" s="1" customFormat="1" ht="16.5" customHeight="1">
      <c r="B130" s="33"/>
      <c r="C130" s="170" t="s">
        <v>199</v>
      </c>
      <c r="D130" s="170" t="s">
        <v>147</v>
      </c>
      <c r="E130" s="171" t="s">
        <v>1840</v>
      </c>
      <c r="F130" s="172" t="s">
        <v>1841</v>
      </c>
      <c r="G130" s="173" t="s">
        <v>222</v>
      </c>
      <c r="H130" s="174">
        <v>15.8</v>
      </c>
      <c r="I130" s="175"/>
      <c r="J130" s="176">
        <f>ROUND(I130*H130,2)</f>
        <v>0</v>
      </c>
      <c r="K130" s="172" t="s">
        <v>21</v>
      </c>
      <c r="L130" s="37"/>
      <c r="M130" s="177" t="s">
        <v>21</v>
      </c>
      <c r="N130" s="178" t="s">
        <v>46</v>
      </c>
      <c r="O130" s="62"/>
      <c r="P130" s="179">
        <f>O130*H130</f>
        <v>0</v>
      </c>
      <c r="Q130" s="179">
        <v>0.3</v>
      </c>
      <c r="R130" s="179">
        <f>Q130*H130</f>
        <v>4.74</v>
      </c>
      <c r="S130" s="179">
        <v>0</v>
      </c>
      <c r="T130" s="180">
        <f>S130*H130</f>
        <v>0</v>
      </c>
      <c r="AR130" s="181" t="s">
        <v>165</v>
      </c>
      <c r="AT130" s="181" t="s">
        <v>147</v>
      </c>
      <c r="AU130" s="181" t="s">
        <v>83</v>
      </c>
      <c r="AY130" s="16" t="s">
        <v>146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6" t="s">
        <v>83</v>
      </c>
      <c r="BK130" s="182">
        <f>ROUND(I130*H130,2)</f>
        <v>0</v>
      </c>
      <c r="BL130" s="16" t="s">
        <v>165</v>
      </c>
      <c r="BM130" s="181" t="s">
        <v>1842</v>
      </c>
    </row>
    <row r="131" spans="2:65" s="1" customFormat="1" ht="29.25">
      <c r="B131" s="33"/>
      <c r="C131" s="34"/>
      <c r="D131" s="183" t="s">
        <v>153</v>
      </c>
      <c r="E131" s="34"/>
      <c r="F131" s="184" t="s">
        <v>1843</v>
      </c>
      <c r="G131" s="34"/>
      <c r="H131" s="34"/>
      <c r="I131" s="106"/>
      <c r="J131" s="34"/>
      <c r="K131" s="34"/>
      <c r="L131" s="37"/>
      <c r="M131" s="185"/>
      <c r="N131" s="62"/>
      <c r="O131" s="62"/>
      <c r="P131" s="62"/>
      <c r="Q131" s="62"/>
      <c r="R131" s="62"/>
      <c r="S131" s="62"/>
      <c r="T131" s="63"/>
      <c r="AT131" s="16" t="s">
        <v>153</v>
      </c>
      <c r="AU131" s="16" t="s">
        <v>83</v>
      </c>
    </row>
    <row r="132" spans="2:65" s="12" customFormat="1">
      <c r="B132" s="197"/>
      <c r="C132" s="198"/>
      <c r="D132" s="183" t="s">
        <v>155</v>
      </c>
      <c r="E132" s="199" t="s">
        <v>21</v>
      </c>
      <c r="F132" s="200" t="s">
        <v>1838</v>
      </c>
      <c r="G132" s="198"/>
      <c r="H132" s="199" t="s">
        <v>21</v>
      </c>
      <c r="I132" s="201"/>
      <c r="J132" s="198"/>
      <c r="K132" s="198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155</v>
      </c>
      <c r="AU132" s="206" t="s">
        <v>83</v>
      </c>
      <c r="AV132" s="12" t="s">
        <v>83</v>
      </c>
      <c r="AW132" s="12" t="s">
        <v>36</v>
      </c>
      <c r="AX132" s="12" t="s">
        <v>75</v>
      </c>
      <c r="AY132" s="206" t="s">
        <v>146</v>
      </c>
    </row>
    <row r="133" spans="2:65" s="11" customFormat="1">
      <c r="B133" s="186"/>
      <c r="C133" s="187"/>
      <c r="D133" s="183" t="s">
        <v>155</v>
      </c>
      <c r="E133" s="188" t="s">
        <v>21</v>
      </c>
      <c r="F133" s="189" t="s">
        <v>1844</v>
      </c>
      <c r="G133" s="187"/>
      <c r="H133" s="190">
        <v>15.8</v>
      </c>
      <c r="I133" s="191"/>
      <c r="J133" s="187"/>
      <c r="K133" s="187"/>
      <c r="L133" s="192"/>
      <c r="M133" s="193"/>
      <c r="N133" s="194"/>
      <c r="O133" s="194"/>
      <c r="P133" s="194"/>
      <c r="Q133" s="194"/>
      <c r="R133" s="194"/>
      <c r="S133" s="194"/>
      <c r="T133" s="195"/>
      <c r="AT133" s="196" t="s">
        <v>155</v>
      </c>
      <c r="AU133" s="196" t="s">
        <v>83</v>
      </c>
      <c r="AV133" s="11" t="s">
        <v>85</v>
      </c>
      <c r="AW133" s="11" t="s">
        <v>36</v>
      </c>
      <c r="AX133" s="11" t="s">
        <v>83</v>
      </c>
      <c r="AY133" s="196" t="s">
        <v>146</v>
      </c>
    </row>
    <row r="134" spans="2:65" s="1" customFormat="1" ht="16.5" customHeight="1">
      <c r="B134" s="33"/>
      <c r="C134" s="170" t="s">
        <v>204</v>
      </c>
      <c r="D134" s="170" t="s">
        <v>147</v>
      </c>
      <c r="E134" s="171" t="s">
        <v>1845</v>
      </c>
      <c r="F134" s="172" t="s">
        <v>1846</v>
      </c>
      <c r="G134" s="173" t="s">
        <v>601</v>
      </c>
      <c r="H134" s="174">
        <v>0.79</v>
      </c>
      <c r="I134" s="175"/>
      <c r="J134" s="176">
        <f>ROUND(I134*H134,2)</f>
        <v>0</v>
      </c>
      <c r="K134" s="172" t="s">
        <v>21</v>
      </c>
      <c r="L134" s="37"/>
      <c r="M134" s="177" t="s">
        <v>21</v>
      </c>
      <c r="N134" s="178" t="s">
        <v>46</v>
      </c>
      <c r="O134" s="62"/>
      <c r="P134" s="179">
        <f>O134*H134</f>
        <v>0</v>
      </c>
      <c r="Q134" s="179">
        <v>1.5</v>
      </c>
      <c r="R134" s="179">
        <f>Q134*H134</f>
        <v>1.1850000000000001</v>
      </c>
      <c r="S134" s="179">
        <v>0</v>
      </c>
      <c r="T134" s="180">
        <f>S134*H134</f>
        <v>0</v>
      </c>
      <c r="AR134" s="181" t="s">
        <v>165</v>
      </c>
      <c r="AT134" s="181" t="s">
        <v>147</v>
      </c>
      <c r="AU134" s="181" t="s">
        <v>83</v>
      </c>
      <c r="AY134" s="16" t="s">
        <v>146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6" t="s">
        <v>83</v>
      </c>
      <c r="BK134" s="182">
        <f>ROUND(I134*H134,2)</f>
        <v>0</v>
      </c>
      <c r="BL134" s="16" t="s">
        <v>165</v>
      </c>
      <c r="BM134" s="181" t="s">
        <v>1847</v>
      </c>
    </row>
    <row r="135" spans="2:65" s="12" customFormat="1">
      <c r="B135" s="197"/>
      <c r="C135" s="198"/>
      <c r="D135" s="183" t="s">
        <v>155</v>
      </c>
      <c r="E135" s="199" t="s">
        <v>21</v>
      </c>
      <c r="F135" s="200" t="s">
        <v>1848</v>
      </c>
      <c r="G135" s="198"/>
      <c r="H135" s="199" t="s">
        <v>21</v>
      </c>
      <c r="I135" s="201"/>
      <c r="J135" s="198"/>
      <c r="K135" s="198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155</v>
      </c>
      <c r="AU135" s="206" t="s">
        <v>83</v>
      </c>
      <c r="AV135" s="12" t="s">
        <v>83</v>
      </c>
      <c r="AW135" s="12" t="s">
        <v>36</v>
      </c>
      <c r="AX135" s="12" t="s">
        <v>75</v>
      </c>
      <c r="AY135" s="206" t="s">
        <v>146</v>
      </c>
    </row>
    <row r="136" spans="2:65" s="11" customFormat="1">
      <c r="B136" s="186"/>
      <c r="C136" s="187"/>
      <c r="D136" s="183" t="s">
        <v>155</v>
      </c>
      <c r="E136" s="188" t="s">
        <v>21</v>
      </c>
      <c r="F136" s="189" t="s">
        <v>1849</v>
      </c>
      <c r="G136" s="187"/>
      <c r="H136" s="190">
        <v>0.79</v>
      </c>
      <c r="I136" s="191"/>
      <c r="J136" s="187"/>
      <c r="K136" s="187"/>
      <c r="L136" s="192"/>
      <c r="M136" s="193"/>
      <c r="N136" s="194"/>
      <c r="O136" s="194"/>
      <c r="P136" s="194"/>
      <c r="Q136" s="194"/>
      <c r="R136" s="194"/>
      <c r="S136" s="194"/>
      <c r="T136" s="195"/>
      <c r="AT136" s="196" t="s">
        <v>155</v>
      </c>
      <c r="AU136" s="196" t="s">
        <v>83</v>
      </c>
      <c r="AV136" s="11" t="s">
        <v>85</v>
      </c>
      <c r="AW136" s="11" t="s">
        <v>36</v>
      </c>
      <c r="AX136" s="11" t="s">
        <v>83</v>
      </c>
      <c r="AY136" s="196" t="s">
        <v>146</v>
      </c>
    </row>
    <row r="137" spans="2:65" s="1" customFormat="1" ht="16.5" customHeight="1">
      <c r="B137" s="33"/>
      <c r="C137" s="170" t="s">
        <v>208</v>
      </c>
      <c r="D137" s="170" t="s">
        <v>147</v>
      </c>
      <c r="E137" s="171" t="s">
        <v>1850</v>
      </c>
      <c r="F137" s="172" t="s">
        <v>1851</v>
      </c>
      <c r="G137" s="173" t="s">
        <v>601</v>
      </c>
      <c r="H137" s="174">
        <v>1.8959999999999999</v>
      </c>
      <c r="I137" s="175"/>
      <c r="J137" s="176">
        <f>ROUND(I137*H137,2)</f>
        <v>0</v>
      </c>
      <c r="K137" s="172" t="s">
        <v>21</v>
      </c>
      <c r="L137" s="37"/>
      <c r="M137" s="177" t="s">
        <v>21</v>
      </c>
      <c r="N137" s="178" t="s">
        <v>46</v>
      </c>
      <c r="O137" s="62"/>
      <c r="P137" s="179">
        <f>O137*H137</f>
        <v>0</v>
      </c>
      <c r="Q137" s="179">
        <v>1.5</v>
      </c>
      <c r="R137" s="179">
        <f>Q137*H137</f>
        <v>2.8439999999999999</v>
      </c>
      <c r="S137" s="179">
        <v>0</v>
      </c>
      <c r="T137" s="180">
        <f>S137*H137</f>
        <v>0</v>
      </c>
      <c r="AR137" s="181" t="s">
        <v>165</v>
      </c>
      <c r="AT137" s="181" t="s">
        <v>147</v>
      </c>
      <c r="AU137" s="181" t="s">
        <v>83</v>
      </c>
      <c r="AY137" s="16" t="s">
        <v>146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6" t="s">
        <v>83</v>
      </c>
      <c r="BK137" s="182">
        <f>ROUND(I137*H137,2)</f>
        <v>0</v>
      </c>
      <c r="BL137" s="16" t="s">
        <v>165</v>
      </c>
      <c r="BM137" s="181" t="s">
        <v>1852</v>
      </c>
    </row>
    <row r="138" spans="2:65" s="12" customFormat="1">
      <c r="B138" s="197"/>
      <c r="C138" s="198"/>
      <c r="D138" s="183" t="s">
        <v>155</v>
      </c>
      <c r="E138" s="199" t="s">
        <v>21</v>
      </c>
      <c r="F138" s="200" t="s">
        <v>1853</v>
      </c>
      <c r="G138" s="198"/>
      <c r="H138" s="199" t="s">
        <v>21</v>
      </c>
      <c r="I138" s="201"/>
      <c r="J138" s="198"/>
      <c r="K138" s="198"/>
      <c r="L138" s="202"/>
      <c r="M138" s="203"/>
      <c r="N138" s="204"/>
      <c r="O138" s="204"/>
      <c r="P138" s="204"/>
      <c r="Q138" s="204"/>
      <c r="R138" s="204"/>
      <c r="S138" s="204"/>
      <c r="T138" s="205"/>
      <c r="AT138" s="206" t="s">
        <v>155</v>
      </c>
      <c r="AU138" s="206" t="s">
        <v>83</v>
      </c>
      <c r="AV138" s="12" t="s">
        <v>83</v>
      </c>
      <c r="AW138" s="12" t="s">
        <v>36</v>
      </c>
      <c r="AX138" s="12" t="s">
        <v>75</v>
      </c>
      <c r="AY138" s="206" t="s">
        <v>146</v>
      </c>
    </row>
    <row r="139" spans="2:65" s="11" customFormat="1">
      <c r="B139" s="186"/>
      <c r="C139" s="187"/>
      <c r="D139" s="183" t="s">
        <v>155</v>
      </c>
      <c r="E139" s="188" t="s">
        <v>21</v>
      </c>
      <c r="F139" s="189" t="s">
        <v>1854</v>
      </c>
      <c r="G139" s="187"/>
      <c r="H139" s="190">
        <v>1.8959999999999999</v>
      </c>
      <c r="I139" s="191"/>
      <c r="J139" s="187"/>
      <c r="K139" s="187"/>
      <c r="L139" s="192"/>
      <c r="M139" s="193"/>
      <c r="N139" s="194"/>
      <c r="O139" s="194"/>
      <c r="P139" s="194"/>
      <c r="Q139" s="194"/>
      <c r="R139" s="194"/>
      <c r="S139" s="194"/>
      <c r="T139" s="195"/>
      <c r="AT139" s="196" t="s">
        <v>155</v>
      </c>
      <c r="AU139" s="196" t="s">
        <v>83</v>
      </c>
      <c r="AV139" s="11" t="s">
        <v>85</v>
      </c>
      <c r="AW139" s="11" t="s">
        <v>36</v>
      </c>
      <c r="AX139" s="11" t="s">
        <v>83</v>
      </c>
      <c r="AY139" s="196" t="s">
        <v>146</v>
      </c>
    </row>
    <row r="140" spans="2:65" s="1" customFormat="1" ht="36" customHeight="1">
      <c r="B140" s="33"/>
      <c r="C140" s="170" t="s">
        <v>213</v>
      </c>
      <c r="D140" s="170" t="s">
        <v>147</v>
      </c>
      <c r="E140" s="171" t="s">
        <v>1855</v>
      </c>
      <c r="F140" s="172" t="s">
        <v>1856</v>
      </c>
      <c r="G140" s="173" t="s">
        <v>150</v>
      </c>
      <c r="H140" s="174">
        <v>1</v>
      </c>
      <c r="I140" s="175"/>
      <c r="J140" s="176">
        <f>ROUND(I140*H140,2)</f>
        <v>0</v>
      </c>
      <c r="K140" s="172" t="s">
        <v>21</v>
      </c>
      <c r="L140" s="37"/>
      <c r="M140" s="177" t="s">
        <v>21</v>
      </c>
      <c r="N140" s="178" t="s">
        <v>46</v>
      </c>
      <c r="O140" s="62"/>
      <c r="P140" s="179">
        <f>O140*H140</f>
        <v>0</v>
      </c>
      <c r="Q140" s="179">
        <v>0.32</v>
      </c>
      <c r="R140" s="179">
        <f>Q140*H140</f>
        <v>0.32</v>
      </c>
      <c r="S140" s="179">
        <v>0</v>
      </c>
      <c r="T140" s="180">
        <f>S140*H140</f>
        <v>0</v>
      </c>
      <c r="AR140" s="181" t="s">
        <v>165</v>
      </c>
      <c r="AT140" s="181" t="s">
        <v>147</v>
      </c>
      <c r="AU140" s="181" t="s">
        <v>83</v>
      </c>
      <c r="AY140" s="16" t="s">
        <v>146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6" t="s">
        <v>83</v>
      </c>
      <c r="BK140" s="182">
        <f>ROUND(I140*H140,2)</f>
        <v>0</v>
      </c>
      <c r="BL140" s="16" t="s">
        <v>165</v>
      </c>
      <c r="BM140" s="181" t="s">
        <v>1857</v>
      </c>
    </row>
    <row r="141" spans="2:65" s="1" customFormat="1" ht="19.5">
      <c r="B141" s="33"/>
      <c r="C141" s="34"/>
      <c r="D141" s="183" t="s">
        <v>153</v>
      </c>
      <c r="E141" s="34"/>
      <c r="F141" s="184" t="s">
        <v>1858</v>
      </c>
      <c r="G141" s="34"/>
      <c r="H141" s="34"/>
      <c r="I141" s="106"/>
      <c r="J141" s="34"/>
      <c r="K141" s="34"/>
      <c r="L141" s="37"/>
      <c r="M141" s="185"/>
      <c r="N141" s="62"/>
      <c r="O141" s="62"/>
      <c r="P141" s="62"/>
      <c r="Q141" s="62"/>
      <c r="R141" s="62"/>
      <c r="S141" s="62"/>
      <c r="T141" s="63"/>
      <c r="AT141" s="16" t="s">
        <v>153</v>
      </c>
      <c r="AU141" s="16" t="s">
        <v>83</v>
      </c>
    </row>
    <row r="142" spans="2:65" s="12" customFormat="1">
      <c r="B142" s="197"/>
      <c r="C142" s="198"/>
      <c r="D142" s="183" t="s">
        <v>155</v>
      </c>
      <c r="E142" s="199" t="s">
        <v>21</v>
      </c>
      <c r="F142" s="200" t="s">
        <v>1859</v>
      </c>
      <c r="G142" s="198"/>
      <c r="H142" s="199" t="s">
        <v>21</v>
      </c>
      <c r="I142" s="201"/>
      <c r="J142" s="198"/>
      <c r="K142" s="198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155</v>
      </c>
      <c r="AU142" s="206" t="s">
        <v>83</v>
      </c>
      <c r="AV142" s="12" t="s">
        <v>83</v>
      </c>
      <c r="AW142" s="12" t="s">
        <v>36</v>
      </c>
      <c r="AX142" s="12" t="s">
        <v>75</v>
      </c>
      <c r="AY142" s="206" t="s">
        <v>146</v>
      </c>
    </row>
    <row r="143" spans="2:65" s="11" customFormat="1">
      <c r="B143" s="186"/>
      <c r="C143" s="187"/>
      <c r="D143" s="183" t="s">
        <v>155</v>
      </c>
      <c r="E143" s="188" t="s">
        <v>21</v>
      </c>
      <c r="F143" s="189" t="s">
        <v>164</v>
      </c>
      <c r="G143" s="187"/>
      <c r="H143" s="190">
        <v>1</v>
      </c>
      <c r="I143" s="191"/>
      <c r="J143" s="187"/>
      <c r="K143" s="187"/>
      <c r="L143" s="192"/>
      <c r="M143" s="193"/>
      <c r="N143" s="194"/>
      <c r="O143" s="194"/>
      <c r="P143" s="194"/>
      <c r="Q143" s="194"/>
      <c r="R143" s="194"/>
      <c r="S143" s="194"/>
      <c r="T143" s="195"/>
      <c r="AT143" s="196" t="s">
        <v>155</v>
      </c>
      <c r="AU143" s="196" t="s">
        <v>83</v>
      </c>
      <c r="AV143" s="11" t="s">
        <v>85</v>
      </c>
      <c r="AW143" s="11" t="s">
        <v>36</v>
      </c>
      <c r="AX143" s="11" t="s">
        <v>83</v>
      </c>
      <c r="AY143" s="196" t="s">
        <v>146</v>
      </c>
    </row>
    <row r="144" spans="2:65" s="1" customFormat="1" ht="24" customHeight="1">
      <c r="B144" s="33"/>
      <c r="C144" s="170" t="s">
        <v>8</v>
      </c>
      <c r="D144" s="170" t="s">
        <v>147</v>
      </c>
      <c r="E144" s="171" t="s">
        <v>1860</v>
      </c>
      <c r="F144" s="172" t="s">
        <v>1861</v>
      </c>
      <c r="G144" s="173" t="s">
        <v>222</v>
      </c>
      <c r="H144" s="174">
        <v>15.5</v>
      </c>
      <c r="I144" s="175"/>
      <c r="J144" s="176">
        <f>ROUND(I144*H144,2)</f>
        <v>0</v>
      </c>
      <c r="K144" s="172" t="s">
        <v>21</v>
      </c>
      <c r="L144" s="37"/>
      <c r="M144" s="177" t="s">
        <v>21</v>
      </c>
      <c r="N144" s="178" t="s">
        <v>46</v>
      </c>
      <c r="O144" s="62"/>
      <c r="P144" s="179">
        <f>O144*H144</f>
        <v>0</v>
      </c>
      <c r="Q144" s="179">
        <v>0.35</v>
      </c>
      <c r="R144" s="179">
        <f>Q144*H144</f>
        <v>5.4249999999999998</v>
      </c>
      <c r="S144" s="179">
        <v>0</v>
      </c>
      <c r="T144" s="180">
        <f>S144*H144</f>
        <v>0</v>
      </c>
      <c r="AR144" s="181" t="s">
        <v>165</v>
      </c>
      <c r="AT144" s="181" t="s">
        <v>147</v>
      </c>
      <c r="AU144" s="181" t="s">
        <v>83</v>
      </c>
      <c r="AY144" s="16" t="s">
        <v>146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6" t="s">
        <v>83</v>
      </c>
      <c r="BK144" s="182">
        <f>ROUND(I144*H144,2)</f>
        <v>0</v>
      </c>
      <c r="BL144" s="16" t="s">
        <v>165</v>
      </c>
      <c r="BM144" s="181" t="s">
        <v>1862</v>
      </c>
    </row>
    <row r="145" spans="2:65" s="1" customFormat="1" ht="39">
      <c r="B145" s="33"/>
      <c r="C145" s="34"/>
      <c r="D145" s="183" t="s">
        <v>153</v>
      </c>
      <c r="E145" s="34"/>
      <c r="F145" s="184" t="s">
        <v>1863</v>
      </c>
      <c r="G145" s="34"/>
      <c r="H145" s="34"/>
      <c r="I145" s="106"/>
      <c r="J145" s="34"/>
      <c r="K145" s="34"/>
      <c r="L145" s="37"/>
      <c r="M145" s="185"/>
      <c r="N145" s="62"/>
      <c r="O145" s="62"/>
      <c r="P145" s="62"/>
      <c r="Q145" s="62"/>
      <c r="R145" s="62"/>
      <c r="S145" s="62"/>
      <c r="T145" s="63"/>
      <c r="AT145" s="16" t="s">
        <v>153</v>
      </c>
      <c r="AU145" s="16" t="s">
        <v>83</v>
      </c>
    </row>
    <row r="146" spans="2:65" s="12" customFormat="1">
      <c r="B146" s="197"/>
      <c r="C146" s="198"/>
      <c r="D146" s="183" t="s">
        <v>155</v>
      </c>
      <c r="E146" s="199" t="s">
        <v>21</v>
      </c>
      <c r="F146" s="200" t="s">
        <v>1826</v>
      </c>
      <c r="G146" s="198"/>
      <c r="H146" s="199" t="s">
        <v>21</v>
      </c>
      <c r="I146" s="201"/>
      <c r="J146" s="198"/>
      <c r="K146" s="198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155</v>
      </c>
      <c r="AU146" s="206" t="s">
        <v>83</v>
      </c>
      <c r="AV146" s="12" t="s">
        <v>83</v>
      </c>
      <c r="AW146" s="12" t="s">
        <v>36</v>
      </c>
      <c r="AX146" s="12" t="s">
        <v>75</v>
      </c>
      <c r="AY146" s="206" t="s">
        <v>146</v>
      </c>
    </row>
    <row r="147" spans="2:65" s="11" customFormat="1">
      <c r="B147" s="186"/>
      <c r="C147" s="187"/>
      <c r="D147" s="183" t="s">
        <v>155</v>
      </c>
      <c r="E147" s="188" t="s">
        <v>21</v>
      </c>
      <c r="F147" s="189" t="s">
        <v>1864</v>
      </c>
      <c r="G147" s="187"/>
      <c r="H147" s="190">
        <v>15.5</v>
      </c>
      <c r="I147" s="191"/>
      <c r="J147" s="187"/>
      <c r="K147" s="187"/>
      <c r="L147" s="192"/>
      <c r="M147" s="193"/>
      <c r="N147" s="194"/>
      <c r="O147" s="194"/>
      <c r="P147" s="194"/>
      <c r="Q147" s="194"/>
      <c r="R147" s="194"/>
      <c r="S147" s="194"/>
      <c r="T147" s="195"/>
      <c r="AT147" s="196" t="s">
        <v>155</v>
      </c>
      <c r="AU147" s="196" t="s">
        <v>83</v>
      </c>
      <c r="AV147" s="11" t="s">
        <v>85</v>
      </c>
      <c r="AW147" s="11" t="s">
        <v>36</v>
      </c>
      <c r="AX147" s="11" t="s">
        <v>83</v>
      </c>
      <c r="AY147" s="196" t="s">
        <v>146</v>
      </c>
    </row>
    <row r="148" spans="2:65" s="1" customFormat="1" ht="16.5" customHeight="1">
      <c r="B148" s="33"/>
      <c r="C148" s="170" t="s">
        <v>151</v>
      </c>
      <c r="D148" s="170" t="s">
        <v>147</v>
      </c>
      <c r="E148" s="171" t="s">
        <v>1865</v>
      </c>
      <c r="F148" s="172" t="s">
        <v>1866</v>
      </c>
      <c r="G148" s="173" t="s">
        <v>601</v>
      </c>
      <c r="H148" s="174">
        <v>3.2850000000000001</v>
      </c>
      <c r="I148" s="175"/>
      <c r="J148" s="176">
        <f>ROUND(I148*H148,2)</f>
        <v>0</v>
      </c>
      <c r="K148" s="172" t="s">
        <v>21</v>
      </c>
      <c r="L148" s="37"/>
      <c r="M148" s="177" t="s">
        <v>21</v>
      </c>
      <c r="N148" s="178" t="s">
        <v>46</v>
      </c>
      <c r="O148" s="62"/>
      <c r="P148" s="179">
        <f>O148*H148</f>
        <v>0</v>
      </c>
      <c r="Q148" s="179">
        <v>2.6</v>
      </c>
      <c r="R148" s="179">
        <f>Q148*H148</f>
        <v>8.5410000000000004</v>
      </c>
      <c r="S148" s="179">
        <v>0</v>
      </c>
      <c r="T148" s="180">
        <f>S148*H148</f>
        <v>0</v>
      </c>
      <c r="AR148" s="181" t="s">
        <v>165</v>
      </c>
      <c r="AT148" s="181" t="s">
        <v>147</v>
      </c>
      <c r="AU148" s="181" t="s">
        <v>83</v>
      </c>
      <c r="AY148" s="16" t="s">
        <v>146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6" t="s">
        <v>83</v>
      </c>
      <c r="BK148" s="182">
        <f>ROUND(I148*H148,2)</f>
        <v>0</v>
      </c>
      <c r="BL148" s="16" t="s">
        <v>165</v>
      </c>
      <c r="BM148" s="181" t="s">
        <v>1867</v>
      </c>
    </row>
    <row r="149" spans="2:65" s="1" customFormat="1" ht="39">
      <c r="B149" s="33"/>
      <c r="C149" s="34"/>
      <c r="D149" s="183" t="s">
        <v>153</v>
      </c>
      <c r="E149" s="34"/>
      <c r="F149" s="184" t="s">
        <v>1868</v>
      </c>
      <c r="G149" s="34"/>
      <c r="H149" s="34"/>
      <c r="I149" s="106"/>
      <c r="J149" s="34"/>
      <c r="K149" s="34"/>
      <c r="L149" s="37"/>
      <c r="M149" s="185"/>
      <c r="N149" s="62"/>
      <c r="O149" s="62"/>
      <c r="P149" s="62"/>
      <c r="Q149" s="62"/>
      <c r="R149" s="62"/>
      <c r="S149" s="62"/>
      <c r="T149" s="63"/>
      <c r="AT149" s="16" t="s">
        <v>153</v>
      </c>
      <c r="AU149" s="16" t="s">
        <v>83</v>
      </c>
    </row>
    <row r="150" spans="2:65" s="12" customFormat="1">
      <c r="B150" s="197"/>
      <c r="C150" s="198"/>
      <c r="D150" s="183" t="s">
        <v>155</v>
      </c>
      <c r="E150" s="199" t="s">
        <v>21</v>
      </c>
      <c r="F150" s="200" t="s">
        <v>1799</v>
      </c>
      <c r="G150" s="198"/>
      <c r="H150" s="199" t="s">
        <v>21</v>
      </c>
      <c r="I150" s="201"/>
      <c r="J150" s="198"/>
      <c r="K150" s="198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155</v>
      </c>
      <c r="AU150" s="206" t="s">
        <v>83</v>
      </c>
      <c r="AV150" s="12" t="s">
        <v>83</v>
      </c>
      <c r="AW150" s="12" t="s">
        <v>36</v>
      </c>
      <c r="AX150" s="12" t="s">
        <v>75</v>
      </c>
      <c r="AY150" s="206" t="s">
        <v>146</v>
      </c>
    </row>
    <row r="151" spans="2:65" s="11" customFormat="1">
      <c r="B151" s="186"/>
      <c r="C151" s="187"/>
      <c r="D151" s="183" t="s">
        <v>155</v>
      </c>
      <c r="E151" s="188" t="s">
        <v>21</v>
      </c>
      <c r="F151" s="189" t="s">
        <v>1869</v>
      </c>
      <c r="G151" s="187"/>
      <c r="H151" s="190">
        <v>3.2850000000000001</v>
      </c>
      <c r="I151" s="191"/>
      <c r="J151" s="187"/>
      <c r="K151" s="187"/>
      <c r="L151" s="192"/>
      <c r="M151" s="193"/>
      <c r="N151" s="194"/>
      <c r="O151" s="194"/>
      <c r="P151" s="194"/>
      <c r="Q151" s="194"/>
      <c r="R151" s="194"/>
      <c r="S151" s="194"/>
      <c r="T151" s="195"/>
      <c r="AT151" s="196" t="s">
        <v>155</v>
      </c>
      <c r="AU151" s="196" t="s">
        <v>83</v>
      </c>
      <c r="AV151" s="11" t="s">
        <v>85</v>
      </c>
      <c r="AW151" s="11" t="s">
        <v>36</v>
      </c>
      <c r="AX151" s="11" t="s">
        <v>83</v>
      </c>
      <c r="AY151" s="196" t="s">
        <v>146</v>
      </c>
    </row>
    <row r="152" spans="2:65" s="10" customFormat="1" ht="25.9" customHeight="1">
      <c r="B152" s="156"/>
      <c r="C152" s="157"/>
      <c r="D152" s="158" t="s">
        <v>74</v>
      </c>
      <c r="E152" s="159" t="s">
        <v>468</v>
      </c>
      <c r="F152" s="159" t="s">
        <v>469</v>
      </c>
      <c r="G152" s="157"/>
      <c r="H152" s="157"/>
      <c r="I152" s="160"/>
      <c r="J152" s="161">
        <f>BK152</f>
        <v>0</v>
      </c>
      <c r="K152" s="157"/>
      <c r="L152" s="162"/>
      <c r="M152" s="163"/>
      <c r="N152" s="164"/>
      <c r="O152" s="164"/>
      <c r="P152" s="165">
        <f>SUM(P153:P155)</f>
        <v>0</v>
      </c>
      <c r="Q152" s="164"/>
      <c r="R152" s="165">
        <f>SUM(R153:R155)</f>
        <v>0</v>
      </c>
      <c r="S152" s="164"/>
      <c r="T152" s="166">
        <f>SUM(T153:T155)</f>
        <v>0</v>
      </c>
      <c r="AR152" s="167" t="s">
        <v>85</v>
      </c>
      <c r="AT152" s="168" t="s">
        <v>74</v>
      </c>
      <c r="AU152" s="168" t="s">
        <v>75</v>
      </c>
      <c r="AY152" s="167" t="s">
        <v>146</v>
      </c>
      <c r="BK152" s="169">
        <f>SUM(BK153:BK155)</f>
        <v>0</v>
      </c>
    </row>
    <row r="153" spans="2:65" s="1" customFormat="1" ht="16.5" customHeight="1">
      <c r="B153" s="33"/>
      <c r="C153" s="170" t="s">
        <v>231</v>
      </c>
      <c r="D153" s="170" t="s">
        <v>147</v>
      </c>
      <c r="E153" s="171" t="s">
        <v>497</v>
      </c>
      <c r="F153" s="172" t="s">
        <v>1870</v>
      </c>
      <c r="G153" s="173" t="s">
        <v>150</v>
      </c>
      <c r="H153" s="174">
        <v>1</v>
      </c>
      <c r="I153" s="175"/>
      <c r="J153" s="176">
        <f>ROUND(I153*H153,2)</f>
        <v>0</v>
      </c>
      <c r="K153" s="172" t="s">
        <v>21</v>
      </c>
      <c r="L153" s="37"/>
      <c r="M153" s="177" t="s">
        <v>21</v>
      </c>
      <c r="N153" s="178" t="s">
        <v>46</v>
      </c>
      <c r="O153" s="62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AR153" s="181" t="s">
        <v>151</v>
      </c>
      <c r="AT153" s="181" t="s">
        <v>147</v>
      </c>
      <c r="AU153" s="181" t="s">
        <v>83</v>
      </c>
      <c r="AY153" s="16" t="s">
        <v>146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6" t="s">
        <v>83</v>
      </c>
      <c r="BK153" s="182">
        <f>ROUND(I153*H153,2)</f>
        <v>0</v>
      </c>
      <c r="BL153" s="16" t="s">
        <v>151</v>
      </c>
      <c r="BM153" s="181" t="s">
        <v>1871</v>
      </c>
    </row>
    <row r="154" spans="2:65" s="1" customFormat="1" ht="39">
      <c r="B154" s="33"/>
      <c r="C154" s="34"/>
      <c r="D154" s="183" t="s">
        <v>153</v>
      </c>
      <c r="E154" s="34"/>
      <c r="F154" s="184" t="s">
        <v>1592</v>
      </c>
      <c r="G154" s="34"/>
      <c r="H154" s="34"/>
      <c r="I154" s="106"/>
      <c r="J154" s="34"/>
      <c r="K154" s="34"/>
      <c r="L154" s="37"/>
      <c r="M154" s="185"/>
      <c r="N154" s="62"/>
      <c r="O154" s="62"/>
      <c r="P154" s="62"/>
      <c r="Q154" s="62"/>
      <c r="R154" s="62"/>
      <c r="S154" s="62"/>
      <c r="T154" s="63"/>
      <c r="AT154" s="16" t="s">
        <v>153</v>
      </c>
      <c r="AU154" s="16" t="s">
        <v>83</v>
      </c>
    </row>
    <row r="155" spans="2:65" s="11" customFormat="1">
      <c r="B155" s="186"/>
      <c r="C155" s="187"/>
      <c r="D155" s="183" t="s">
        <v>155</v>
      </c>
      <c r="E155" s="188" t="s">
        <v>21</v>
      </c>
      <c r="F155" s="189" t="s">
        <v>164</v>
      </c>
      <c r="G155" s="187"/>
      <c r="H155" s="190">
        <v>1</v>
      </c>
      <c r="I155" s="191"/>
      <c r="J155" s="187"/>
      <c r="K155" s="187"/>
      <c r="L155" s="192"/>
      <c r="M155" s="193"/>
      <c r="N155" s="194"/>
      <c r="O155" s="194"/>
      <c r="P155" s="194"/>
      <c r="Q155" s="194"/>
      <c r="R155" s="194"/>
      <c r="S155" s="194"/>
      <c r="T155" s="195"/>
      <c r="AT155" s="196" t="s">
        <v>155</v>
      </c>
      <c r="AU155" s="196" t="s">
        <v>83</v>
      </c>
      <c r="AV155" s="11" t="s">
        <v>85</v>
      </c>
      <c r="AW155" s="11" t="s">
        <v>36</v>
      </c>
      <c r="AX155" s="11" t="s">
        <v>83</v>
      </c>
      <c r="AY155" s="196" t="s">
        <v>146</v>
      </c>
    </row>
    <row r="156" spans="2:65" s="10" customFormat="1" ht="25.9" customHeight="1">
      <c r="B156" s="156"/>
      <c r="C156" s="157"/>
      <c r="D156" s="158" t="s">
        <v>74</v>
      </c>
      <c r="E156" s="159" t="s">
        <v>839</v>
      </c>
      <c r="F156" s="159" t="s">
        <v>840</v>
      </c>
      <c r="G156" s="157"/>
      <c r="H156" s="157"/>
      <c r="I156" s="160"/>
      <c r="J156" s="161">
        <f>BK156</f>
        <v>0</v>
      </c>
      <c r="K156" s="157"/>
      <c r="L156" s="162"/>
      <c r="M156" s="163"/>
      <c r="N156" s="164"/>
      <c r="O156" s="164"/>
      <c r="P156" s="165">
        <f>P157</f>
        <v>0</v>
      </c>
      <c r="Q156" s="164"/>
      <c r="R156" s="165">
        <f>R157</f>
        <v>0</v>
      </c>
      <c r="S156" s="164"/>
      <c r="T156" s="166">
        <f>T157</f>
        <v>0</v>
      </c>
      <c r="AR156" s="167" t="s">
        <v>83</v>
      </c>
      <c r="AT156" s="168" t="s">
        <v>74</v>
      </c>
      <c r="AU156" s="168" t="s">
        <v>75</v>
      </c>
      <c r="AY156" s="167" t="s">
        <v>146</v>
      </c>
      <c r="BK156" s="169">
        <f>BK157</f>
        <v>0</v>
      </c>
    </row>
    <row r="157" spans="2:65" s="1" customFormat="1" ht="16.5" customHeight="1">
      <c r="B157" s="33"/>
      <c r="C157" s="170" t="s">
        <v>253</v>
      </c>
      <c r="D157" s="170" t="s">
        <v>147</v>
      </c>
      <c r="E157" s="171" t="s">
        <v>1872</v>
      </c>
      <c r="F157" s="172" t="s">
        <v>1873</v>
      </c>
      <c r="G157" s="173" t="s">
        <v>688</v>
      </c>
      <c r="H157" s="174">
        <v>39.895000000000003</v>
      </c>
      <c r="I157" s="175"/>
      <c r="J157" s="176">
        <f>ROUND(I157*H157,2)</f>
        <v>0</v>
      </c>
      <c r="K157" s="172" t="s">
        <v>394</v>
      </c>
      <c r="L157" s="37"/>
      <c r="M157" s="231" t="s">
        <v>21</v>
      </c>
      <c r="N157" s="232" t="s">
        <v>46</v>
      </c>
      <c r="O157" s="233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AR157" s="181" t="s">
        <v>165</v>
      </c>
      <c r="AT157" s="181" t="s">
        <v>147</v>
      </c>
      <c r="AU157" s="181" t="s">
        <v>83</v>
      </c>
      <c r="AY157" s="16" t="s">
        <v>146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6" t="s">
        <v>83</v>
      </c>
      <c r="BK157" s="182">
        <f>ROUND(I157*H157,2)</f>
        <v>0</v>
      </c>
      <c r="BL157" s="16" t="s">
        <v>165</v>
      </c>
      <c r="BM157" s="181" t="s">
        <v>1874</v>
      </c>
    </row>
    <row r="158" spans="2:65" s="1" customFormat="1" ht="6.95" customHeight="1">
      <c r="B158" s="45"/>
      <c r="C158" s="46"/>
      <c r="D158" s="46"/>
      <c r="E158" s="46"/>
      <c r="F158" s="46"/>
      <c r="G158" s="46"/>
      <c r="H158" s="46"/>
      <c r="I158" s="130"/>
      <c r="J158" s="46"/>
      <c r="K158" s="46"/>
      <c r="L158" s="37"/>
    </row>
  </sheetData>
  <sheetProtection algorithmName="SHA-512" hashValue="O8/UPaGNi53eogwIp9ujsdtpvxS2elcODkTORZEdR1zcv3z3AsmTrSDznTeE+i/fUlpuygDPP71eukb3MrJ7/A==" saltValue="QDy3bPecX1EEc52j36rIglhAbReyhTl+jBI5V6ej1FlPexzglcPFl187TF0uEZ/jOX/HiU8C4Bt/RvBZQp9Z4g==" spinCount="100000" sheet="1" objects="1" scenarios="1" formatColumns="0" formatRows="0" autoFilter="0"/>
  <autoFilter ref="C85:K157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9.5" customWidth="1"/>
    <col min="8" max="8" width="11.5" customWidth="1"/>
    <col min="9" max="9" width="20.1640625" style="99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16" t="s">
        <v>100</v>
      </c>
    </row>
    <row r="3" spans="2:46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9"/>
      <c r="AT3" s="16" t="s">
        <v>85</v>
      </c>
    </row>
    <row r="4" spans="2:46" ht="24.95" customHeight="1">
      <c r="B4" s="19"/>
      <c r="D4" s="103" t="s">
        <v>110</v>
      </c>
      <c r="L4" s="19"/>
      <c r="M4" s="10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5" t="s">
        <v>16</v>
      </c>
      <c r="L6" s="19"/>
    </row>
    <row r="7" spans="2:46" ht="16.5" customHeight="1">
      <c r="B7" s="19"/>
      <c r="E7" s="357" t="str">
        <f>'Rekapitulace stavby'!K6</f>
        <v>VYSOKÝ CHLUMEC PARC. Č. 414/2 -  MVS - HOSPODÁŘSKÝ OBJEKT Z MOKŘAN ČP. 13</v>
      </c>
      <c r="F7" s="358"/>
      <c r="G7" s="358"/>
      <c r="H7" s="358"/>
      <c r="L7" s="19"/>
    </row>
    <row r="8" spans="2:46" s="1" customFormat="1" ht="12" customHeight="1">
      <c r="B8" s="37"/>
      <c r="D8" s="105" t="s">
        <v>111</v>
      </c>
      <c r="I8" s="106"/>
      <c r="L8" s="37"/>
    </row>
    <row r="9" spans="2:46" s="1" customFormat="1" ht="36.950000000000003" customHeight="1">
      <c r="B9" s="37"/>
      <c r="E9" s="359" t="s">
        <v>1875</v>
      </c>
      <c r="F9" s="360"/>
      <c r="G9" s="360"/>
      <c r="H9" s="360"/>
      <c r="I9" s="106"/>
      <c r="L9" s="37"/>
    </row>
    <row r="10" spans="2:46" s="1" customFormat="1">
      <c r="B10" s="37"/>
      <c r="I10" s="106"/>
      <c r="L10" s="37"/>
    </row>
    <row r="11" spans="2:46" s="1" customFormat="1" ht="12" customHeight="1">
      <c r="B11" s="37"/>
      <c r="D11" s="105" t="s">
        <v>18</v>
      </c>
      <c r="F11" s="107" t="s">
        <v>19</v>
      </c>
      <c r="I11" s="108" t="s">
        <v>20</v>
      </c>
      <c r="J11" s="107" t="s">
        <v>21</v>
      </c>
      <c r="L11" s="37"/>
    </row>
    <row r="12" spans="2:46" s="1" customFormat="1" ht="12" customHeight="1">
      <c r="B12" s="37"/>
      <c r="D12" s="105" t="s">
        <v>22</v>
      </c>
      <c r="F12" s="107" t="s">
        <v>23</v>
      </c>
      <c r="I12" s="108" t="s">
        <v>24</v>
      </c>
      <c r="J12" s="109" t="str">
        <f>'Rekapitulace stavby'!AN8</f>
        <v>14. 12. 2018</v>
      </c>
      <c r="L12" s="37"/>
    </row>
    <row r="13" spans="2:46" s="1" customFormat="1" ht="10.9" customHeight="1">
      <c r="B13" s="37"/>
      <c r="I13" s="106"/>
      <c r="L13" s="37"/>
    </row>
    <row r="14" spans="2:46" s="1" customFormat="1" ht="12" customHeight="1">
      <c r="B14" s="37"/>
      <c r="D14" s="105" t="s">
        <v>26</v>
      </c>
      <c r="I14" s="108" t="s">
        <v>27</v>
      </c>
      <c r="J14" s="107" t="s">
        <v>28</v>
      </c>
      <c r="L14" s="37"/>
    </row>
    <row r="15" spans="2:46" s="1" customFormat="1" ht="18" customHeight="1">
      <c r="B15" s="37"/>
      <c r="E15" s="107" t="s">
        <v>29</v>
      </c>
      <c r="I15" s="108" t="s">
        <v>30</v>
      </c>
      <c r="J15" s="107" t="s">
        <v>21</v>
      </c>
      <c r="L15" s="37"/>
    </row>
    <row r="16" spans="2:46" s="1" customFormat="1" ht="6.95" customHeight="1">
      <c r="B16" s="37"/>
      <c r="I16" s="106"/>
      <c r="L16" s="37"/>
    </row>
    <row r="17" spans="2:12" s="1" customFormat="1" ht="12" customHeight="1">
      <c r="B17" s="37"/>
      <c r="D17" s="105" t="s">
        <v>31</v>
      </c>
      <c r="I17" s="108" t="s">
        <v>27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361" t="str">
        <f>'Rekapitulace stavby'!E14</f>
        <v>Vyplň údaj</v>
      </c>
      <c r="F18" s="362"/>
      <c r="G18" s="362"/>
      <c r="H18" s="362"/>
      <c r="I18" s="108" t="s">
        <v>30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6"/>
      <c r="L19" s="37"/>
    </row>
    <row r="20" spans="2:12" s="1" customFormat="1" ht="12" customHeight="1">
      <c r="B20" s="37"/>
      <c r="D20" s="105" t="s">
        <v>33</v>
      </c>
      <c r="I20" s="108" t="s">
        <v>27</v>
      </c>
      <c r="J20" s="107" t="s">
        <v>34</v>
      </c>
      <c r="L20" s="37"/>
    </row>
    <row r="21" spans="2:12" s="1" customFormat="1" ht="18" customHeight="1">
      <c r="B21" s="37"/>
      <c r="E21" s="107" t="s">
        <v>35</v>
      </c>
      <c r="I21" s="108" t="s">
        <v>30</v>
      </c>
      <c r="J21" s="107" t="s">
        <v>21</v>
      </c>
      <c r="L21" s="37"/>
    </row>
    <row r="22" spans="2:12" s="1" customFormat="1" ht="6.95" customHeight="1">
      <c r="B22" s="37"/>
      <c r="I22" s="106"/>
      <c r="L22" s="37"/>
    </row>
    <row r="23" spans="2:12" s="1" customFormat="1" ht="12" customHeight="1">
      <c r="B23" s="37"/>
      <c r="D23" s="105" t="s">
        <v>37</v>
      </c>
      <c r="I23" s="108" t="s">
        <v>27</v>
      </c>
      <c r="J23" s="107" t="s">
        <v>21</v>
      </c>
      <c r="L23" s="37"/>
    </row>
    <row r="24" spans="2:12" s="1" customFormat="1" ht="18" customHeight="1">
      <c r="B24" s="37"/>
      <c r="E24" s="107" t="s">
        <v>38</v>
      </c>
      <c r="I24" s="108" t="s">
        <v>30</v>
      </c>
      <c r="J24" s="107" t="s">
        <v>21</v>
      </c>
      <c r="L24" s="37"/>
    </row>
    <row r="25" spans="2:12" s="1" customFormat="1" ht="6.95" customHeight="1">
      <c r="B25" s="37"/>
      <c r="I25" s="106"/>
      <c r="L25" s="37"/>
    </row>
    <row r="26" spans="2:12" s="1" customFormat="1" ht="12" customHeight="1">
      <c r="B26" s="37"/>
      <c r="D26" s="105" t="s">
        <v>39</v>
      </c>
      <c r="I26" s="106"/>
      <c r="L26" s="37"/>
    </row>
    <row r="27" spans="2:12" s="7" customFormat="1" ht="51" customHeight="1">
      <c r="B27" s="110"/>
      <c r="E27" s="363" t="s">
        <v>40</v>
      </c>
      <c r="F27" s="363"/>
      <c r="G27" s="363"/>
      <c r="H27" s="363"/>
      <c r="I27" s="111"/>
      <c r="L27" s="110"/>
    </row>
    <row r="28" spans="2:12" s="1" customFormat="1" ht="6.95" customHeight="1">
      <c r="B28" s="37"/>
      <c r="I28" s="106"/>
      <c r="L28" s="37"/>
    </row>
    <row r="29" spans="2:12" s="1" customFormat="1" ht="6.95" customHeight="1">
      <c r="B29" s="37"/>
      <c r="D29" s="58"/>
      <c r="E29" s="58"/>
      <c r="F29" s="58"/>
      <c r="G29" s="58"/>
      <c r="H29" s="58"/>
      <c r="I29" s="112"/>
      <c r="J29" s="58"/>
      <c r="K29" s="58"/>
      <c r="L29" s="37"/>
    </row>
    <row r="30" spans="2:12" s="1" customFormat="1" ht="25.35" customHeight="1">
      <c r="B30" s="37"/>
      <c r="D30" s="113" t="s">
        <v>41</v>
      </c>
      <c r="I30" s="106"/>
      <c r="J30" s="114">
        <f>ROUND(J85, 2)</f>
        <v>0</v>
      </c>
      <c r="L30" s="37"/>
    </row>
    <row r="31" spans="2:12" s="1" customFormat="1" ht="6.95" customHeight="1">
      <c r="B31" s="37"/>
      <c r="D31" s="58"/>
      <c r="E31" s="58"/>
      <c r="F31" s="58"/>
      <c r="G31" s="58"/>
      <c r="H31" s="58"/>
      <c r="I31" s="112"/>
      <c r="J31" s="58"/>
      <c r="K31" s="58"/>
      <c r="L31" s="37"/>
    </row>
    <row r="32" spans="2:12" s="1" customFormat="1" ht="14.45" customHeight="1">
      <c r="B32" s="37"/>
      <c r="F32" s="115" t="s">
        <v>43</v>
      </c>
      <c r="I32" s="116" t="s">
        <v>42</v>
      </c>
      <c r="J32" s="115" t="s">
        <v>44</v>
      </c>
      <c r="L32" s="37"/>
    </row>
    <row r="33" spans="2:12" s="1" customFormat="1" ht="14.45" customHeight="1">
      <c r="B33" s="37"/>
      <c r="D33" s="117" t="s">
        <v>45</v>
      </c>
      <c r="E33" s="105" t="s">
        <v>46</v>
      </c>
      <c r="F33" s="118">
        <f>ROUND((SUM(BE85:BE116)),  2)</f>
        <v>0</v>
      </c>
      <c r="I33" s="119">
        <v>0.21</v>
      </c>
      <c r="J33" s="118">
        <f>ROUND(((SUM(BE85:BE116))*I33),  2)</f>
        <v>0</v>
      </c>
      <c r="L33" s="37"/>
    </row>
    <row r="34" spans="2:12" s="1" customFormat="1" ht="14.45" customHeight="1">
      <c r="B34" s="37"/>
      <c r="E34" s="105" t="s">
        <v>47</v>
      </c>
      <c r="F34" s="118">
        <f>ROUND((SUM(BF85:BF116)),  2)</f>
        <v>0</v>
      </c>
      <c r="I34" s="119">
        <v>0.15</v>
      </c>
      <c r="J34" s="118">
        <f>ROUND(((SUM(BF85:BF116))*I34),  2)</f>
        <v>0</v>
      </c>
      <c r="L34" s="37"/>
    </row>
    <row r="35" spans="2:12" s="1" customFormat="1" ht="14.45" hidden="1" customHeight="1">
      <c r="B35" s="37"/>
      <c r="E35" s="105" t="s">
        <v>48</v>
      </c>
      <c r="F35" s="118">
        <f>ROUND((SUM(BG85:BG116)),  2)</f>
        <v>0</v>
      </c>
      <c r="I35" s="119">
        <v>0.21</v>
      </c>
      <c r="J35" s="118">
        <f>0</f>
        <v>0</v>
      </c>
      <c r="L35" s="37"/>
    </row>
    <row r="36" spans="2:12" s="1" customFormat="1" ht="14.45" hidden="1" customHeight="1">
      <c r="B36" s="37"/>
      <c r="E36" s="105" t="s">
        <v>49</v>
      </c>
      <c r="F36" s="118">
        <f>ROUND((SUM(BH85:BH116)),  2)</f>
        <v>0</v>
      </c>
      <c r="I36" s="119">
        <v>0.15</v>
      </c>
      <c r="J36" s="118">
        <f>0</f>
        <v>0</v>
      </c>
      <c r="L36" s="37"/>
    </row>
    <row r="37" spans="2:12" s="1" customFormat="1" ht="14.45" hidden="1" customHeight="1">
      <c r="B37" s="37"/>
      <c r="E37" s="105" t="s">
        <v>50</v>
      </c>
      <c r="F37" s="118">
        <f>ROUND((SUM(BI85:BI116)),  2)</f>
        <v>0</v>
      </c>
      <c r="I37" s="119">
        <v>0</v>
      </c>
      <c r="J37" s="118">
        <f>0</f>
        <v>0</v>
      </c>
      <c r="L37" s="37"/>
    </row>
    <row r="38" spans="2:12" s="1" customFormat="1" ht="6.95" customHeight="1">
      <c r="B38" s="37"/>
      <c r="I38" s="106"/>
      <c r="L38" s="37"/>
    </row>
    <row r="39" spans="2:12" s="1" customFormat="1" ht="25.35" customHeight="1">
      <c r="B39" s="37"/>
      <c r="C39" s="120"/>
      <c r="D39" s="121" t="s">
        <v>51</v>
      </c>
      <c r="E39" s="122"/>
      <c r="F39" s="122"/>
      <c r="G39" s="123" t="s">
        <v>52</v>
      </c>
      <c r="H39" s="124" t="s">
        <v>53</v>
      </c>
      <c r="I39" s="125"/>
      <c r="J39" s="126">
        <f>SUM(J30:J37)</f>
        <v>0</v>
      </c>
      <c r="K39" s="127"/>
      <c r="L39" s="37"/>
    </row>
    <row r="40" spans="2:12" s="1" customFormat="1" ht="14.45" customHeight="1">
      <c r="B40" s="128"/>
      <c r="C40" s="129"/>
      <c r="D40" s="129"/>
      <c r="E40" s="129"/>
      <c r="F40" s="129"/>
      <c r="G40" s="129"/>
      <c r="H40" s="129"/>
      <c r="I40" s="130"/>
      <c r="J40" s="129"/>
      <c r="K40" s="129"/>
      <c r="L40" s="37"/>
    </row>
    <row r="44" spans="2:12" s="1" customFormat="1" ht="6.9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5" spans="2:12" s="1" customFormat="1" ht="24.95" customHeight="1">
      <c r="B45" s="33"/>
      <c r="C45" s="22" t="s">
        <v>114</v>
      </c>
      <c r="D45" s="34"/>
      <c r="E45" s="34"/>
      <c r="F45" s="34"/>
      <c r="G45" s="34"/>
      <c r="H45" s="34"/>
      <c r="I45" s="106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6"/>
      <c r="J47" s="34"/>
      <c r="K47" s="34"/>
      <c r="L47" s="37"/>
    </row>
    <row r="48" spans="2:12" s="1" customFormat="1" ht="16.5" customHeight="1">
      <c r="B48" s="33"/>
      <c r="C48" s="34"/>
      <c r="D48" s="34"/>
      <c r="E48" s="355" t="str">
        <f>E7</f>
        <v>VYSOKÝ CHLUMEC PARC. Č. 414/2 -  MVS - HOSPODÁŘSKÝ OBJEKT Z MOKŘAN ČP. 13</v>
      </c>
      <c r="F48" s="356"/>
      <c r="G48" s="356"/>
      <c r="H48" s="356"/>
      <c r="I48" s="106"/>
      <c r="J48" s="34"/>
      <c r="K48" s="34"/>
      <c r="L48" s="37"/>
    </row>
    <row r="49" spans="2:47" s="1" customFormat="1" ht="12" customHeight="1">
      <c r="B49" s="33"/>
      <c r="C49" s="28" t="s">
        <v>111</v>
      </c>
      <c r="D49" s="34"/>
      <c r="E49" s="34"/>
      <c r="F49" s="34"/>
      <c r="G49" s="34"/>
      <c r="H49" s="34"/>
      <c r="I49" s="106"/>
      <c r="J49" s="34"/>
      <c r="K49" s="34"/>
      <c r="L49" s="37"/>
    </row>
    <row r="50" spans="2:47" s="1" customFormat="1" ht="16.5" customHeight="1">
      <c r="B50" s="33"/>
      <c r="C50" s="34"/>
      <c r="D50" s="34"/>
      <c r="E50" s="333" t="str">
        <f>E9</f>
        <v>06 - VYSOKÝ CHLUMEC - POJISTNÁ DRENÁŽ</v>
      </c>
      <c r="F50" s="354"/>
      <c r="G50" s="354"/>
      <c r="H50" s="354"/>
      <c r="I50" s="106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VYSOKÝ CHLUMEC</v>
      </c>
      <c r="G52" s="34"/>
      <c r="H52" s="34"/>
      <c r="I52" s="108" t="s">
        <v>24</v>
      </c>
      <c r="J52" s="57" t="str">
        <f>IF(J12="","",J12)</f>
        <v>14. 12. 2018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37"/>
    </row>
    <row r="54" spans="2:47" s="1" customFormat="1" ht="27.95" customHeight="1">
      <c r="B54" s="33"/>
      <c r="C54" s="28" t="s">
        <v>26</v>
      </c>
      <c r="D54" s="34"/>
      <c r="E54" s="34"/>
      <c r="F54" s="26" t="str">
        <f>E15</f>
        <v>HORNICKÉ MUZEUM PŘÍBRAM</v>
      </c>
      <c r="G54" s="34"/>
      <c r="H54" s="34"/>
      <c r="I54" s="108" t="s">
        <v>33</v>
      </c>
      <c r="J54" s="31" t="str">
        <f>E21</f>
        <v>ING. ARCH. PETR DOSTÁL</v>
      </c>
      <c r="K54" s="34"/>
      <c r="L54" s="37"/>
    </row>
    <row r="55" spans="2:47" s="1" customFormat="1" ht="15.2" customHeight="1">
      <c r="B55" s="33"/>
      <c r="C55" s="28" t="s">
        <v>31</v>
      </c>
      <c r="D55" s="34"/>
      <c r="E55" s="34"/>
      <c r="F55" s="26" t="str">
        <f>IF(E18="","",E18)</f>
        <v>Vyplň údaj</v>
      </c>
      <c r="G55" s="34"/>
      <c r="H55" s="34"/>
      <c r="I55" s="108" t="s">
        <v>37</v>
      </c>
      <c r="J55" s="31" t="str">
        <f>E24</f>
        <v>J. JEDLIČKOVÁ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37"/>
    </row>
    <row r="57" spans="2:47" s="1" customFormat="1" ht="29.25" customHeight="1">
      <c r="B57" s="33"/>
      <c r="C57" s="134" t="s">
        <v>115</v>
      </c>
      <c r="D57" s="135"/>
      <c r="E57" s="135"/>
      <c r="F57" s="135"/>
      <c r="G57" s="135"/>
      <c r="H57" s="135"/>
      <c r="I57" s="136"/>
      <c r="J57" s="137" t="s">
        <v>116</v>
      </c>
      <c r="K57" s="135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37"/>
    </row>
    <row r="59" spans="2:47" s="1" customFormat="1" ht="22.9" customHeight="1">
      <c r="B59" s="33"/>
      <c r="C59" s="138" t="s">
        <v>73</v>
      </c>
      <c r="D59" s="34"/>
      <c r="E59" s="34"/>
      <c r="F59" s="34"/>
      <c r="G59" s="34"/>
      <c r="H59" s="34"/>
      <c r="I59" s="106"/>
      <c r="J59" s="75">
        <f>J85</f>
        <v>0</v>
      </c>
      <c r="K59" s="34"/>
      <c r="L59" s="37"/>
      <c r="AU59" s="16" t="s">
        <v>117</v>
      </c>
    </row>
    <row r="60" spans="2:47" s="8" customFormat="1" ht="24.95" customHeight="1">
      <c r="B60" s="139"/>
      <c r="C60" s="140"/>
      <c r="D60" s="141" t="s">
        <v>762</v>
      </c>
      <c r="E60" s="142"/>
      <c r="F60" s="142"/>
      <c r="G60" s="142"/>
      <c r="H60" s="142"/>
      <c r="I60" s="143"/>
      <c r="J60" s="144">
        <f>J86</f>
        <v>0</v>
      </c>
      <c r="K60" s="140"/>
      <c r="L60" s="145"/>
    </row>
    <row r="61" spans="2:47" s="8" customFormat="1" ht="24.95" customHeight="1">
      <c r="B61" s="139"/>
      <c r="C61" s="140"/>
      <c r="D61" s="141" t="s">
        <v>1876</v>
      </c>
      <c r="E61" s="142"/>
      <c r="F61" s="142"/>
      <c r="G61" s="142"/>
      <c r="H61" s="142"/>
      <c r="I61" s="143"/>
      <c r="J61" s="144">
        <f>J89</f>
        <v>0</v>
      </c>
      <c r="K61" s="140"/>
      <c r="L61" s="145"/>
    </row>
    <row r="62" spans="2:47" s="8" customFormat="1" ht="24.95" customHeight="1">
      <c r="B62" s="139"/>
      <c r="C62" s="140"/>
      <c r="D62" s="141" t="s">
        <v>763</v>
      </c>
      <c r="E62" s="142"/>
      <c r="F62" s="142"/>
      <c r="G62" s="142"/>
      <c r="H62" s="142"/>
      <c r="I62" s="143"/>
      <c r="J62" s="144">
        <f>J94</f>
        <v>0</v>
      </c>
      <c r="K62" s="140"/>
      <c r="L62" s="145"/>
    </row>
    <row r="63" spans="2:47" s="8" customFormat="1" ht="24.95" customHeight="1">
      <c r="B63" s="139"/>
      <c r="C63" s="140"/>
      <c r="D63" s="141" t="s">
        <v>886</v>
      </c>
      <c r="E63" s="142"/>
      <c r="F63" s="142"/>
      <c r="G63" s="142"/>
      <c r="H63" s="142"/>
      <c r="I63" s="143"/>
      <c r="J63" s="144">
        <f>J98</f>
        <v>0</v>
      </c>
      <c r="K63" s="140"/>
      <c r="L63" s="145"/>
    </row>
    <row r="64" spans="2:47" s="8" customFormat="1" ht="24.95" customHeight="1">
      <c r="B64" s="139"/>
      <c r="C64" s="140"/>
      <c r="D64" s="141" t="s">
        <v>887</v>
      </c>
      <c r="E64" s="142"/>
      <c r="F64" s="142"/>
      <c r="G64" s="142"/>
      <c r="H64" s="142"/>
      <c r="I64" s="143"/>
      <c r="J64" s="144">
        <f>J101</f>
        <v>0</v>
      </c>
      <c r="K64" s="140"/>
      <c r="L64" s="145"/>
    </row>
    <row r="65" spans="2:12" s="8" customFormat="1" ht="24.95" customHeight="1">
      <c r="B65" s="139"/>
      <c r="C65" s="140"/>
      <c r="D65" s="141" t="s">
        <v>766</v>
      </c>
      <c r="E65" s="142"/>
      <c r="F65" s="142"/>
      <c r="G65" s="142"/>
      <c r="H65" s="142"/>
      <c r="I65" s="143"/>
      <c r="J65" s="144">
        <f>J115</f>
        <v>0</v>
      </c>
      <c r="K65" s="140"/>
      <c r="L65" s="145"/>
    </row>
    <row r="66" spans="2:12" s="1" customFormat="1" ht="21.75" customHeight="1">
      <c r="B66" s="33"/>
      <c r="C66" s="34"/>
      <c r="D66" s="34"/>
      <c r="E66" s="34"/>
      <c r="F66" s="34"/>
      <c r="G66" s="34"/>
      <c r="H66" s="34"/>
      <c r="I66" s="106"/>
      <c r="J66" s="34"/>
      <c r="K66" s="34"/>
      <c r="L66" s="37"/>
    </row>
    <row r="67" spans="2:12" s="1" customFormat="1" ht="6.95" customHeight="1">
      <c r="B67" s="45"/>
      <c r="C67" s="46"/>
      <c r="D67" s="46"/>
      <c r="E67" s="46"/>
      <c r="F67" s="46"/>
      <c r="G67" s="46"/>
      <c r="H67" s="46"/>
      <c r="I67" s="130"/>
      <c r="J67" s="46"/>
      <c r="K67" s="46"/>
      <c r="L67" s="37"/>
    </row>
    <row r="71" spans="2:12" s="1" customFormat="1" ht="6.95" customHeight="1">
      <c r="B71" s="47"/>
      <c r="C71" s="48"/>
      <c r="D71" s="48"/>
      <c r="E71" s="48"/>
      <c r="F71" s="48"/>
      <c r="G71" s="48"/>
      <c r="H71" s="48"/>
      <c r="I71" s="133"/>
      <c r="J71" s="48"/>
      <c r="K71" s="48"/>
      <c r="L71" s="37"/>
    </row>
    <row r="72" spans="2:12" s="1" customFormat="1" ht="24.95" customHeight="1">
      <c r="B72" s="33"/>
      <c r="C72" s="22" t="s">
        <v>131</v>
      </c>
      <c r="D72" s="34"/>
      <c r="E72" s="34"/>
      <c r="F72" s="34"/>
      <c r="G72" s="34"/>
      <c r="H72" s="34"/>
      <c r="I72" s="106"/>
      <c r="J72" s="34"/>
      <c r="K72" s="34"/>
      <c r="L72" s="37"/>
    </row>
    <row r="73" spans="2:12" s="1" customFormat="1" ht="6.95" customHeight="1">
      <c r="B73" s="33"/>
      <c r="C73" s="34"/>
      <c r="D73" s="34"/>
      <c r="E73" s="34"/>
      <c r="F73" s="34"/>
      <c r="G73" s="34"/>
      <c r="H73" s="34"/>
      <c r="I73" s="106"/>
      <c r="J73" s="34"/>
      <c r="K73" s="34"/>
      <c r="L73" s="37"/>
    </row>
    <row r="74" spans="2:12" s="1" customFormat="1" ht="12" customHeight="1">
      <c r="B74" s="33"/>
      <c r="C74" s="28" t="s">
        <v>16</v>
      </c>
      <c r="D74" s="34"/>
      <c r="E74" s="34"/>
      <c r="F74" s="34"/>
      <c r="G74" s="34"/>
      <c r="H74" s="34"/>
      <c r="I74" s="106"/>
      <c r="J74" s="34"/>
      <c r="K74" s="34"/>
      <c r="L74" s="37"/>
    </row>
    <row r="75" spans="2:12" s="1" customFormat="1" ht="16.5" customHeight="1">
      <c r="B75" s="33"/>
      <c r="C75" s="34"/>
      <c r="D75" s="34"/>
      <c r="E75" s="355" t="str">
        <f>E7</f>
        <v>VYSOKÝ CHLUMEC PARC. Č. 414/2 -  MVS - HOSPODÁŘSKÝ OBJEKT Z MOKŘAN ČP. 13</v>
      </c>
      <c r="F75" s="356"/>
      <c r="G75" s="356"/>
      <c r="H75" s="356"/>
      <c r="I75" s="106"/>
      <c r="J75" s="34"/>
      <c r="K75" s="34"/>
      <c r="L75" s="37"/>
    </row>
    <row r="76" spans="2:12" s="1" customFormat="1" ht="12" customHeight="1">
      <c r="B76" s="33"/>
      <c r="C76" s="28" t="s">
        <v>111</v>
      </c>
      <c r="D76" s="34"/>
      <c r="E76" s="34"/>
      <c r="F76" s="34"/>
      <c r="G76" s="34"/>
      <c r="H76" s="34"/>
      <c r="I76" s="106"/>
      <c r="J76" s="34"/>
      <c r="K76" s="34"/>
      <c r="L76" s="37"/>
    </row>
    <row r="77" spans="2:12" s="1" customFormat="1" ht="16.5" customHeight="1">
      <c r="B77" s="33"/>
      <c r="C77" s="34"/>
      <c r="D77" s="34"/>
      <c r="E77" s="333" t="str">
        <f>E9</f>
        <v>06 - VYSOKÝ CHLUMEC - POJISTNÁ DRENÁŽ</v>
      </c>
      <c r="F77" s="354"/>
      <c r="G77" s="354"/>
      <c r="H77" s="354"/>
      <c r="I77" s="106"/>
      <c r="J77" s="34"/>
      <c r="K77" s="34"/>
      <c r="L77" s="37"/>
    </row>
    <row r="78" spans="2:12" s="1" customFormat="1" ht="6.95" customHeight="1">
      <c r="B78" s="33"/>
      <c r="C78" s="34"/>
      <c r="D78" s="34"/>
      <c r="E78" s="34"/>
      <c r="F78" s="34"/>
      <c r="G78" s="34"/>
      <c r="H78" s="34"/>
      <c r="I78" s="106"/>
      <c r="J78" s="34"/>
      <c r="K78" s="34"/>
      <c r="L78" s="37"/>
    </row>
    <row r="79" spans="2:12" s="1" customFormat="1" ht="12" customHeight="1">
      <c r="B79" s="33"/>
      <c r="C79" s="28" t="s">
        <v>22</v>
      </c>
      <c r="D79" s="34"/>
      <c r="E79" s="34"/>
      <c r="F79" s="26" t="str">
        <f>F12</f>
        <v>VYSOKÝ CHLUMEC</v>
      </c>
      <c r="G79" s="34"/>
      <c r="H79" s="34"/>
      <c r="I79" s="108" t="s">
        <v>24</v>
      </c>
      <c r="J79" s="57" t="str">
        <f>IF(J12="","",J12)</f>
        <v>14. 12. 2018</v>
      </c>
      <c r="K79" s="34"/>
      <c r="L79" s="37"/>
    </row>
    <row r="80" spans="2:12" s="1" customFormat="1" ht="6.95" customHeight="1">
      <c r="B80" s="33"/>
      <c r="C80" s="34"/>
      <c r="D80" s="34"/>
      <c r="E80" s="34"/>
      <c r="F80" s="34"/>
      <c r="G80" s="34"/>
      <c r="H80" s="34"/>
      <c r="I80" s="106"/>
      <c r="J80" s="34"/>
      <c r="K80" s="34"/>
      <c r="L80" s="37"/>
    </row>
    <row r="81" spans="2:65" s="1" customFormat="1" ht="27.95" customHeight="1">
      <c r="B81" s="33"/>
      <c r="C81" s="28" t="s">
        <v>26</v>
      </c>
      <c r="D81" s="34"/>
      <c r="E81" s="34"/>
      <c r="F81" s="26" t="str">
        <f>E15</f>
        <v>HORNICKÉ MUZEUM PŘÍBRAM</v>
      </c>
      <c r="G81" s="34"/>
      <c r="H81" s="34"/>
      <c r="I81" s="108" t="s">
        <v>33</v>
      </c>
      <c r="J81" s="31" t="str">
        <f>E21</f>
        <v>ING. ARCH. PETR DOSTÁL</v>
      </c>
      <c r="K81" s="34"/>
      <c r="L81" s="37"/>
    </row>
    <row r="82" spans="2:65" s="1" customFormat="1" ht="15.2" customHeight="1">
      <c r="B82" s="33"/>
      <c r="C82" s="28" t="s">
        <v>31</v>
      </c>
      <c r="D82" s="34"/>
      <c r="E82" s="34"/>
      <c r="F82" s="26" t="str">
        <f>IF(E18="","",E18)</f>
        <v>Vyplň údaj</v>
      </c>
      <c r="G82" s="34"/>
      <c r="H82" s="34"/>
      <c r="I82" s="108" t="s">
        <v>37</v>
      </c>
      <c r="J82" s="31" t="str">
        <f>E24</f>
        <v>J. JEDLIČKOVÁ</v>
      </c>
      <c r="K82" s="34"/>
      <c r="L82" s="37"/>
    </row>
    <row r="83" spans="2:65" s="1" customFormat="1" ht="10.35" customHeight="1">
      <c r="B83" s="33"/>
      <c r="C83" s="34"/>
      <c r="D83" s="34"/>
      <c r="E83" s="34"/>
      <c r="F83" s="34"/>
      <c r="G83" s="34"/>
      <c r="H83" s="34"/>
      <c r="I83" s="106"/>
      <c r="J83" s="34"/>
      <c r="K83" s="34"/>
      <c r="L83" s="37"/>
    </row>
    <row r="84" spans="2:65" s="9" customFormat="1" ht="29.25" customHeight="1">
      <c r="B84" s="146"/>
      <c r="C84" s="147" t="s">
        <v>132</v>
      </c>
      <c r="D84" s="148" t="s">
        <v>60</v>
      </c>
      <c r="E84" s="148" t="s">
        <v>56</v>
      </c>
      <c r="F84" s="148" t="s">
        <v>57</v>
      </c>
      <c r="G84" s="148" t="s">
        <v>133</v>
      </c>
      <c r="H84" s="148" t="s">
        <v>134</v>
      </c>
      <c r="I84" s="149" t="s">
        <v>135</v>
      </c>
      <c r="J84" s="148" t="s">
        <v>116</v>
      </c>
      <c r="K84" s="150" t="s">
        <v>136</v>
      </c>
      <c r="L84" s="151"/>
      <c r="M84" s="66" t="s">
        <v>21</v>
      </c>
      <c r="N84" s="67" t="s">
        <v>45</v>
      </c>
      <c r="O84" s="67" t="s">
        <v>137</v>
      </c>
      <c r="P84" s="67" t="s">
        <v>138</v>
      </c>
      <c r="Q84" s="67" t="s">
        <v>139</v>
      </c>
      <c r="R84" s="67" t="s">
        <v>140</v>
      </c>
      <c r="S84" s="67" t="s">
        <v>141</v>
      </c>
      <c r="T84" s="68" t="s">
        <v>142</v>
      </c>
    </row>
    <row r="85" spans="2:65" s="1" customFormat="1" ht="22.9" customHeight="1">
      <c r="B85" s="33"/>
      <c r="C85" s="73" t="s">
        <v>143</v>
      </c>
      <c r="D85" s="34"/>
      <c r="E85" s="34"/>
      <c r="F85" s="34"/>
      <c r="G85" s="34"/>
      <c r="H85" s="34"/>
      <c r="I85" s="106"/>
      <c r="J85" s="152">
        <f>BK85</f>
        <v>0</v>
      </c>
      <c r="K85" s="34"/>
      <c r="L85" s="37"/>
      <c r="M85" s="69"/>
      <c r="N85" s="70"/>
      <c r="O85" s="70"/>
      <c r="P85" s="153">
        <f>P86+P89+P94+P98+P101+P115</f>
        <v>0</v>
      </c>
      <c r="Q85" s="70"/>
      <c r="R85" s="153">
        <f>R86+R89+R94+R98+R101+R115</f>
        <v>7.6667160000000001</v>
      </c>
      <c r="S85" s="70"/>
      <c r="T85" s="154">
        <f>T86+T89+T94+T98+T101+T115</f>
        <v>0</v>
      </c>
      <c r="AT85" s="16" t="s">
        <v>74</v>
      </c>
      <c r="AU85" s="16" t="s">
        <v>117</v>
      </c>
      <c r="BK85" s="155">
        <f>BK86+BK89+BK94+BK98+BK101+BK115</f>
        <v>0</v>
      </c>
    </row>
    <row r="86" spans="2:65" s="10" customFormat="1" ht="25.9" customHeight="1">
      <c r="B86" s="156"/>
      <c r="C86" s="157"/>
      <c r="D86" s="158" t="s">
        <v>74</v>
      </c>
      <c r="E86" s="159" t="s">
        <v>208</v>
      </c>
      <c r="F86" s="159" t="s">
        <v>767</v>
      </c>
      <c r="G86" s="157"/>
      <c r="H86" s="157"/>
      <c r="I86" s="160"/>
      <c r="J86" s="161">
        <f>BK86</f>
        <v>0</v>
      </c>
      <c r="K86" s="157"/>
      <c r="L86" s="162"/>
      <c r="M86" s="163"/>
      <c r="N86" s="164"/>
      <c r="O86" s="164"/>
      <c r="P86" s="165">
        <f>SUM(P87:P88)</f>
        <v>0</v>
      </c>
      <c r="Q86" s="164"/>
      <c r="R86" s="165">
        <f>SUM(R87:R88)</f>
        <v>0</v>
      </c>
      <c r="S86" s="164"/>
      <c r="T86" s="166">
        <f>SUM(T87:T88)</f>
        <v>0</v>
      </c>
      <c r="AR86" s="167" t="s">
        <v>83</v>
      </c>
      <c r="AT86" s="168" t="s">
        <v>74</v>
      </c>
      <c r="AU86" s="168" t="s">
        <v>75</v>
      </c>
      <c r="AY86" s="167" t="s">
        <v>146</v>
      </c>
      <c r="BK86" s="169">
        <f>SUM(BK87:BK88)</f>
        <v>0</v>
      </c>
    </row>
    <row r="87" spans="2:65" s="1" customFormat="1" ht="24" customHeight="1">
      <c r="B87" s="33"/>
      <c r="C87" s="170" t="s">
        <v>83</v>
      </c>
      <c r="D87" s="170" t="s">
        <v>147</v>
      </c>
      <c r="E87" s="171" t="s">
        <v>1792</v>
      </c>
      <c r="F87" s="172" t="s">
        <v>1877</v>
      </c>
      <c r="G87" s="173" t="s">
        <v>601</v>
      </c>
      <c r="H87" s="174">
        <v>23.85</v>
      </c>
      <c r="I87" s="175"/>
      <c r="J87" s="176">
        <f>ROUND(I87*H87,2)</f>
        <v>0</v>
      </c>
      <c r="K87" s="172" t="s">
        <v>394</v>
      </c>
      <c r="L87" s="37"/>
      <c r="M87" s="177" t="s">
        <v>21</v>
      </c>
      <c r="N87" s="178" t="s">
        <v>46</v>
      </c>
      <c r="O87" s="62"/>
      <c r="P87" s="179">
        <f>O87*H87</f>
        <v>0</v>
      </c>
      <c r="Q87" s="179">
        <v>0</v>
      </c>
      <c r="R87" s="179">
        <f>Q87*H87</f>
        <v>0</v>
      </c>
      <c r="S87" s="179">
        <v>0</v>
      </c>
      <c r="T87" s="180">
        <f>S87*H87</f>
        <v>0</v>
      </c>
      <c r="AR87" s="181" t="s">
        <v>165</v>
      </c>
      <c r="AT87" s="181" t="s">
        <v>147</v>
      </c>
      <c r="AU87" s="181" t="s">
        <v>83</v>
      </c>
      <c r="AY87" s="16" t="s">
        <v>146</v>
      </c>
      <c r="BE87" s="182">
        <f>IF(N87="základní",J87,0)</f>
        <v>0</v>
      </c>
      <c r="BF87" s="182">
        <f>IF(N87="snížená",J87,0)</f>
        <v>0</v>
      </c>
      <c r="BG87" s="182">
        <f>IF(N87="zákl. přenesená",J87,0)</f>
        <v>0</v>
      </c>
      <c r="BH87" s="182">
        <f>IF(N87="sníž. přenesená",J87,0)</f>
        <v>0</v>
      </c>
      <c r="BI87" s="182">
        <f>IF(N87="nulová",J87,0)</f>
        <v>0</v>
      </c>
      <c r="BJ87" s="16" t="s">
        <v>83</v>
      </c>
      <c r="BK87" s="182">
        <f>ROUND(I87*H87,2)</f>
        <v>0</v>
      </c>
      <c r="BL87" s="16" t="s">
        <v>165</v>
      </c>
      <c r="BM87" s="181" t="s">
        <v>1878</v>
      </c>
    </row>
    <row r="88" spans="2:65" s="11" customFormat="1">
      <c r="B88" s="186"/>
      <c r="C88" s="187"/>
      <c r="D88" s="183" t="s">
        <v>155</v>
      </c>
      <c r="E88" s="188" t="s">
        <v>21</v>
      </c>
      <c r="F88" s="189" t="s">
        <v>1879</v>
      </c>
      <c r="G88" s="187"/>
      <c r="H88" s="190">
        <v>23.85</v>
      </c>
      <c r="I88" s="191"/>
      <c r="J88" s="187"/>
      <c r="K88" s="187"/>
      <c r="L88" s="192"/>
      <c r="M88" s="193"/>
      <c r="N88" s="194"/>
      <c r="O88" s="194"/>
      <c r="P88" s="194"/>
      <c r="Q88" s="194"/>
      <c r="R88" s="194"/>
      <c r="S88" s="194"/>
      <c r="T88" s="195"/>
      <c r="AT88" s="196" t="s">
        <v>155</v>
      </c>
      <c r="AU88" s="196" t="s">
        <v>83</v>
      </c>
      <c r="AV88" s="11" t="s">
        <v>85</v>
      </c>
      <c r="AW88" s="11" t="s">
        <v>36</v>
      </c>
      <c r="AX88" s="11" t="s">
        <v>83</v>
      </c>
      <c r="AY88" s="196" t="s">
        <v>146</v>
      </c>
    </row>
    <row r="89" spans="2:65" s="10" customFormat="1" ht="25.9" customHeight="1">
      <c r="B89" s="156"/>
      <c r="C89" s="157"/>
      <c r="D89" s="158" t="s">
        <v>74</v>
      </c>
      <c r="E89" s="159" t="s">
        <v>8</v>
      </c>
      <c r="F89" s="159" t="s">
        <v>1880</v>
      </c>
      <c r="G89" s="157"/>
      <c r="H89" s="157"/>
      <c r="I89" s="160"/>
      <c r="J89" s="161">
        <f>BK89</f>
        <v>0</v>
      </c>
      <c r="K89" s="157"/>
      <c r="L89" s="162"/>
      <c r="M89" s="163"/>
      <c r="N89" s="164"/>
      <c r="O89" s="164"/>
      <c r="P89" s="165">
        <f>SUM(P90:P93)</f>
        <v>0</v>
      </c>
      <c r="Q89" s="164"/>
      <c r="R89" s="165">
        <f>SUM(R90:R93)</f>
        <v>6.6780000000000006E-2</v>
      </c>
      <c r="S89" s="164"/>
      <c r="T89" s="166">
        <f>SUM(T90:T93)</f>
        <v>0</v>
      </c>
      <c r="AR89" s="167" t="s">
        <v>83</v>
      </c>
      <c r="AT89" s="168" t="s">
        <v>74</v>
      </c>
      <c r="AU89" s="168" t="s">
        <v>75</v>
      </c>
      <c r="AY89" s="167" t="s">
        <v>146</v>
      </c>
      <c r="BK89" s="169">
        <f>SUM(BK90:BK93)</f>
        <v>0</v>
      </c>
    </row>
    <row r="90" spans="2:65" s="1" customFormat="1" ht="16.5" customHeight="1">
      <c r="B90" s="33"/>
      <c r="C90" s="170" t="s">
        <v>85</v>
      </c>
      <c r="D90" s="170" t="s">
        <v>147</v>
      </c>
      <c r="E90" s="171" t="s">
        <v>1881</v>
      </c>
      <c r="F90" s="172" t="s">
        <v>1882</v>
      </c>
      <c r="G90" s="173" t="s">
        <v>227</v>
      </c>
      <c r="H90" s="174">
        <v>79.5</v>
      </c>
      <c r="I90" s="175"/>
      <c r="J90" s="176">
        <f>ROUND(I90*H90,2)</f>
        <v>0</v>
      </c>
      <c r="K90" s="172" t="s">
        <v>394</v>
      </c>
      <c r="L90" s="37"/>
      <c r="M90" s="177" t="s">
        <v>21</v>
      </c>
      <c r="N90" s="178" t="s">
        <v>46</v>
      </c>
      <c r="O90" s="62"/>
      <c r="P90" s="179">
        <f>O90*H90</f>
        <v>0</v>
      </c>
      <c r="Q90" s="179">
        <v>8.4000000000000003E-4</v>
      </c>
      <c r="R90" s="179">
        <f>Q90*H90</f>
        <v>6.6780000000000006E-2</v>
      </c>
      <c r="S90" s="179">
        <v>0</v>
      </c>
      <c r="T90" s="180">
        <f>S90*H90</f>
        <v>0</v>
      </c>
      <c r="AR90" s="181" t="s">
        <v>165</v>
      </c>
      <c r="AT90" s="181" t="s">
        <v>147</v>
      </c>
      <c r="AU90" s="181" t="s">
        <v>83</v>
      </c>
      <c r="AY90" s="16" t="s">
        <v>146</v>
      </c>
      <c r="BE90" s="182">
        <f>IF(N90="základní",J90,0)</f>
        <v>0</v>
      </c>
      <c r="BF90" s="182">
        <f>IF(N90="snížená",J90,0)</f>
        <v>0</v>
      </c>
      <c r="BG90" s="182">
        <f>IF(N90="zákl. přenesená",J90,0)</f>
        <v>0</v>
      </c>
      <c r="BH90" s="182">
        <f>IF(N90="sníž. přenesená",J90,0)</f>
        <v>0</v>
      </c>
      <c r="BI90" s="182">
        <f>IF(N90="nulová",J90,0)</f>
        <v>0</v>
      </c>
      <c r="BJ90" s="16" t="s">
        <v>83</v>
      </c>
      <c r="BK90" s="182">
        <f>ROUND(I90*H90,2)</f>
        <v>0</v>
      </c>
      <c r="BL90" s="16" t="s">
        <v>165</v>
      </c>
      <c r="BM90" s="181" t="s">
        <v>1883</v>
      </c>
    </row>
    <row r="91" spans="2:65" s="11" customFormat="1">
      <c r="B91" s="186"/>
      <c r="C91" s="187"/>
      <c r="D91" s="183" t="s">
        <v>155</v>
      </c>
      <c r="E91" s="188" t="s">
        <v>21</v>
      </c>
      <c r="F91" s="189" t="s">
        <v>1884</v>
      </c>
      <c r="G91" s="187"/>
      <c r="H91" s="190">
        <v>79.5</v>
      </c>
      <c r="I91" s="191"/>
      <c r="J91" s="187"/>
      <c r="K91" s="187"/>
      <c r="L91" s="192"/>
      <c r="M91" s="193"/>
      <c r="N91" s="194"/>
      <c r="O91" s="194"/>
      <c r="P91" s="194"/>
      <c r="Q91" s="194"/>
      <c r="R91" s="194"/>
      <c r="S91" s="194"/>
      <c r="T91" s="195"/>
      <c r="AT91" s="196" t="s">
        <v>155</v>
      </c>
      <c r="AU91" s="196" t="s">
        <v>83</v>
      </c>
      <c r="AV91" s="11" t="s">
        <v>85</v>
      </c>
      <c r="AW91" s="11" t="s">
        <v>36</v>
      </c>
      <c r="AX91" s="11" t="s">
        <v>83</v>
      </c>
      <c r="AY91" s="196" t="s">
        <v>146</v>
      </c>
    </row>
    <row r="92" spans="2:65" s="1" customFormat="1" ht="16.5" customHeight="1">
      <c r="B92" s="33"/>
      <c r="C92" s="170" t="s">
        <v>160</v>
      </c>
      <c r="D92" s="170" t="s">
        <v>147</v>
      </c>
      <c r="E92" s="171" t="s">
        <v>1885</v>
      </c>
      <c r="F92" s="172" t="s">
        <v>1886</v>
      </c>
      <c r="G92" s="173" t="s">
        <v>227</v>
      </c>
      <c r="H92" s="174">
        <v>79.5</v>
      </c>
      <c r="I92" s="175"/>
      <c r="J92" s="176">
        <f>ROUND(I92*H92,2)</f>
        <v>0</v>
      </c>
      <c r="K92" s="172" t="s">
        <v>394</v>
      </c>
      <c r="L92" s="37"/>
      <c r="M92" s="177" t="s">
        <v>21</v>
      </c>
      <c r="N92" s="178" t="s">
        <v>46</v>
      </c>
      <c r="O92" s="62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AR92" s="181" t="s">
        <v>165</v>
      </c>
      <c r="AT92" s="181" t="s">
        <v>147</v>
      </c>
      <c r="AU92" s="181" t="s">
        <v>83</v>
      </c>
      <c r="AY92" s="16" t="s">
        <v>146</v>
      </c>
      <c r="BE92" s="182">
        <f>IF(N92="základní",J92,0)</f>
        <v>0</v>
      </c>
      <c r="BF92" s="182">
        <f>IF(N92="snížená",J92,0)</f>
        <v>0</v>
      </c>
      <c r="BG92" s="182">
        <f>IF(N92="zákl. přenesená",J92,0)</f>
        <v>0</v>
      </c>
      <c r="BH92" s="182">
        <f>IF(N92="sníž. přenesená",J92,0)</f>
        <v>0</v>
      </c>
      <c r="BI92" s="182">
        <f>IF(N92="nulová",J92,0)</f>
        <v>0</v>
      </c>
      <c r="BJ92" s="16" t="s">
        <v>83</v>
      </c>
      <c r="BK92" s="182">
        <f>ROUND(I92*H92,2)</f>
        <v>0</v>
      </c>
      <c r="BL92" s="16" t="s">
        <v>165</v>
      </c>
      <c r="BM92" s="181" t="s">
        <v>1887</v>
      </c>
    </row>
    <row r="93" spans="2:65" s="11" customFormat="1">
      <c r="B93" s="186"/>
      <c r="C93" s="187"/>
      <c r="D93" s="183" t="s">
        <v>155</v>
      </c>
      <c r="E93" s="188" t="s">
        <v>21</v>
      </c>
      <c r="F93" s="189" t="s">
        <v>1888</v>
      </c>
      <c r="G93" s="187"/>
      <c r="H93" s="190">
        <v>79.5</v>
      </c>
      <c r="I93" s="191"/>
      <c r="J93" s="187"/>
      <c r="K93" s="187"/>
      <c r="L93" s="192"/>
      <c r="M93" s="193"/>
      <c r="N93" s="194"/>
      <c r="O93" s="194"/>
      <c r="P93" s="194"/>
      <c r="Q93" s="194"/>
      <c r="R93" s="194"/>
      <c r="S93" s="194"/>
      <c r="T93" s="195"/>
      <c r="AT93" s="196" t="s">
        <v>155</v>
      </c>
      <c r="AU93" s="196" t="s">
        <v>83</v>
      </c>
      <c r="AV93" s="11" t="s">
        <v>85</v>
      </c>
      <c r="AW93" s="11" t="s">
        <v>36</v>
      </c>
      <c r="AX93" s="11" t="s">
        <v>83</v>
      </c>
      <c r="AY93" s="196" t="s">
        <v>146</v>
      </c>
    </row>
    <row r="94" spans="2:65" s="10" customFormat="1" ht="25.9" customHeight="1">
      <c r="B94" s="156"/>
      <c r="C94" s="157"/>
      <c r="D94" s="158" t="s">
        <v>74</v>
      </c>
      <c r="E94" s="159" t="s">
        <v>151</v>
      </c>
      <c r="F94" s="159" t="s">
        <v>772</v>
      </c>
      <c r="G94" s="157"/>
      <c r="H94" s="157"/>
      <c r="I94" s="160"/>
      <c r="J94" s="161">
        <f>BK94</f>
        <v>0</v>
      </c>
      <c r="K94" s="157"/>
      <c r="L94" s="162"/>
      <c r="M94" s="163"/>
      <c r="N94" s="164"/>
      <c r="O94" s="164"/>
      <c r="P94" s="165">
        <f>SUM(P95:P97)</f>
        <v>0</v>
      </c>
      <c r="Q94" s="164"/>
      <c r="R94" s="165">
        <f>SUM(R95:R97)</f>
        <v>0</v>
      </c>
      <c r="S94" s="164"/>
      <c r="T94" s="166">
        <f>SUM(T95:T97)</f>
        <v>0</v>
      </c>
      <c r="AR94" s="167" t="s">
        <v>83</v>
      </c>
      <c r="AT94" s="168" t="s">
        <v>74</v>
      </c>
      <c r="AU94" s="168" t="s">
        <v>75</v>
      </c>
      <c r="AY94" s="167" t="s">
        <v>146</v>
      </c>
      <c r="BK94" s="169">
        <f>SUM(BK95:BK97)</f>
        <v>0</v>
      </c>
    </row>
    <row r="95" spans="2:65" s="1" customFormat="1" ht="16.5" customHeight="1">
      <c r="B95" s="33"/>
      <c r="C95" s="170" t="s">
        <v>165</v>
      </c>
      <c r="D95" s="170" t="s">
        <v>147</v>
      </c>
      <c r="E95" s="171" t="s">
        <v>932</v>
      </c>
      <c r="F95" s="172" t="s">
        <v>1889</v>
      </c>
      <c r="G95" s="173" t="s">
        <v>601</v>
      </c>
      <c r="H95" s="174">
        <v>6.03</v>
      </c>
      <c r="I95" s="175"/>
      <c r="J95" s="176">
        <f>ROUND(I95*H95,2)</f>
        <v>0</v>
      </c>
      <c r="K95" s="172" t="s">
        <v>394</v>
      </c>
      <c r="L95" s="37"/>
      <c r="M95" s="177" t="s">
        <v>21</v>
      </c>
      <c r="N95" s="178" t="s">
        <v>46</v>
      </c>
      <c r="O95" s="62"/>
      <c r="P95" s="179">
        <f>O95*H95</f>
        <v>0</v>
      </c>
      <c r="Q95" s="179">
        <v>0</v>
      </c>
      <c r="R95" s="179">
        <f>Q95*H95</f>
        <v>0</v>
      </c>
      <c r="S95" s="179">
        <v>0</v>
      </c>
      <c r="T95" s="180">
        <f>S95*H95</f>
        <v>0</v>
      </c>
      <c r="AR95" s="181" t="s">
        <v>165</v>
      </c>
      <c r="AT95" s="181" t="s">
        <v>147</v>
      </c>
      <c r="AU95" s="181" t="s">
        <v>83</v>
      </c>
      <c r="AY95" s="16" t="s">
        <v>146</v>
      </c>
      <c r="BE95" s="182">
        <f>IF(N95="základní",J95,0)</f>
        <v>0</v>
      </c>
      <c r="BF95" s="182">
        <f>IF(N95="snížená",J95,0)</f>
        <v>0</v>
      </c>
      <c r="BG95" s="182">
        <f>IF(N95="zákl. přenesená",J95,0)</f>
        <v>0</v>
      </c>
      <c r="BH95" s="182">
        <f>IF(N95="sníž. přenesená",J95,0)</f>
        <v>0</v>
      </c>
      <c r="BI95" s="182">
        <f>IF(N95="nulová",J95,0)</f>
        <v>0</v>
      </c>
      <c r="BJ95" s="16" t="s">
        <v>83</v>
      </c>
      <c r="BK95" s="182">
        <f>ROUND(I95*H95,2)</f>
        <v>0</v>
      </c>
      <c r="BL95" s="16" t="s">
        <v>165</v>
      </c>
      <c r="BM95" s="181" t="s">
        <v>1890</v>
      </c>
    </row>
    <row r="96" spans="2:65" s="12" customFormat="1">
      <c r="B96" s="197"/>
      <c r="C96" s="198"/>
      <c r="D96" s="183" t="s">
        <v>155</v>
      </c>
      <c r="E96" s="199" t="s">
        <v>21</v>
      </c>
      <c r="F96" s="200" t="s">
        <v>1891</v>
      </c>
      <c r="G96" s="198"/>
      <c r="H96" s="199" t="s">
        <v>21</v>
      </c>
      <c r="I96" s="201"/>
      <c r="J96" s="198"/>
      <c r="K96" s="198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155</v>
      </c>
      <c r="AU96" s="206" t="s">
        <v>83</v>
      </c>
      <c r="AV96" s="12" t="s">
        <v>83</v>
      </c>
      <c r="AW96" s="12" t="s">
        <v>36</v>
      </c>
      <c r="AX96" s="12" t="s">
        <v>75</v>
      </c>
      <c r="AY96" s="206" t="s">
        <v>146</v>
      </c>
    </row>
    <row r="97" spans="2:65" s="11" customFormat="1">
      <c r="B97" s="186"/>
      <c r="C97" s="187"/>
      <c r="D97" s="183" t="s">
        <v>155</v>
      </c>
      <c r="E97" s="188" t="s">
        <v>21</v>
      </c>
      <c r="F97" s="189" t="s">
        <v>1892</v>
      </c>
      <c r="G97" s="187"/>
      <c r="H97" s="190">
        <v>6.03</v>
      </c>
      <c r="I97" s="191"/>
      <c r="J97" s="187"/>
      <c r="K97" s="187"/>
      <c r="L97" s="192"/>
      <c r="M97" s="193"/>
      <c r="N97" s="194"/>
      <c r="O97" s="194"/>
      <c r="P97" s="194"/>
      <c r="Q97" s="194"/>
      <c r="R97" s="194"/>
      <c r="S97" s="194"/>
      <c r="T97" s="195"/>
      <c r="AT97" s="196" t="s">
        <v>155</v>
      </c>
      <c r="AU97" s="196" t="s">
        <v>83</v>
      </c>
      <c r="AV97" s="11" t="s">
        <v>85</v>
      </c>
      <c r="AW97" s="11" t="s">
        <v>36</v>
      </c>
      <c r="AX97" s="11" t="s">
        <v>83</v>
      </c>
      <c r="AY97" s="196" t="s">
        <v>146</v>
      </c>
    </row>
    <row r="98" spans="2:65" s="10" customFormat="1" ht="25.9" customHeight="1">
      <c r="B98" s="156"/>
      <c r="C98" s="157"/>
      <c r="D98" s="158" t="s">
        <v>74</v>
      </c>
      <c r="E98" s="159" t="s">
        <v>231</v>
      </c>
      <c r="F98" s="159" t="s">
        <v>943</v>
      </c>
      <c r="G98" s="157"/>
      <c r="H98" s="157"/>
      <c r="I98" s="160"/>
      <c r="J98" s="161">
        <f>BK98</f>
        <v>0</v>
      </c>
      <c r="K98" s="157"/>
      <c r="L98" s="162"/>
      <c r="M98" s="163"/>
      <c r="N98" s="164"/>
      <c r="O98" s="164"/>
      <c r="P98" s="165">
        <f>SUM(P99:P100)</f>
        <v>0</v>
      </c>
      <c r="Q98" s="164"/>
      <c r="R98" s="165">
        <f>SUM(R99:R100)</f>
        <v>0</v>
      </c>
      <c r="S98" s="164"/>
      <c r="T98" s="166">
        <f>SUM(T99:T100)</f>
        <v>0</v>
      </c>
      <c r="AR98" s="167" t="s">
        <v>83</v>
      </c>
      <c r="AT98" s="168" t="s">
        <v>74</v>
      </c>
      <c r="AU98" s="168" t="s">
        <v>75</v>
      </c>
      <c r="AY98" s="167" t="s">
        <v>146</v>
      </c>
      <c r="BK98" s="169">
        <f>SUM(BK99:BK100)</f>
        <v>0</v>
      </c>
    </row>
    <row r="99" spans="2:65" s="1" customFormat="1" ht="24" customHeight="1">
      <c r="B99" s="33"/>
      <c r="C99" s="170" t="s">
        <v>171</v>
      </c>
      <c r="D99" s="170" t="s">
        <v>147</v>
      </c>
      <c r="E99" s="171" t="s">
        <v>1893</v>
      </c>
      <c r="F99" s="172" t="s">
        <v>1894</v>
      </c>
      <c r="G99" s="173" t="s">
        <v>601</v>
      </c>
      <c r="H99" s="174">
        <v>17.82</v>
      </c>
      <c r="I99" s="175"/>
      <c r="J99" s="176">
        <f>ROUND(I99*H99,2)</f>
        <v>0</v>
      </c>
      <c r="K99" s="172" t="s">
        <v>394</v>
      </c>
      <c r="L99" s="37"/>
      <c r="M99" s="177" t="s">
        <v>21</v>
      </c>
      <c r="N99" s="178" t="s">
        <v>46</v>
      </c>
      <c r="O99" s="62"/>
      <c r="P99" s="179">
        <f>O99*H99</f>
        <v>0</v>
      </c>
      <c r="Q99" s="179">
        <v>0</v>
      </c>
      <c r="R99" s="179">
        <f>Q99*H99</f>
        <v>0</v>
      </c>
      <c r="S99" s="179">
        <v>0</v>
      </c>
      <c r="T99" s="180">
        <f>S99*H99</f>
        <v>0</v>
      </c>
      <c r="AR99" s="181" t="s">
        <v>165</v>
      </c>
      <c r="AT99" s="181" t="s">
        <v>147</v>
      </c>
      <c r="AU99" s="181" t="s">
        <v>83</v>
      </c>
      <c r="AY99" s="16" t="s">
        <v>146</v>
      </c>
      <c r="BE99" s="182">
        <f>IF(N99="základní",J99,0)</f>
        <v>0</v>
      </c>
      <c r="BF99" s="182">
        <f>IF(N99="snížená",J99,0)</f>
        <v>0</v>
      </c>
      <c r="BG99" s="182">
        <f>IF(N99="zákl. přenesená",J99,0)</f>
        <v>0</v>
      </c>
      <c r="BH99" s="182">
        <f>IF(N99="sníž. přenesená",J99,0)</f>
        <v>0</v>
      </c>
      <c r="BI99" s="182">
        <f>IF(N99="nulová",J99,0)</f>
        <v>0</v>
      </c>
      <c r="BJ99" s="16" t="s">
        <v>83</v>
      </c>
      <c r="BK99" s="182">
        <f>ROUND(I99*H99,2)</f>
        <v>0</v>
      </c>
      <c r="BL99" s="16" t="s">
        <v>165</v>
      </c>
      <c r="BM99" s="181" t="s">
        <v>1895</v>
      </c>
    </row>
    <row r="100" spans="2:65" s="11" customFormat="1">
      <c r="B100" s="186"/>
      <c r="C100" s="187"/>
      <c r="D100" s="183" t="s">
        <v>155</v>
      </c>
      <c r="E100" s="188" t="s">
        <v>21</v>
      </c>
      <c r="F100" s="189" t="s">
        <v>1896</v>
      </c>
      <c r="G100" s="187"/>
      <c r="H100" s="190">
        <v>17.82</v>
      </c>
      <c r="I100" s="191"/>
      <c r="J100" s="187"/>
      <c r="K100" s="187"/>
      <c r="L100" s="192"/>
      <c r="M100" s="193"/>
      <c r="N100" s="194"/>
      <c r="O100" s="194"/>
      <c r="P100" s="194"/>
      <c r="Q100" s="194"/>
      <c r="R100" s="194"/>
      <c r="S100" s="194"/>
      <c r="T100" s="195"/>
      <c r="AT100" s="196" t="s">
        <v>155</v>
      </c>
      <c r="AU100" s="196" t="s">
        <v>83</v>
      </c>
      <c r="AV100" s="11" t="s">
        <v>85</v>
      </c>
      <c r="AW100" s="11" t="s">
        <v>36</v>
      </c>
      <c r="AX100" s="11" t="s">
        <v>83</v>
      </c>
      <c r="AY100" s="196" t="s">
        <v>146</v>
      </c>
    </row>
    <row r="101" spans="2:65" s="10" customFormat="1" ht="25.9" customHeight="1">
      <c r="B101" s="156"/>
      <c r="C101" s="157"/>
      <c r="D101" s="158" t="s">
        <v>74</v>
      </c>
      <c r="E101" s="159" t="s">
        <v>7</v>
      </c>
      <c r="F101" s="159" t="s">
        <v>952</v>
      </c>
      <c r="G101" s="157"/>
      <c r="H101" s="157"/>
      <c r="I101" s="160"/>
      <c r="J101" s="161">
        <f>BK101</f>
        <v>0</v>
      </c>
      <c r="K101" s="157"/>
      <c r="L101" s="162"/>
      <c r="M101" s="163"/>
      <c r="N101" s="164"/>
      <c r="O101" s="164"/>
      <c r="P101" s="165">
        <f>SUM(P102:P114)</f>
        <v>0</v>
      </c>
      <c r="Q101" s="164"/>
      <c r="R101" s="165">
        <f>SUM(R102:R114)</f>
        <v>7.5999360000000005</v>
      </c>
      <c r="S101" s="164"/>
      <c r="T101" s="166">
        <f>SUM(T102:T114)</f>
        <v>0</v>
      </c>
      <c r="AR101" s="167" t="s">
        <v>83</v>
      </c>
      <c r="AT101" s="168" t="s">
        <v>74</v>
      </c>
      <c r="AU101" s="168" t="s">
        <v>75</v>
      </c>
      <c r="AY101" s="167" t="s">
        <v>146</v>
      </c>
      <c r="BK101" s="169">
        <f>SUM(BK102:BK114)</f>
        <v>0</v>
      </c>
    </row>
    <row r="102" spans="2:65" s="1" customFormat="1" ht="16.5" customHeight="1">
      <c r="B102" s="33"/>
      <c r="C102" s="170" t="s">
        <v>176</v>
      </c>
      <c r="D102" s="170" t="s">
        <v>147</v>
      </c>
      <c r="E102" s="171" t="s">
        <v>967</v>
      </c>
      <c r="F102" s="172" t="s">
        <v>1897</v>
      </c>
      <c r="G102" s="173" t="s">
        <v>227</v>
      </c>
      <c r="H102" s="174">
        <v>63.6</v>
      </c>
      <c r="I102" s="175"/>
      <c r="J102" s="176">
        <f>ROUND(I102*H102,2)</f>
        <v>0</v>
      </c>
      <c r="K102" s="172" t="s">
        <v>394</v>
      </c>
      <c r="L102" s="37"/>
      <c r="M102" s="177" t="s">
        <v>21</v>
      </c>
      <c r="N102" s="178" t="s">
        <v>46</v>
      </c>
      <c r="O102" s="62"/>
      <c r="P102" s="179">
        <f>O102*H102</f>
        <v>0</v>
      </c>
      <c r="Q102" s="179">
        <v>3.1E-4</v>
      </c>
      <c r="R102" s="179">
        <f>Q102*H102</f>
        <v>1.9716000000000001E-2</v>
      </c>
      <c r="S102" s="179">
        <v>0</v>
      </c>
      <c r="T102" s="180">
        <f>S102*H102</f>
        <v>0</v>
      </c>
      <c r="AR102" s="181" t="s">
        <v>165</v>
      </c>
      <c r="AT102" s="181" t="s">
        <v>147</v>
      </c>
      <c r="AU102" s="181" t="s">
        <v>83</v>
      </c>
      <c r="AY102" s="16" t="s">
        <v>146</v>
      </c>
      <c r="BE102" s="182">
        <f>IF(N102="základní",J102,0)</f>
        <v>0</v>
      </c>
      <c r="BF102" s="182">
        <f>IF(N102="snížená",J102,0)</f>
        <v>0</v>
      </c>
      <c r="BG102" s="182">
        <f>IF(N102="zákl. přenesená",J102,0)</f>
        <v>0</v>
      </c>
      <c r="BH102" s="182">
        <f>IF(N102="sníž. přenesená",J102,0)</f>
        <v>0</v>
      </c>
      <c r="BI102" s="182">
        <f>IF(N102="nulová",J102,0)</f>
        <v>0</v>
      </c>
      <c r="BJ102" s="16" t="s">
        <v>83</v>
      </c>
      <c r="BK102" s="182">
        <f>ROUND(I102*H102,2)</f>
        <v>0</v>
      </c>
      <c r="BL102" s="16" t="s">
        <v>165</v>
      </c>
      <c r="BM102" s="181" t="s">
        <v>1898</v>
      </c>
    </row>
    <row r="103" spans="2:65" s="11" customFormat="1">
      <c r="B103" s="186"/>
      <c r="C103" s="187"/>
      <c r="D103" s="183" t="s">
        <v>155</v>
      </c>
      <c r="E103" s="188" t="s">
        <v>21</v>
      </c>
      <c r="F103" s="189" t="s">
        <v>1899</v>
      </c>
      <c r="G103" s="187"/>
      <c r="H103" s="190">
        <v>63.6</v>
      </c>
      <c r="I103" s="191"/>
      <c r="J103" s="187"/>
      <c r="K103" s="187"/>
      <c r="L103" s="192"/>
      <c r="M103" s="193"/>
      <c r="N103" s="194"/>
      <c r="O103" s="194"/>
      <c r="P103" s="194"/>
      <c r="Q103" s="194"/>
      <c r="R103" s="194"/>
      <c r="S103" s="194"/>
      <c r="T103" s="195"/>
      <c r="AT103" s="196" t="s">
        <v>155</v>
      </c>
      <c r="AU103" s="196" t="s">
        <v>83</v>
      </c>
      <c r="AV103" s="11" t="s">
        <v>85</v>
      </c>
      <c r="AW103" s="11" t="s">
        <v>36</v>
      </c>
      <c r="AX103" s="11" t="s">
        <v>83</v>
      </c>
      <c r="AY103" s="196" t="s">
        <v>146</v>
      </c>
    </row>
    <row r="104" spans="2:65" s="1" customFormat="1" ht="16.5" customHeight="1">
      <c r="B104" s="33"/>
      <c r="C104" s="221" t="s">
        <v>181</v>
      </c>
      <c r="D104" s="221" t="s">
        <v>820</v>
      </c>
      <c r="E104" s="222" t="s">
        <v>972</v>
      </c>
      <c r="F104" s="223" t="s">
        <v>1900</v>
      </c>
      <c r="G104" s="224" t="s">
        <v>227</v>
      </c>
      <c r="H104" s="225">
        <v>76.319999999999993</v>
      </c>
      <c r="I104" s="226"/>
      <c r="J104" s="227">
        <f>ROUND(I104*H104,2)</f>
        <v>0</v>
      </c>
      <c r="K104" s="223" t="s">
        <v>21</v>
      </c>
      <c r="L104" s="228"/>
      <c r="M104" s="229" t="s">
        <v>21</v>
      </c>
      <c r="N104" s="230" t="s">
        <v>46</v>
      </c>
      <c r="O104" s="62"/>
      <c r="P104" s="179">
        <f>O104*H104</f>
        <v>0</v>
      </c>
      <c r="Q104" s="179">
        <v>5.0000000000000001E-4</v>
      </c>
      <c r="R104" s="179">
        <f>Q104*H104</f>
        <v>3.8159999999999999E-2</v>
      </c>
      <c r="S104" s="179">
        <v>0</v>
      </c>
      <c r="T104" s="180">
        <f>S104*H104</f>
        <v>0</v>
      </c>
      <c r="AR104" s="181" t="s">
        <v>186</v>
      </c>
      <c r="AT104" s="181" t="s">
        <v>820</v>
      </c>
      <c r="AU104" s="181" t="s">
        <v>83</v>
      </c>
      <c r="AY104" s="16" t="s">
        <v>146</v>
      </c>
      <c r="BE104" s="182">
        <f>IF(N104="základní",J104,0)</f>
        <v>0</v>
      </c>
      <c r="BF104" s="182">
        <f>IF(N104="snížená",J104,0)</f>
        <v>0</v>
      </c>
      <c r="BG104" s="182">
        <f>IF(N104="zákl. přenesená",J104,0)</f>
        <v>0</v>
      </c>
      <c r="BH104" s="182">
        <f>IF(N104="sníž. přenesená",J104,0)</f>
        <v>0</v>
      </c>
      <c r="BI104" s="182">
        <f>IF(N104="nulová",J104,0)</f>
        <v>0</v>
      </c>
      <c r="BJ104" s="16" t="s">
        <v>83</v>
      </c>
      <c r="BK104" s="182">
        <f>ROUND(I104*H104,2)</f>
        <v>0</v>
      </c>
      <c r="BL104" s="16" t="s">
        <v>165</v>
      </c>
      <c r="BM104" s="181" t="s">
        <v>1901</v>
      </c>
    </row>
    <row r="105" spans="2:65" s="1" customFormat="1" ht="19.5">
      <c r="B105" s="33"/>
      <c r="C105" s="34"/>
      <c r="D105" s="183" t="s">
        <v>153</v>
      </c>
      <c r="E105" s="34"/>
      <c r="F105" s="184" t="s">
        <v>1902</v>
      </c>
      <c r="G105" s="34"/>
      <c r="H105" s="34"/>
      <c r="I105" s="106"/>
      <c r="J105" s="34"/>
      <c r="K105" s="34"/>
      <c r="L105" s="37"/>
      <c r="M105" s="185"/>
      <c r="N105" s="62"/>
      <c r="O105" s="62"/>
      <c r="P105" s="62"/>
      <c r="Q105" s="62"/>
      <c r="R105" s="62"/>
      <c r="S105" s="62"/>
      <c r="T105" s="63"/>
      <c r="AT105" s="16" t="s">
        <v>153</v>
      </c>
      <c r="AU105" s="16" t="s">
        <v>83</v>
      </c>
    </row>
    <row r="106" spans="2:65" s="11" customFormat="1">
      <c r="B106" s="186"/>
      <c r="C106" s="187"/>
      <c r="D106" s="183" t="s">
        <v>155</v>
      </c>
      <c r="E106" s="188" t="s">
        <v>21</v>
      </c>
      <c r="F106" s="189" t="s">
        <v>1903</v>
      </c>
      <c r="G106" s="187"/>
      <c r="H106" s="190">
        <v>76.319999999999993</v>
      </c>
      <c r="I106" s="191"/>
      <c r="J106" s="187"/>
      <c r="K106" s="187"/>
      <c r="L106" s="192"/>
      <c r="M106" s="193"/>
      <c r="N106" s="194"/>
      <c r="O106" s="194"/>
      <c r="P106" s="194"/>
      <c r="Q106" s="194"/>
      <c r="R106" s="194"/>
      <c r="S106" s="194"/>
      <c r="T106" s="195"/>
      <c r="AT106" s="196" t="s">
        <v>155</v>
      </c>
      <c r="AU106" s="196" t="s">
        <v>83</v>
      </c>
      <c r="AV106" s="11" t="s">
        <v>85</v>
      </c>
      <c r="AW106" s="11" t="s">
        <v>36</v>
      </c>
      <c r="AX106" s="11" t="s">
        <v>83</v>
      </c>
      <c r="AY106" s="196" t="s">
        <v>146</v>
      </c>
    </row>
    <row r="107" spans="2:65" s="1" customFormat="1" ht="16.5" customHeight="1">
      <c r="B107" s="33"/>
      <c r="C107" s="170" t="s">
        <v>186</v>
      </c>
      <c r="D107" s="170" t="s">
        <v>147</v>
      </c>
      <c r="E107" s="171" t="s">
        <v>977</v>
      </c>
      <c r="F107" s="172" t="s">
        <v>1904</v>
      </c>
      <c r="G107" s="173" t="s">
        <v>601</v>
      </c>
      <c r="H107" s="174">
        <v>4.24</v>
      </c>
      <c r="I107" s="175"/>
      <c r="J107" s="176">
        <f>ROUND(I107*H107,2)</f>
        <v>0</v>
      </c>
      <c r="K107" s="172" t="s">
        <v>394</v>
      </c>
      <c r="L107" s="37"/>
      <c r="M107" s="177" t="s">
        <v>21</v>
      </c>
      <c r="N107" s="178" t="s">
        <v>46</v>
      </c>
      <c r="O107" s="62"/>
      <c r="P107" s="179">
        <f>O107*H107</f>
        <v>0</v>
      </c>
      <c r="Q107" s="179">
        <v>1.63</v>
      </c>
      <c r="R107" s="179">
        <f>Q107*H107</f>
        <v>6.9112</v>
      </c>
      <c r="S107" s="179">
        <v>0</v>
      </c>
      <c r="T107" s="180">
        <f>S107*H107</f>
        <v>0</v>
      </c>
      <c r="AR107" s="181" t="s">
        <v>165</v>
      </c>
      <c r="AT107" s="181" t="s">
        <v>147</v>
      </c>
      <c r="AU107" s="181" t="s">
        <v>83</v>
      </c>
      <c r="AY107" s="16" t="s">
        <v>146</v>
      </c>
      <c r="BE107" s="182">
        <f>IF(N107="základní",J107,0)</f>
        <v>0</v>
      </c>
      <c r="BF107" s="182">
        <f>IF(N107="snížená",J107,0)</f>
        <v>0</v>
      </c>
      <c r="BG107" s="182">
        <f>IF(N107="zákl. přenesená",J107,0)</f>
        <v>0</v>
      </c>
      <c r="BH107" s="182">
        <f>IF(N107="sníž. přenesená",J107,0)</f>
        <v>0</v>
      </c>
      <c r="BI107" s="182">
        <f>IF(N107="nulová",J107,0)</f>
        <v>0</v>
      </c>
      <c r="BJ107" s="16" t="s">
        <v>83</v>
      </c>
      <c r="BK107" s="182">
        <f>ROUND(I107*H107,2)</f>
        <v>0</v>
      </c>
      <c r="BL107" s="16" t="s">
        <v>165</v>
      </c>
      <c r="BM107" s="181" t="s">
        <v>1905</v>
      </c>
    </row>
    <row r="108" spans="2:65" s="11" customFormat="1">
      <c r="B108" s="186"/>
      <c r="C108" s="187"/>
      <c r="D108" s="183" t="s">
        <v>155</v>
      </c>
      <c r="E108" s="188" t="s">
        <v>21</v>
      </c>
      <c r="F108" s="189" t="s">
        <v>1906</v>
      </c>
      <c r="G108" s="187"/>
      <c r="H108" s="190">
        <v>4.24</v>
      </c>
      <c r="I108" s="191"/>
      <c r="J108" s="187"/>
      <c r="K108" s="187"/>
      <c r="L108" s="192"/>
      <c r="M108" s="193"/>
      <c r="N108" s="194"/>
      <c r="O108" s="194"/>
      <c r="P108" s="194"/>
      <c r="Q108" s="194"/>
      <c r="R108" s="194"/>
      <c r="S108" s="194"/>
      <c r="T108" s="195"/>
      <c r="AT108" s="196" t="s">
        <v>155</v>
      </c>
      <c r="AU108" s="196" t="s">
        <v>83</v>
      </c>
      <c r="AV108" s="11" t="s">
        <v>85</v>
      </c>
      <c r="AW108" s="11" t="s">
        <v>36</v>
      </c>
      <c r="AX108" s="11" t="s">
        <v>83</v>
      </c>
      <c r="AY108" s="196" t="s">
        <v>146</v>
      </c>
    </row>
    <row r="109" spans="2:65" s="1" customFormat="1" ht="16.5" customHeight="1">
      <c r="B109" s="33"/>
      <c r="C109" s="170" t="s">
        <v>191</v>
      </c>
      <c r="D109" s="170" t="s">
        <v>147</v>
      </c>
      <c r="E109" s="171" t="s">
        <v>959</v>
      </c>
      <c r="F109" s="172" t="s">
        <v>1907</v>
      </c>
      <c r="G109" s="173" t="s">
        <v>222</v>
      </c>
      <c r="H109" s="174">
        <v>27</v>
      </c>
      <c r="I109" s="175"/>
      <c r="J109" s="176">
        <f>ROUND(I109*H109,2)</f>
        <v>0</v>
      </c>
      <c r="K109" s="172" t="s">
        <v>394</v>
      </c>
      <c r="L109" s="37"/>
      <c r="M109" s="177" t="s">
        <v>21</v>
      </c>
      <c r="N109" s="178" t="s">
        <v>46</v>
      </c>
      <c r="O109" s="62"/>
      <c r="P109" s="179">
        <f>O109*H109</f>
        <v>0</v>
      </c>
      <c r="Q109" s="179">
        <v>1.16E-3</v>
      </c>
      <c r="R109" s="179">
        <f>Q109*H109</f>
        <v>3.1320000000000001E-2</v>
      </c>
      <c r="S109" s="179">
        <v>0</v>
      </c>
      <c r="T109" s="180">
        <f>S109*H109</f>
        <v>0</v>
      </c>
      <c r="AR109" s="181" t="s">
        <v>165</v>
      </c>
      <c r="AT109" s="181" t="s">
        <v>147</v>
      </c>
      <c r="AU109" s="181" t="s">
        <v>83</v>
      </c>
      <c r="AY109" s="16" t="s">
        <v>146</v>
      </c>
      <c r="BE109" s="182">
        <f>IF(N109="základní",J109,0)</f>
        <v>0</v>
      </c>
      <c r="BF109" s="182">
        <f>IF(N109="snížená",J109,0)</f>
        <v>0</v>
      </c>
      <c r="BG109" s="182">
        <f>IF(N109="zákl. přenesená",J109,0)</f>
        <v>0</v>
      </c>
      <c r="BH109" s="182">
        <f>IF(N109="sníž. přenesená",J109,0)</f>
        <v>0</v>
      </c>
      <c r="BI109" s="182">
        <f>IF(N109="nulová",J109,0)</f>
        <v>0</v>
      </c>
      <c r="BJ109" s="16" t="s">
        <v>83</v>
      </c>
      <c r="BK109" s="182">
        <f>ROUND(I109*H109,2)</f>
        <v>0</v>
      </c>
      <c r="BL109" s="16" t="s">
        <v>165</v>
      </c>
      <c r="BM109" s="181" t="s">
        <v>1908</v>
      </c>
    </row>
    <row r="110" spans="2:65" s="11" customFormat="1">
      <c r="B110" s="186"/>
      <c r="C110" s="187"/>
      <c r="D110" s="183" t="s">
        <v>155</v>
      </c>
      <c r="E110" s="188" t="s">
        <v>21</v>
      </c>
      <c r="F110" s="189" t="s">
        <v>1909</v>
      </c>
      <c r="G110" s="187"/>
      <c r="H110" s="190">
        <v>27</v>
      </c>
      <c r="I110" s="191"/>
      <c r="J110" s="187"/>
      <c r="K110" s="187"/>
      <c r="L110" s="192"/>
      <c r="M110" s="193"/>
      <c r="N110" s="194"/>
      <c r="O110" s="194"/>
      <c r="P110" s="194"/>
      <c r="Q110" s="194"/>
      <c r="R110" s="194"/>
      <c r="S110" s="194"/>
      <c r="T110" s="195"/>
      <c r="AT110" s="196" t="s">
        <v>155</v>
      </c>
      <c r="AU110" s="196" t="s">
        <v>83</v>
      </c>
      <c r="AV110" s="11" t="s">
        <v>85</v>
      </c>
      <c r="AW110" s="11" t="s">
        <v>36</v>
      </c>
      <c r="AX110" s="11" t="s">
        <v>83</v>
      </c>
      <c r="AY110" s="196" t="s">
        <v>146</v>
      </c>
    </row>
    <row r="111" spans="2:65" s="1" customFormat="1" ht="16.5" customHeight="1">
      <c r="B111" s="33"/>
      <c r="C111" s="170" t="s">
        <v>195</v>
      </c>
      <c r="D111" s="170" t="s">
        <v>147</v>
      </c>
      <c r="E111" s="171" t="s">
        <v>964</v>
      </c>
      <c r="F111" s="172" t="s">
        <v>1910</v>
      </c>
      <c r="G111" s="173" t="s">
        <v>150</v>
      </c>
      <c r="H111" s="174">
        <v>2</v>
      </c>
      <c r="I111" s="175"/>
      <c r="J111" s="176">
        <f>ROUND(I111*H111,2)</f>
        <v>0</v>
      </c>
      <c r="K111" s="172" t="s">
        <v>394</v>
      </c>
      <c r="L111" s="37"/>
      <c r="M111" s="177" t="s">
        <v>21</v>
      </c>
      <c r="N111" s="178" t="s">
        <v>46</v>
      </c>
      <c r="O111" s="62"/>
      <c r="P111" s="179">
        <f>O111*H111</f>
        <v>0</v>
      </c>
      <c r="Q111" s="179">
        <v>2.9770000000000001E-2</v>
      </c>
      <c r="R111" s="179">
        <f>Q111*H111</f>
        <v>5.9540000000000003E-2</v>
      </c>
      <c r="S111" s="179">
        <v>0</v>
      </c>
      <c r="T111" s="180">
        <f>S111*H111</f>
        <v>0</v>
      </c>
      <c r="AR111" s="181" t="s">
        <v>165</v>
      </c>
      <c r="AT111" s="181" t="s">
        <v>147</v>
      </c>
      <c r="AU111" s="181" t="s">
        <v>83</v>
      </c>
      <c r="AY111" s="16" t="s">
        <v>146</v>
      </c>
      <c r="BE111" s="182">
        <f>IF(N111="základní",J111,0)</f>
        <v>0</v>
      </c>
      <c r="BF111" s="182">
        <f>IF(N111="snížená",J111,0)</f>
        <v>0</v>
      </c>
      <c r="BG111" s="182">
        <f>IF(N111="zákl. přenesená",J111,0)</f>
        <v>0</v>
      </c>
      <c r="BH111" s="182">
        <f>IF(N111="sníž. přenesená",J111,0)</f>
        <v>0</v>
      </c>
      <c r="BI111" s="182">
        <f>IF(N111="nulová",J111,0)</f>
        <v>0</v>
      </c>
      <c r="BJ111" s="16" t="s">
        <v>83</v>
      </c>
      <c r="BK111" s="182">
        <f>ROUND(I111*H111,2)</f>
        <v>0</v>
      </c>
      <c r="BL111" s="16" t="s">
        <v>165</v>
      </c>
      <c r="BM111" s="181" t="s">
        <v>1911</v>
      </c>
    </row>
    <row r="112" spans="2:65" s="11" customFormat="1">
      <c r="B112" s="186"/>
      <c r="C112" s="187"/>
      <c r="D112" s="183" t="s">
        <v>155</v>
      </c>
      <c r="E112" s="188" t="s">
        <v>21</v>
      </c>
      <c r="F112" s="189" t="s">
        <v>156</v>
      </c>
      <c r="G112" s="187"/>
      <c r="H112" s="190">
        <v>2</v>
      </c>
      <c r="I112" s="191"/>
      <c r="J112" s="187"/>
      <c r="K112" s="187"/>
      <c r="L112" s="192"/>
      <c r="M112" s="193"/>
      <c r="N112" s="194"/>
      <c r="O112" s="194"/>
      <c r="P112" s="194"/>
      <c r="Q112" s="194"/>
      <c r="R112" s="194"/>
      <c r="S112" s="194"/>
      <c r="T112" s="195"/>
      <c r="AT112" s="196" t="s">
        <v>155</v>
      </c>
      <c r="AU112" s="196" t="s">
        <v>83</v>
      </c>
      <c r="AV112" s="11" t="s">
        <v>85</v>
      </c>
      <c r="AW112" s="11" t="s">
        <v>36</v>
      </c>
      <c r="AX112" s="11" t="s">
        <v>83</v>
      </c>
      <c r="AY112" s="196" t="s">
        <v>146</v>
      </c>
    </row>
    <row r="113" spans="2:65" s="1" customFormat="1" ht="16.5" customHeight="1">
      <c r="B113" s="33"/>
      <c r="C113" s="170" t="s">
        <v>199</v>
      </c>
      <c r="D113" s="170" t="s">
        <v>147</v>
      </c>
      <c r="E113" s="171" t="s">
        <v>1912</v>
      </c>
      <c r="F113" s="172" t="s">
        <v>1913</v>
      </c>
      <c r="G113" s="173" t="s">
        <v>150</v>
      </c>
      <c r="H113" s="174">
        <v>1</v>
      </c>
      <c r="I113" s="175"/>
      <c r="J113" s="176">
        <f>ROUND(I113*H113,2)</f>
        <v>0</v>
      </c>
      <c r="K113" s="172" t="s">
        <v>21</v>
      </c>
      <c r="L113" s="37"/>
      <c r="M113" s="177" t="s">
        <v>21</v>
      </c>
      <c r="N113" s="178" t="s">
        <v>46</v>
      </c>
      <c r="O113" s="62"/>
      <c r="P113" s="179">
        <f>O113*H113</f>
        <v>0</v>
      </c>
      <c r="Q113" s="179">
        <v>0.54</v>
      </c>
      <c r="R113" s="179">
        <f>Q113*H113</f>
        <v>0.54</v>
      </c>
      <c r="S113" s="179">
        <v>0</v>
      </c>
      <c r="T113" s="180">
        <f>S113*H113</f>
        <v>0</v>
      </c>
      <c r="AR113" s="181" t="s">
        <v>165</v>
      </c>
      <c r="AT113" s="181" t="s">
        <v>147</v>
      </c>
      <c r="AU113" s="181" t="s">
        <v>83</v>
      </c>
      <c r="AY113" s="16" t="s">
        <v>146</v>
      </c>
      <c r="BE113" s="182">
        <f>IF(N113="základní",J113,0)</f>
        <v>0</v>
      </c>
      <c r="BF113" s="182">
        <f>IF(N113="snížená",J113,0)</f>
        <v>0</v>
      </c>
      <c r="BG113" s="182">
        <f>IF(N113="zákl. přenesená",J113,0)</f>
        <v>0</v>
      </c>
      <c r="BH113" s="182">
        <f>IF(N113="sníž. přenesená",J113,0)</f>
        <v>0</v>
      </c>
      <c r="BI113" s="182">
        <f>IF(N113="nulová",J113,0)</f>
        <v>0</v>
      </c>
      <c r="BJ113" s="16" t="s">
        <v>83</v>
      </c>
      <c r="BK113" s="182">
        <f>ROUND(I113*H113,2)</f>
        <v>0</v>
      </c>
      <c r="BL113" s="16" t="s">
        <v>165</v>
      </c>
      <c r="BM113" s="181" t="s">
        <v>1914</v>
      </c>
    </row>
    <row r="114" spans="2:65" s="11" customFormat="1">
      <c r="B114" s="186"/>
      <c r="C114" s="187"/>
      <c r="D114" s="183" t="s">
        <v>155</v>
      </c>
      <c r="E114" s="188" t="s">
        <v>21</v>
      </c>
      <c r="F114" s="189" t="s">
        <v>164</v>
      </c>
      <c r="G114" s="187"/>
      <c r="H114" s="190">
        <v>1</v>
      </c>
      <c r="I114" s="191"/>
      <c r="J114" s="187"/>
      <c r="K114" s="187"/>
      <c r="L114" s="192"/>
      <c r="M114" s="193"/>
      <c r="N114" s="194"/>
      <c r="O114" s="194"/>
      <c r="P114" s="194"/>
      <c r="Q114" s="194"/>
      <c r="R114" s="194"/>
      <c r="S114" s="194"/>
      <c r="T114" s="195"/>
      <c r="AT114" s="196" t="s">
        <v>155</v>
      </c>
      <c r="AU114" s="196" t="s">
        <v>83</v>
      </c>
      <c r="AV114" s="11" t="s">
        <v>85</v>
      </c>
      <c r="AW114" s="11" t="s">
        <v>36</v>
      </c>
      <c r="AX114" s="11" t="s">
        <v>83</v>
      </c>
      <c r="AY114" s="196" t="s">
        <v>146</v>
      </c>
    </row>
    <row r="115" spans="2:65" s="10" customFormat="1" ht="25.9" customHeight="1">
      <c r="B115" s="156"/>
      <c r="C115" s="157"/>
      <c r="D115" s="158" t="s">
        <v>74</v>
      </c>
      <c r="E115" s="159" t="s">
        <v>839</v>
      </c>
      <c r="F115" s="159" t="s">
        <v>840</v>
      </c>
      <c r="G115" s="157"/>
      <c r="H115" s="157"/>
      <c r="I115" s="160"/>
      <c r="J115" s="161">
        <f>BK115</f>
        <v>0</v>
      </c>
      <c r="K115" s="157"/>
      <c r="L115" s="162"/>
      <c r="M115" s="163"/>
      <c r="N115" s="164"/>
      <c r="O115" s="164"/>
      <c r="P115" s="165">
        <f>P116</f>
        <v>0</v>
      </c>
      <c r="Q115" s="164"/>
      <c r="R115" s="165">
        <f>R116</f>
        <v>0</v>
      </c>
      <c r="S115" s="164"/>
      <c r="T115" s="166">
        <f>T116</f>
        <v>0</v>
      </c>
      <c r="AR115" s="167" t="s">
        <v>83</v>
      </c>
      <c r="AT115" s="168" t="s">
        <v>74</v>
      </c>
      <c r="AU115" s="168" t="s">
        <v>75</v>
      </c>
      <c r="AY115" s="167" t="s">
        <v>146</v>
      </c>
      <c r="BK115" s="169">
        <f>BK116</f>
        <v>0</v>
      </c>
    </row>
    <row r="116" spans="2:65" s="1" customFormat="1" ht="16.5" customHeight="1">
      <c r="B116" s="33"/>
      <c r="C116" s="170" t="s">
        <v>204</v>
      </c>
      <c r="D116" s="170" t="s">
        <v>147</v>
      </c>
      <c r="E116" s="171" t="s">
        <v>1915</v>
      </c>
      <c r="F116" s="172" t="s">
        <v>1916</v>
      </c>
      <c r="G116" s="173" t="s">
        <v>688</v>
      </c>
      <c r="H116" s="174">
        <v>7.6669999999999998</v>
      </c>
      <c r="I116" s="175"/>
      <c r="J116" s="176">
        <f>ROUND(I116*H116,2)</f>
        <v>0</v>
      </c>
      <c r="K116" s="172" t="s">
        <v>394</v>
      </c>
      <c r="L116" s="37"/>
      <c r="M116" s="231" t="s">
        <v>21</v>
      </c>
      <c r="N116" s="232" t="s">
        <v>46</v>
      </c>
      <c r="O116" s="233"/>
      <c r="P116" s="234">
        <f>O116*H116</f>
        <v>0</v>
      </c>
      <c r="Q116" s="234">
        <v>0</v>
      </c>
      <c r="R116" s="234">
        <f>Q116*H116</f>
        <v>0</v>
      </c>
      <c r="S116" s="234">
        <v>0</v>
      </c>
      <c r="T116" s="235">
        <f>S116*H116</f>
        <v>0</v>
      </c>
      <c r="AR116" s="181" t="s">
        <v>165</v>
      </c>
      <c r="AT116" s="181" t="s">
        <v>147</v>
      </c>
      <c r="AU116" s="181" t="s">
        <v>83</v>
      </c>
      <c r="AY116" s="16" t="s">
        <v>146</v>
      </c>
      <c r="BE116" s="182">
        <f>IF(N116="základní",J116,0)</f>
        <v>0</v>
      </c>
      <c r="BF116" s="182">
        <f>IF(N116="snížená",J116,0)</f>
        <v>0</v>
      </c>
      <c r="BG116" s="182">
        <f>IF(N116="zákl. přenesená",J116,0)</f>
        <v>0</v>
      </c>
      <c r="BH116" s="182">
        <f>IF(N116="sníž. přenesená",J116,0)</f>
        <v>0</v>
      </c>
      <c r="BI116" s="182">
        <f>IF(N116="nulová",J116,0)</f>
        <v>0</v>
      </c>
      <c r="BJ116" s="16" t="s">
        <v>83</v>
      </c>
      <c r="BK116" s="182">
        <f>ROUND(I116*H116,2)</f>
        <v>0</v>
      </c>
      <c r="BL116" s="16" t="s">
        <v>165</v>
      </c>
      <c r="BM116" s="181" t="s">
        <v>1917</v>
      </c>
    </row>
    <row r="117" spans="2:65" s="1" customFormat="1" ht="6.95" customHeight="1">
      <c r="B117" s="45"/>
      <c r="C117" s="46"/>
      <c r="D117" s="46"/>
      <c r="E117" s="46"/>
      <c r="F117" s="46"/>
      <c r="G117" s="46"/>
      <c r="H117" s="46"/>
      <c r="I117" s="130"/>
      <c r="J117" s="46"/>
      <c r="K117" s="46"/>
      <c r="L117" s="37"/>
    </row>
  </sheetData>
  <sheetProtection algorithmName="SHA-512" hashValue="tPCAgqt/8mGIx69WbsNffnbJvVR7bQDEnJjt/U2fL6BxjUbMzeBAhypVuve/cEZnctCJpxMErdmLzE1EfjDB0Q==" saltValue="KzvkXqvqRXsBM+qrnv7Aqi3TC1IoKyuwQauu51jrw+SRqFK8gYDgHrAaoc+mOILzNPvaMw+/Ts9MInnH1z9Ybw==" spinCount="100000" sheet="1" objects="1" scenarios="1" formatColumns="0" formatRows="0" autoFilter="0"/>
  <autoFilter ref="C84:K116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8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10.5" customWidth="1"/>
    <col min="8" max="8" width="11.5" customWidth="1"/>
    <col min="9" max="9" width="20.1640625" style="99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16" t="s">
        <v>103</v>
      </c>
    </row>
    <row r="3" spans="2:46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9"/>
      <c r="AT3" s="16" t="s">
        <v>85</v>
      </c>
    </row>
    <row r="4" spans="2:46" ht="24.95" customHeight="1">
      <c r="B4" s="19"/>
      <c r="D4" s="103" t="s">
        <v>110</v>
      </c>
      <c r="L4" s="19"/>
      <c r="M4" s="10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5" t="s">
        <v>16</v>
      </c>
      <c r="L6" s="19"/>
    </row>
    <row r="7" spans="2:46" ht="16.5" customHeight="1">
      <c r="B7" s="19"/>
      <c r="E7" s="357" t="str">
        <f>'Rekapitulace stavby'!K6</f>
        <v>VYSOKÝ CHLUMEC PARC. Č. 414/2 -  MVS - HOSPODÁŘSKÝ OBJEKT Z MOKŘAN ČP. 13</v>
      </c>
      <c r="F7" s="358"/>
      <c r="G7" s="358"/>
      <c r="H7" s="358"/>
      <c r="L7" s="19"/>
    </row>
    <row r="8" spans="2:46" s="1" customFormat="1" ht="12" customHeight="1">
      <c r="B8" s="37"/>
      <c r="D8" s="105" t="s">
        <v>111</v>
      </c>
      <c r="I8" s="106"/>
      <c r="L8" s="37"/>
    </row>
    <row r="9" spans="2:46" s="1" customFormat="1" ht="36.950000000000003" customHeight="1">
      <c r="B9" s="37"/>
      <c r="E9" s="359" t="s">
        <v>1918</v>
      </c>
      <c r="F9" s="360"/>
      <c r="G9" s="360"/>
      <c r="H9" s="360"/>
      <c r="I9" s="106"/>
      <c r="L9" s="37"/>
    </row>
    <row r="10" spans="2:46" s="1" customFormat="1">
      <c r="B10" s="37"/>
      <c r="I10" s="106"/>
      <c r="L10" s="37"/>
    </row>
    <row r="11" spans="2:46" s="1" customFormat="1" ht="12" customHeight="1">
      <c r="B11" s="37"/>
      <c r="D11" s="105" t="s">
        <v>18</v>
      </c>
      <c r="F11" s="107" t="s">
        <v>19</v>
      </c>
      <c r="I11" s="108" t="s">
        <v>20</v>
      </c>
      <c r="J11" s="107" t="s">
        <v>21</v>
      </c>
      <c r="L11" s="37"/>
    </row>
    <row r="12" spans="2:46" s="1" customFormat="1" ht="12" customHeight="1">
      <c r="B12" s="37"/>
      <c r="D12" s="105" t="s">
        <v>22</v>
      </c>
      <c r="F12" s="107" t="s">
        <v>23</v>
      </c>
      <c r="I12" s="108" t="s">
        <v>24</v>
      </c>
      <c r="J12" s="109" t="str">
        <f>'Rekapitulace stavby'!AN8</f>
        <v>14. 12. 2018</v>
      </c>
      <c r="L12" s="37"/>
    </row>
    <row r="13" spans="2:46" s="1" customFormat="1" ht="10.9" customHeight="1">
      <c r="B13" s="37"/>
      <c r="I13" s="106"/>
      <c r="L13" s="37"/>
    </row>
    <row r="14" spans="2:46" s="1" customFormat="1" ht="12" customHeight="1">
      <c r="B14" s="37"/>
      <c r="D14" s="105" t="s">
        <v>26</v>
      </c>
      <c r="I14" s="108" t="s">
        <v>27</v>
      </c>
      <c r="J14" s="107" t="s">
        <v>28</v>
      </c>
      <c r="L14" s="37"/>
    </row>
    <row r="15" spans="2:46" s="1" customFormat="1" ht="18" customHeight="1">
      <c r="B15" s="37"/>
      <c r="E15" s="107" t="s">
        <v>29</v>
      </c>
      <c r="I15" s="108" t="s">
        <v>30</v>
      </c>
      <c r="J15" s="107" t="s">
        <v>21</v>
      </c>
      <c r="L15" s="37"/>
    </row>
    <row r="16" spans="2:46" s="1" customFormat="1" ht="6.95" customHeight="1">
      <c r="B16" s="37"/>
      <c r="I16" s="106"/>
      <c r="L16" s="37"/>
    </row>
    <row r="17" spans="2:12" s="1" customFormat="1" ht="12" customHeight="1">
      <c r="B17" s="37"/>
      <c r="D17" s="105" t="s">
        <v>31</v>
      </c>
      <c r="I17" s="108" t="s">
        <v>27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361" t="str">
        <f>'Rekapitulace stavby'!E14</f>
        <v>Vyplň údaj</v>
      </c>
      <c r="F18" s="362"/>
      <c r="G18" s="362"/>
      <c r="H18" s="362"/>
      <c r="I18" s="108" t="s">
        <v>30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6"/>
      <c r="L19" s="37"/>
    </row>
    <row r="20" spans="2:12" s="1" customFormat="1" ht="12" customHeight="1">
      <c r="B20" s="37"/>
      <c r="D20" s="105" t="s">
        <v>33</v>
      </c>
      <c r="I20" s="108" t="s">
        <v>27</v>
      </c>
      <c r="J20" s="107" t="s">
        <v>34</v>
      </c>
      <c r="L20" s="37"/>
    </row>
    <row r="21" spans="2:12" s="1" customFormat="1" ht="18" customHeight="1">
      <c r="B21" s="37"/>
      <c r="E21" s="107" t="s">
        <v>35</v>
      </c>
      <c r="I21" s="108" t="s">
        <v>30</v>
      </c>
      <c r="J21" s="107" t="s">
        <v>21</v>
      </c>
      <c r="L21" s="37"/>
    </row>
    <row r="22" spans="2:12" s="1" customFormat="1" ht="6.95" customHeight="1">
      <c r="B22" s="37"/>
      <c r="I22" s="106"/>
      <c r="L22" s="37"/>
    </row>
    <row r="23" spans="2:12" s="1" customFormat="1" ht="12" customHeight="1">
      <c r="B23" s="37"/>
      <c r="D23" s="105" t="s">
        <v>37</v>
      </c>
      <c r="I23" s="108" t="s">
        <v>27</v>
      </c>
      <c r="J23" s="107" t="s">
        <v>21</v>
      </c>
      <c r="L23" s="37"/>
    </row>
    <row r="24" spans="2:12" s="1" customFormat="1" ht="18" customHeight="1">
      <c r="B24" s="37"/>
      <c r="E24" s="107" t="s">
        <v>38</v>
      </c>
      <c r="I24" s="108" t="s">
        <v>30</v>
      </c>
      <c r="J24" s="107" t="s">
        <v>21</v>
      </c>
      <c r="L24" s="37"/>
    </row>
    <row r="25" spans="2:12" s="1" customFormat="1" ht="6.95" customHeight="1">
      <c r="B25" s="37"/>
      <c r="I25" s="106"/>
      <c r="L25" s="37"/>
    </row>
    <row r="26" spans="2:12" s="1" customFormat="1" ht="12" customHeight="1">
      <c r="B26" s="37"/>
      <c r="D26" s="105" t="s">
        <v>39</v>
      </c>
      <c r="I26" s="106"/>
      <c r="L26" s="37"/>
    </row>
    <row r="27" spans="2:12" s="7" customFormat="1" ht="51" customHeight="1">
      <c r="B27" s="110"/>
      <c r="E27" s="363" t="s">
        <v>40</v>
      </c>
      <c r="F27" s="363"/>
      <c r="G27" s="363"/>
      <c r="H27" s="363"/>
      <c r="I27" s="111"/>
      <c r="L27" s="110"/>
    </row>
    <row r="28" spans="2:12" s="1" customFormat="1" ht="6.95" customHeight="1">
      <c r="B28" s="37"/>
      <c r="I28" s="106"/>
      <c r="L28" s="37"/>
    </row>
    <row r="29" spans="2:12" s="1" customFormat="1" ht="6.95" customHeight="1">
      <c r="B29" s="37"/>
      <c r="D29" s="58"/>
      <c r="E29" s="58"/>
      <c r="F29" s="58"/>
      <c r="G29" s="58"/>
      <c r="H29" s="58"/>
      <c r="I29" s="112"/>
      <c r="J29" s="58"/>
      <c r="K29" s="58"/>
      <c r="L29" s="37"/>
    </row>
    <row r="30" spans="2:12" s="1" customFormat="1" ht="25.35" customHeight="1">
      <c r="B30" s="37"/>
      <c r="D30" s="113" t="s">
        <v>41</v>
      </c>
      <c r="I30" s="106"/>
      <c r="J30" s="114">
        <f>ROUND(J84, 2)</f>
        <v>0</v>
      </c>
      <c r="L30" s="37"/>
    </row>
    <row r="31" spans="2:12" s="1" customFormat="1" ht="6.95" customHeight="1">
      <c r="B31" s="37"/>
      <c r="D31" s="58"/>
      <c r="E31" s="58"/>
      <c r="F31" s="58"/>
      <c r="G31" s="58"/>
      <c r="H31" s="58"/>
      <c r="I31" s="112"/>
      <c r="J31" s="58"/>
      <c r="K31" s="58"/>
      <c r="L31" s="37"/>
    </row>
    <row r="32" spans="2:12" s="1" customFormat="1" ht="14.45" customHeight="1">
      <c r="B32" s="37"/>
      <c r="F32" s="115" t="s">
        <v>43</v>
      </c>
      <c r="I32" s="116" t="s">
        <v>42</v>
      </c>
      <c r="J32" s="115" t="s">
        <v>44</v>
      </c>
      <c r="L32" s="37"/>
    </row>
    <row r="33" spans="2:12" s="1" customFormat="1" ht="14.45" customHeight="1">
      <c r="B33" s="37"/>
      <c r="D33" s="117" t="s">
        <v>45</v>
      </c>
      <c r="E33" s="105" t="s">
        <v>46</v>
      </c>
      <c r="F33" s="118">
        <f>ROUND((SUM(BE84:BE107)),  2)</f>
        <v>0</v>
      </c>
      <c r="I33" s="119">
        <v>0.21</v>
      </c>
      <c r="J33" s="118">
        <f>ROUND(((SUM(BE84:BE107))*I33),  2)</f>
        <v>0</v>
      </c>
      <c r="L33" s="37"/>
    </row>
    <row r="34" spans="2:12" s="1" customFormat="1" ht="14.45" customHeight="1">
      <c r="B34" s="37"/>
      <c r="E34" s="105" t="s">
        <v>47</v>
      </c>
      <c r="F34" s="118">
        <f>ROUND((SUM(BF84:BF107)),  2)</f>
        <v>0</v>
      </c>
      <c r="I34" s="119">
        <v>0.15</v>
      </c>
      <c r="J34" s="118">
        <f>ROUND(((SUM(BF84:BF107))*I34),  2)</f>
        <v>0</v>
      </c>
      <c r="L34" s="37"/>
    </row>
    <row r="35" spans="2:12" s="1" customFormat="1" ht="14.45" hidden="1" customHeight="1">
      <c r="B35" s="37"/>
      <c r="E35" s="105" t="s">
        <v>48</v>
      </c>
      <c r="F35" s="118">
        <f>ROUND((SUM(BG84:BG107)),  2)</f>
        <v>0</v>
      </c>
      <c r="I35" s="119">
        <v>0.21</v>
      </c>
      <c r="J35" s="118">
        <f>0</f>
        <v>0</v>
      </c>
      <c r="L35" s="37"/>
    </row>
    <row r="36" spans="2:12" s="1" customFormat="1" ht="14.45" hidden="1" customHeight="1">
      <c r="B36" s="37"/>
      <c r="E36" s="105" t="s">
        <v>49</v>
      </c>
      <c r="F36" s="118">
        <f>ROUND((SUM(BH84:BH107)),  2)</f>
        <v>0</v>
      </c>
      <c r="I36" s="119">
        <v>0.15</v>
      </c>
      <c r="J36" s="118">
        <f>0</f>
        <v>0</v>
      </c>
      <c r="L36" s="37"/>
    </row>
    <row r="37" spans="2:12" s="1" customFormat="1" ht="14.45" hidden="1" customHeight="1">
      <c r="B37" s="37"/>
      <c r="E37" s="105" t="s">
        <v>50</v>
      </c>
      <c r="F37" s="118">
        <f>ROUND((SUM(BI84:BI107)),  2)</f>
        <v>0</v>
      </c>
      <c r="I37" s="119">
        <v>0</v>
      </c>
      <c r="J37" s="118">
        <f>0</f>
        <v>0</v>
      </c>
      <c r="L37" s="37"/>
    </row>
    <row r="38" spans="2:12" s="1" customFormat="1" ht="6.95" customHeight="1">
      <c r="B38" s="37"/>
      <c r="I38" s="106"/>
      <c r="L38" s="37"/>
    </row>
    <row r="39" spans="2:12" s="1" customFormat="1" ht="25.35" customHeight="1">
      <c r="B39" s="37"/>
      <c r="C39" s="120"/>
      <c r="D39" s="121" t="s">
        <v>51</v>
      </c>
      <c r="E39" s="122"/>
      <c r="F39" s="122"/>
      <c r="G39" s="123" t="s">
        <v>52</v>
      </c>
      <c r="H39" s="124" t="s">
        <v>53</v>
      </c>
      <c r="I39" s="125"/>
      <c r="J39" s="126">
        <f>SUM(J30:J37)</f>
        <v>0</v>
      </c>
      <c r="K39" s="127"/>
      <c r="L39" s="37"/>
    </row>
    <row r="40" spans="2:12" s="1" customFormat="1" ht="14.45" customHeight="1">
      <c r="B40" s="128"/>
      <c r="C40" s="129"/>
      <c r="D40" s="129"/>
      <c r="E40" s="129"/>
      <c r="F40" s="129"/>
      <c r="G40" s="129"/>
      <c r="H40" s="129"/>
      <c r="I40" s="130"/>
      <c r="J40" s="129"/>
      <c r="K40" s="129"/>
      <c r="L40" s="37"/>
    </row>
    <row r="44" spans="2:12" s="1" customFormat="1" ht="6.9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5" spans="2:12" s="1" customFormat="1" ht="24.95" customHeight="1">
      <c r="B45" s="33"/>
      <c r="C45" s="22" t="s">
        <v>114</v>
      </c>
      <c r="D45" s="34"/>
      <c r="E45" s="34"/>
      <c r="F45" s="34"/>
      <c r="G45" s="34"/>
      <c r="H45" s="34"/>
      <c r="I45" s="106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6"/>
      <c r="J47" s="34"/>
      <c r="K47" s="34"/>
      <c r="L47" s="37"/>
    </row>
    <row r="48" spans="2:12" s="1" customFormat="1" ht="16.5" customHeight="1">
      <c r="B48" s="33"/>
      <c r="C48" s="34"/>
      <c r="D48" s="34"/>
      <c r="E48" s="355" t="str">
        <f>E7</f>
        <v>VYSOKÝ CHLUMEC PARC. Č. 414/2 -  MVS - HOSPODÁŘSKÝ OBJEKT Z MOKŘAN ČP. 13</v>
      </c>
      <c r="F48" s="356"/>
      <c r="G48" s="356"/>
      <c r="H48" s="356"/>
      <c r="I48" s="106"/>
      <c r="J48" s="34"/>
      <c r="K48" s="34"/>
      <c r="L48" s="37"/>
    </row>
    <row r="49" spans="2:47" s="1" customFormat="1" ht="12" customHeight="1">
      <c r="B49" s="33"/>
      <c r="C49" s="28" t="s">
        <v>111</v>
      </c>
      <c r="D49" s="34"/>
      <c r="E49" s="34"/>
      <c r="F49" s="34"/>
      <c r="G49" s="34"/>
      <c r="H49" s="34"/>
      <c r="I49" s="106"/>
      <c r="J49" s="34"/>
      <c r="K49" s="34"/>
      <c r="L49" s="37"/>
    </row>
    <row r="50" spans="2:47" s="1" customFormat="1" ht="16.5" customHeight="1">
      <c r="B50" s="33"/>
      <c r="C50" s="34"/>
      <c r="D50" s="34"/>
      <c r="E50" s="333" t="str">
        <f>E9</f>
        <v>07 - VYSOKÝ CHLUMEC - DEŠŤOVÁ KANALIZACE</v>
      </c>
      <c r="F50" s="354"/>
      <c r="G50" s="354"/>
      <c r="H50" s="354"/>
      <c r="I50" s="106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VYSOKÝ CHLUMEC</v>
      </c>
      <c r="G52" s="34"/>
      <c r="H52" s="34"/>
      <c r="I52" s="108" t="s">
        <v>24</v>
      </c>
      <c r="J52" s="57" t="str">
        <f>IF(J12="","",J12)</f>
        <v>14. 12. 2018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37"/>
    </row>
    <row r="54" spans="2:47" s="1" customFormat="1" ht="27.95" customHeight="1">
      <c r="B54" s="33"/>
      <c r="C54" s="28" t="s">
        <v>26</v>
      </c>
      <c r="D54" s="34"/>
      <c r="E54" s="34"/>
      <c r="F54" s="26" t="str">
        <f>E15</f>
        <v>HORNICKÉ MUZEUM PŘÍBRAM</v>
      </c>
      <c r="G54" s="34"/>
      <c r="H54" s="34"/>
      <c r="I54" s="108" t="s">
        <v>33</v>
      </c>
      <c r="J54" s="31" t="str">
        <f>E21</f>
        <v>ING. ARCH. PETR DOSTÁL</v>
      </c>
      <c r="K54" s="34"/>
      <c r="L54" s="37"/>
    </row>
    <row r="55" spans="2:47" s="1" customFormat="1" ht="15.2" customHeight="1">
      <c r="B55" s="33"/>
      <c r="C55" s="28" t="s">
        <v>31</v>
      </c>
      <c r="D55" s="34"/>
      <c r="E55" s="34"/>
      <c r="F55" s="26" t="str">
        <f>IF(E18="","",E18)</f>
        <v>Vyplň údaj</v>
      </c>
      <c r="G55" s="34"/>
      <c r="H55" s="34"/>
      <c r="I55" s="108" t="s">
        <v>37</v>
      </c>
      <c r="J55" s="31" t="str">
        <f>E24</f>
        <v>J. JEDLIČKOVÁ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37"/>
    </row>
    <row r="57" spans="2:47" s="1" customFormat="1" ht="29.25" customHeight="1">
      <c r="B57" s="33"/>
      <c r="C57" s="134" t="s">
        <v>115</v>
      </c>
      <c r="D57" s="135"/>
      <c r="E57" s="135"/>
      <c r="F57" s="135"/>
      <c r="G57" s="135"/>
      <c r="H57" s="135"/>
      <c r="I57" s="136"/>
      <c r="J57" s="137" t="s">
        <v>116</v>
      </c>
      <c r="K57" s="135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37"/>
    </row>
    <row r="59" spans="2:47" s="1" customFormat="1" ht="22.9" customHeight="1">
      <c r="B59" s="33"/>
      <c r="C59" s="138" t="s">
        <v>73</v>
      </c>
      <c r="D59" s="34"/>
      <c r="E59" s="34"/>
      <c r="F59" s="34"/>
      <c r="G59" s="34"/>
      <c r="H59" s="34"/>
      <c r="I59" s="106"/>
      <c r="J59" s="75">
        <f>J84</f>
        <v>0</v>
      </c>
      <c r="K59" s="34"/>
      <c r="L59" s="37"/>
      <c r="AU59" s="16" t="s">
        <v>117</v>
      </c>
    </row>
    <row r="60" spans="2:47" s="8" customFormat="1" ht="24.95" customHeight="1">
      <c r="B60" s="139"/>
      <c r="C60" s="140"/>
      <c r="D60" s="141" t="s">
        <v>762</v>
      </c>
      <c r="E60" s="142"/>
      <c r="F60" s="142"/>
      <c r="G60" s="142"/>
      <c r="H60" s="142"/>
      <c r="I60" s="143"/>
      <c r="J60" s="144">
        <f>J85</f>
        <v>0</v>
      </c>
      <c r="K60" s="140"/>
      <c r="L60" s="145"/>
    </row>
    <row r="61" spans="2:47" s="8" customFormat="1" ht="24.95" customHeight="1">
      <c r="B61" s="139"/>
      <c r="C61" s="140"/>
      <c r="D61" s="141" t="s">
        <v>763</v>
      </c>
      <c r="E61" s="142"/>
      <c r="F61" s="142"/>
      <c r="G61" s="142"/>
      <c r="H61" s="142"/>
      <c r="I61" s="143"/>
      <c r="J61" s="144">
        <f>J88</f>
        <v>0</v>
      </c>
      <c r="K61" s="140"/>
      <c r="L61" s="145"/>
    </row>
    <row r="62" spans="2:47" s="8" customFormat="1" ht="24.95" customHeight="1">
      <c r="B62" s="139"/>
      <c r="C62" s="140"/>
      <c r="D62" s="141" t="s">
        <v>886</v>
      </c>
      <c r="E62" s="142"/>
      <c r="F62" s="142"/>
      <c r="G62" s="142"/>
      <c r="H62" s="142"/>
      <c r="I62" s="143"/>
      <c r="J62" s="144">
        <f>J92</f>
        <v>0</v>
      </c>
      <c r="K62" s="140"/>
      <c r="L62" s="145"/>
    </row>
    <row r="63" spans="2:47" s="8" customFormat="1" ht="24.95" customHeight="1">
      <c r="B63" s="139"/>
      <c r="C63" s="140"/>
      <c r="D63" s="141" t="s">
        <v>1785</v>
      </c>
      <c r="E63" s="142"/>
      <c r="F63" s="142"/>
      <c r="G63" s="142"/>
      <c r="H63" s="142"/>
      <c r="I63" s="143"/>
      <c r="J63" s="144">
        <f>J95</f>
        <v>0</v>
      </c>
      <c r="K63" s="140"/>
      <c r="L63" s="145"/>
    </row>
    <row r="64" spans="2:47" s="8" customFormat="1" ht="24.95" customHeight="1">
      <c r="B64" s="139"/>
      <c r="C64" s="140"/>
      <c r="D64" s="141" t="s">
        <v>1785</v>
      </c>
      <c r="E64" s="142"/>
      <c r="F64" s="142"/>
      <c r="G64" s="142"/>
      <c r="H64" s="142"/>
      <c r="I64" s="143"/>
      <c r="J64" s="144">
        <f>J106</f>
        <v>0</v>
      </c>
      <c r="K64" s="140"/>
      <c r="L64" s="145"/>
    </row>
    <row r="65" spans="2:12" s="1" customFormat="1" ht="21.75" customHeight="1">
      <c r="B65" s="33"/>
      <c r="C65" s="34"/>
      <c r="D65" s="34"/>
      <c r="E65" s="34"/>
      <c r="F65" s="34"/>
      <c r="G65" s="34"/>
      <c r="H65" s="34"/>
      <c r="I65" s="106"/>
      <c r="J65" s="34"/>
      <c r="K65" s="34"/>
      <c r="L65" s="37"/>
    </row>
    <row r="66" spans="2:12" s="1" customFormat="1" ht="6.95" customHeight="1">
      <c r="B66" s="45"/>
      <c r="C66" s="46"/>
      <c r="D66" s="46"/>
      <c r="E66" s="46"/>
      <c r="F66" s="46"/>
      <c r="G66" s="46"/>
      <c r="H66" s="46"/>
      <c r="I66" s="130"/>
      <c r="J66" s="46"/>
      <c r="K66" s="46"/>
      <c r="L66" s="37"/>
    </row>
    <row r="70" spans="2:12" s="1" customFormat="1" ht="6.95" customHeight="1">
      <c r="B70" s="47"/>
      <c r="C70" s="48"/>
      <c r="D70" s="48"/>
      <c r="E70" s="48"/>
      <c r="F70" s="48"/>
      <c r="G70" s="48"/>
      <c r="H70" s="48"/>
      <c r="I70" s="133"/>
      <c r="J70" s="48"/>
      <c r="K70" s="48"/>
      <c r="L70" s="37"/>
    </row>
    <row r="71" spans="2:12" s="1" customFormat="1" ht="24.95" customHeight="1">
      <c r="B71" s="33"/>
      <c r="C71" s="22" t="s">
        <v>131</v>
      </c>
      <c r="D71" s="34"/>
      <c r="E71" s="34"/>
      <c r="F71" s="34"/>
      <c r="G71" s="34"/>
      <c r="H71" s="34"/>
      <c r="I71" s="106"/>
      <c r="J71" s="34"/>
      <c r="K71" s="34"/>
      <c r="L71" s="37"/>
    </row>
    <row r="72" spans="2:12" s="1" customFormat="1" ht="6.95" customHeight="1">
      <c r="B72" s="33"/>
      <c r="C72" s="34"/>
      <c r="D72" s="34"/>
      <c r="E72" s="34"/>
      <c r="F72" s="34"/>
      <c r="G72" s="34"/>
      <c r="H72" s="34"/>
      <c r="I72" s="106"/>
      <c r="J72" s="34"/>
      <c r="K72" s="34"/>
      <c r="L72" s="37"/>
    </row>
    <row r="73" spans="2:12" s="1" customFormat="1" ht="12" customHeight="1">
      <c r="B73" s="33"/>
      <c r="C73" s="28" t="s">
        <v>16</v>
      </c>
      <c r="D73" s="34"/>
      <c r="E73" s="34"/>
      <c r="F73" s="34"/>
      <c r="G73" s="34"/>
      <c r="H73" s="34"/>
      <c r="I73" s="106"/>
      <c r="J73" s="34"/>
      <c r="K73" s="34"/>
      <c r="L73" s="37"/>
    </row>
    <row r="74" spans="2:12" s="1" customFormat="1" ht="16.5" customHeight="1">
      <c r="B74" s="33"/>
      <c r="C74" s="34"/>
      <c r="D74" s="34"/>
      <c r="E74" s="355" t="str">
        <f>E7</f>
        <v>VYSOKÝ CHLUMEC PARC. Č. 414/2 -  MVS - HOSPODÁŘSKÝ OBJEKT Z MOKŘAN ČP. 13</v>
      </c>
      <c r="F74" s="356"/>
      <c r="G74" s="356"/>
      <c r="H74" s="356"/>
      <c r="I74" s="106"/>
      <c r="J74" s="34"/>
      <c r="K74" s="34"/>
      <c r="L74" s="37"/>
    </row>
    <row r="75" spans="2:12" s="1" customFormat="1" ht="12" customHeight="1">
      <c r="B75" s="33"/>
      <c r="C75" s="28" t="s">
        <v>111</v>
      </c>
      <c r="D75" s="34"/>
      <c r="E75" s="34"/>
      <c r="F75" s="34"/>
      <c r="G75" s="34"/>
      <c r="H75" s="34"/>
      <c r="I75" s="106"/>
      <c r="J75" s="34"/>
      <c r="K75" s="34"/>
      <c r="L75" s="37"/>
    </row>
    <row r="76" spans="2:12" s="1" customFormat="1" ht="16.5" customHeight="1">
      <c r="B76" s="33"/>
      <c r="C76" s="34"/>
      <c r="D76" s="34"/>
      <c r="E76" s="333" t="str">
        <f>E9</f>
        <v>07 - VYSOKÝ CHLUMEC - DEŠŤOVÁ KANALIZACE</v>
      </c>
      <c r="F76" s="354"/>
      <c r="G76" s="354"/>
      <c r="H76" s="354"/>
      <c r="I76" s="106"/>
      <c r="J76" s="34"/>
      <c r="K76" s="34"/>
      <c r="L76" s="37"/>
    </row>
    <row r="77" spans="2:12" s="1" customFormat="1" ht="6.95" customHeight="1">
      <c r="B77" s="33"/>
      <c r="C77" s="34"/>
      <c r="D77" s="34"/>
      <c r="E77" s="34"/>
      <c r="F77" s="34"/>
      <c r="G77" s="34"/>
      <c r="H77" s="34"/>
      <c r="I77" s="106"/>
      <c r="J77" s="34"/>
      <c r="K77" s="34"/>
      <c r="L77" s="37"/>
    </row>
    <row r="78" spans="2:12" s="1" customFormat="1" ht="12" customHeight="1">
      <c r="B78" s="33"/>
      <c r="C78" s="28" t="s">
        <v>22</v>
      </c>
      <c r="D78" s="34"/>
      <c r="E78" s="34"/>
      <c r="F78" s="26" t="str">
        <f>F12</f>
        <v>VYSOKÝ CHLUMEC</v>
      </c>
      <c r="G78" s="34"/>
      <c r="H78" s="34"/>
      <c r="I78" s="108" t="s">
        <v>24</v>
      </c>
      <c r="J78" s="57" t="str">
        <f>IF(J12="","",J12)</f>
        <v>14. 12. 2018</v>
      </c>
      <c r="K78" s="34"/>
      <c r="L78" s="37"/>
    </row>
    <row r="79" spans="2:12" s="1" customFormat="1" ht="6.95" customHeight="1">
      <c r="B79" s="33"/>
      <c r="C79" s="34"/>
      <c r="D79" s="34"/>
      <c r="E79" s="34"/>
      <c r="F79" s="34"/>
      <c r="G79" s="34"/>
      <c r="H79" s="34"/>
      <c r="I79" s="106"/>
      <c r="J79" s="34"/>
      <c r="K79" s="34"/>
      <c r="L79" s="37"/>
    </row>
    <row r="80" spans="2:12" s="1" customFormat="1" ht="27.95" customHeight="1">
      <c r="B80" s="33"/>
      <c r="C80" s="28" t="s">
        <v>26</v>
      </c>
      <c r="D80" s="34"/>
      <c r="E80" s="34"/>
      <c r="F80" s="26" t="str">
        <f>E15</f>
        <v>HORNICKÉ MUZEUM PŘÍBRAM</v>
      </c>
      <c r="G80" s="34"/>
      <c r="H80" s="34"/>
      <c r="I80" s="108" t="s">
        <v>33</v>
      </c>
      <c r="J80" s="31" t="str">
        <f>E21</f>
        <v>ING. ARCH. PETR DOSTÁL</v>
      </c>
      <c r="K80" s="34"/>
      <c r="L80" s="37"/>
    </row>
    <row r="81" spans="2:65" s="1" customFormat="1" ht="15.2" customHeight="1">
      <c r="B81" s="33"/>
      <c r="C81" s="28" t="s">
        <v>31</v>
      </c>
      <c r="D81" s="34"/>
      <c r="E81" s="34"/>
      <c r="F81" s="26" t="str">
        <f>IF(E18="","",E18)</f>
        <v>Vyplň údaj</v>
      </c>
      <c r="G81" s="34"/>
      <c r="H81" s="34"/>
      <c r="I81" s="108" t="s">
        <v>37</v>
      </c>
      <c r="J81" s="31" t="str">
        <f>E24</f>
        <v>J. JEDLIČKOVÁ</v>
      </c>
      <c r="K81" s="34"/>
      <c r="L81" s="37"/>
    </row>
    <row r="82" spans="2:65" s="1" customFormat="1" ht="10.35" customHeight="1">
      <c r="B82" s="33"/>
      <c r="C82" s="34"/>
      <c r="D82" s="34"/>
      <c r="E82" s="34"/>
      <c r="F82" s="34"/>
      <c r="G82" s="34"/>
      <c r="H82" s="34"/>
      <c r="I82" s="106"/>
      <c r="J82" s="34"/>
      <c r="K82" s="34"/>
      <c r="L82" s="37"/>
    </row>
    <row r="83" spans="2:65" s="9" customFormat="1" ht="29.25" customHeight="1">
      <c r="B83" s="146"/>
      <c r="C83" s="147" t="s">
        <v>132</v>
      </c>
      <c r="D83" s="148" t="s">
        <v>60</v>
      </c>
      <c r="E83" s="148" t="s">
        <v>56</v>
      </c>
      <c r="F83" s="148" t="s">
        <v>57</v>
      </c>
      <c r="G83" s="148" t="s">
        <v>133</v>
      </c>
      <c r="H83" s="148" t="s">
        <v>134</v>
      </c>
      <c r="I83" s="149" t="s">
        <v>135</v>
      </c>
      <c r="J83" s="148" t="s">
        <v>116</v>
      </c>
      <c r="K83" s="150" t="s">
        <v>136</v>
      </c>
      <c r="L83" s="151"/>
      <c r="M83" s="66" t="s">
        <v>21</v>
      </c>
      <c r="N83" s="67" t="s">
        <v>45</v>
      </c>
      <c r="O83" s="67" t="s">
        <v>137</v>
      </c>
      <c r="P83" s="67" t="s">
        <v>138</v>
      </c>
      <c r="Q83" s="67" t="s">
        <v>139</v>
      </c>
      <c r="R83" s="67" t="s">
        <v>140</v>
      </c>
      <c r="S83" s="67" t="s">
        <v>141</v>
      </c>
      <c r="T83" s="68" t="s">
        <v>142</v>
      </c>
    </row>
    <row r="84" spans="2:65" s="1" customFormat="1" ht="22.9" customHeight="1">
      <c r="B84" s="33"/>
      <c r="C84" s="73" t="s">
        <v>143</v>
      </c>
      <c r="D84" s="34"/>
      <c r="E84" s="34"/>
      <c r="F84" s="34"/>
      <c r="G84" s="34"/>
      <c r="H84" s="34"/>
      <c r="I84" s="106"/>
      <c r="J84" s="152">
        <f>BK84</f>
        <v>0</v>
      </c>
      <c r="K84" s="34"/>
      <c r="L84" s="37"/>
      <c r="M84" s="69"/>
      <c r="N84" s="70"/>
      <c r="O84" s="70"/>
      <c r="P84" s="153">
        <f>P85+P88+P92+P95+P106</f>
        <v>0</v>
      </c>
      <c r="Q84" s="70"/>
      <c r="R84" s="153">
        <f>R85+R88+R92+R95+R106</f>
        <v>0.79598999999999998</v>
      </c>
      <c r="S84" s="70"/>
      <c r="T84" s="154">
        <f>T85+T88+T92+T95+T106</f>
        <v>0</v>
      </c>
      <c r="AT84" s="16" t="s">
        <v>74</v>
      </c>
      <c r="AU84" s="16" t="s">
        <v>117</v>
      </c>
      <c r="BK84" s="155">
        <f>BK85+BK88+BK92+BK95+BK106</f>
        <v>0</v>
      </c>
    </row>
    <row r="85" spans="2:65" s="10" customFormat="1" ht="25.9" customHeight="1">
      <c r="B85" s="156"/>
      <c r="C85" s="157"/>
      <c r="D85" s="158" t="s">
        <v>74</v>
      </c>
      <c r="E85" s="159" t="s">
        <v>208</v>
      </c>
      <c r="F85" s="159" t="s">
        <v>767</v>
      </c>
      <c r="G85" s="157"/>
      <c r="H85" s="157"/>
      <c r="I85" s="160"/>
      <c r="J85" s="161">
        <f>BK85</f>
        <v>0</v>
      </c>
      <c r="K85" s="157"/>
      <c r="L85" s="162"/>
      <c r="M85" s="163"/>
      <c r="N85" s="164"/>
      <c r="O85" s="164"/>
      <c r="P85" s="165">
        <f>SUM(P86:P87)</f>
        <v>0</v>
      </c>
      <c r="Q85" s="164"/>
      <c r="R85" s="165">
        <f>SUM(R86:R87)</f>
        <v>0</v>
      </c>
      <c r="S85" s="164"/>
      <c r="T85" s="166">
        <f>SUM(T86:T87)</f>
        <v>0</v>
      </c>
      <c r="AR85" s="167" t="s">
        <v>83</v>
      </c>
      <c r="AT85" s="168" t="s">
        <v>74</v>
      </c>
      <c r="AU85" s="168" t="s">
        <v>75</v>
      </c>
      <c r="AY85" s="167" t="s">
        <v>146</v>
      </c>
      <c r="BK85" s="169">
        <f>SUM(BK86:BK87)</f>
        <v>0</v>
      </c>
    </row>
    <row r="86" spans="2:65" s="1" customFormat="1" ht="24" customHeight="1">
      <c r="B86" s="33"/>
      <c r="C86" s="170" t="s">
        <v>83</v>
      </c>
      <c r="D86" s="170" t="s">
        <v>147</v>
      </c>
      <c r="E86" s="171" t="s">
        <v>1792</v>
      </c>
      <c r="F86" s="172" t="s">
        <v>1919</v>
      </c>
      <c r="G86" s="173" t="s">
        <v>601</v>
      </c>
      <c r="H86" s="174">
        <v>13.68</v>
      </c>
      <c r="I86" s="175"/>
      <c r="J86" s="176">
        <f>ROUND(I86*H86,2)</f>
        <v>0</v>
      </c>
      <c r="K86" s="172" t="s">
        <v>394</v>
      </c>
      <c r="L86" s="37"/>
      <c r="M86" s="177" t="s">
        <v>21</v>
      </c>
      <c r="N86" s="178" t="s">
        <v>46</v>
      </c>
      <c r="O86" s="62"/>
      <c r="P86" s="179">
        <f>O86*H86</f>
        <v>0</v>
      </c>
      <c r="Q86" s="179">
        <v>0</v>
      </c>
      <c r="R86" s="179">
        <f>Q86*H86</f>
        <v>0</v>
      </c>
      <c r="S86" s="179">
        <v>0</v>
      </c>
      <c r="T86" s="180">
        <f>S86*H86</f>
        <v>0</v>
      </c>
      <c r="AR86" s="181" t="s">
        <v>165</v>
      </c>
      <c r="AT86" s="181" t="s">
        <v>147</v>
      </c>
      <c r="AU86" s="181" t="s">
        <v>83</v>
      </c>
      <c r="AY86" s="16" t="s">
        <v>146</v>
      </c>
      <c r="BE86" s="182">
        <f>IF(N86="základní",J86,0)</f>
        <v>0</v>
      </c>
      <c r="BF86" s="182">
        <f>IF(N86="snížená",J86,0)</f>
        <v>0</v>
      </c>
      <c r="BG86" s="182">
        <f>IF(N86="zákl. přenesená",J86,0)</f>
        <v>0</v>
      </c>
      <c r="BH86" s="182">
        <f>IF(N86="sníž. přenesená",J86,0)</f>
        <v>0</v>
      </c>
      <c r="BI86" s="182">
        <f>IF(N86="nulová",J86,0)</f>
        <v>0</v>
      </c>
      <c r="BJ86" s="16" t="s">
        <v>83</v>
      </c>
      <c r="BK86" s="182">
        <f>ROUND(I86*H86,2)</f>
        <v>0</v>
      </c>
      <c r="BL86" s="16" t="s">
        <v>165</v>
      </c>
      <c r="BM86" s="181" t="s">
        <v>1920</v>
      </c>
    </row>
    <row r="87" spans="2:65" s="11" customFormat="1">
      <c r="B87" s="186"/>
      <c r="C87" s="187"/>
      <c r="D87" s="183" t="s">
        <v>155</v>
      </c>
      <c r="E87" s="188" t="s">
        <v>21</v>
      </c>
      <c r="F87" s="189" t="s">
        <v>1921</v>
      </c>
      <c r="G87" s="187"/>
      <c r="H87" s="190">
        <v>13.68</v>
      </c>
      <c r="I87" s="191"/>
      <c r="J87" s="187"/>
      <c r="K87" s="187"/>
      <c r="L87" s="192"/>
      <c r="M87" s="193"/>
      <c r="N87" s="194"/>
      <c r="O87" s="194"/>
      <c r="P87" s="194"/>
      <c r="Q87" s="194"/>
      <c r="R87" s="194"/>
      <c r="S87" s="194"/>
      <c r="T87" s="195"/>
      <c r="AT87" s="196" t="s">
        <v>155</v>
      </c>
      <c r="AU87" s="196" t="s">
        <v>83</v>
      </c>
      <c r="AV87" s="11" t="s">
        <v>85</v>
      </c>
      <c r="AW87" s="11" t="s">
        <v>36</v>
      </c>
      <c r="AX87" s="11" t="s">
        <v>83</v>
      </c>
      <c r="AY87" s="196" t="s">
        <v>146</v>
      </c>
    </row>
    <row r="88" spans="2:65" s="10" customFormat="1" ht="25.9" customHeight="1">
      <c r="B88" s="156"/>
      <c r="C88" s="157"/>
      <c r="D88" s="158" t="s">
        <v>74</v>
      </c>
      <c r="E88" s="159" t="s">
        <v>151</v>
      </c>
      <c r="F88" s="159" t="s">
        <v>772</v>
      </c>
      <c r="G88" s="157"/>
      <c r="H88" s="157"/>
      <c r="I88" s="160"/>
      <c r="J88" s="161">
        <f>BK88</f>
        <v>0</v>
      </c>
      <c r="K88" s="157"/>
      <c r="L88" s="162"/>
      <c r="M88" s="163"/>
      <c r="N88" s="164"/>
      <c r="O88" s="164"/>
      <c r="P88" s="165">
        <f>SUM(P89:P91)</f>
        <v>0</v>
      </c>
      <c r="Q88" s="164"/>
      <c r="R88" s="165">
        <f>SUM(R89:R91)</f>
        <v>0</v>
      </c>
      <c r="S88" s="164"/>
      <c r="T88" s="166">
        <f>SUM(T89:T91)</f>
        <v>0</v>
      </c>
      <c r="AR88" s="167" t="s">
        <v>83</v>
      </c>
      <c r="AT88" s="168" t="s">
        <v>74</v>
      </c>
      <c r="AU88" s="168" t="s">
        <v>75</v>
      </c>
      <c r="AY88" s="167" t="s">
        <v>146</v>
      </c>
      <c r="BK88" s="169">
        <f>SUM(BK89:BK91)</f>
        <v>0</v>
      </c>
    </row>
    <row r="89" spans="2:65" s="1" customFormat="1" ht="16.5" customHeight="1">
      <c r="B89" s="33"/>
      <c r="C89" s="170" t="s">
        <v>85</v>
      </c>
      <c r="D89" s="170" t="s">
        <v>147</v>
      </c>
      <c r="E89" s="171" t="s">
        <v>932</v>
      </c>
      <c r="F89" s="172" t="s">
        <v>1889</v>
      </c>
      <c r="G89" s="173" t="s">
        <v>601</v>
      </c>
      <c r="H89" s="174">
        <v>6.84</v>
      </c>
      <c r="I89" s="175"/>
      <c r="J89" s="176">
        <f>ROUND(I89*H89,2)</f>
        <v>0</v>
      </c>
      <c r="K89" s="172" t="s">
        <v>394</v>
      </c>
      <c r="L89" s="37"/>
      <c r="M89" s="177" t="s">
        <v>21</v>
      </c>
      <c r="N89" s="178" t="s">
        <v>46</v>
      </c>
      <c r="O89" s="62"/>
      <c r="P89" s="179">
        <f>O89*H89</f>
        <v>0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AR89" s="181" t="s">
        <v>165</v>
      </c>
      <c r="AT89" s="181" t="s">
        <v>147</v>
      </c>
      <c r="AU89" s="181" t="s">
        <v>83</v>
      </c>
      <c r="AY89" s="16" t="s">
        <v>146</v>
      </c>
      <c r="BE89" s="182">
        <f>IF(N89="základní",J89,0)</f>
        <v>0</v>
      </c>
      <c r="BF89" s="182">
        <f>IF(N89="snížená",J89,0)</f>
        <v>0</v>
      </c>
      <c r="BG89" s="182">
        <f>IF(N89="zákl. přenesená",J89,0)</f>
        <v>0</v>
      </c>
      <c r="BH89" s="182">
        <f>IF(N89="sníž. přenesená",J89,0)</f>
        <v>0</v>
      </c>
      <c r="BI89" s="182">
        <f>IF(N89="nulová",J89,0)</f>
        <v>0</v>
      </c>
      <c r="BJ89" s="16" t="s">
        <v>83</v>
      </c>
      <c r="BK89" s="182">
        <f>ROUND(I89*H89,2)</f>
        <v>0</v>
      </c>
      <c r="BL89" s="16" t="s">
        <v>165</v>
      </c>
      <c r="BM89" s="181" t="s">
        <v>1922</v>
      </c>
    </row>
    <row r="90" spans="2:65" s="12" customFormat="1">
      <c r="B90" s="197"/>
      <c r="C90" s="198"/>
      <c r="D90" s="183" t="s">
        <v>155</v>
      </c>
      <c r="E90" s="199" t="s">
        <v>21</v>
      </c>
      <c r="F90" s="200" t="s">
        <v>1891</v>
      </c>
      <c r="G90" s="198"/>
      <c r="H90" s="199" t="s">
        <v>21</v>
      </c>
      <c r="I90" s="201"/>
      <c r="J90" s="198"/>
      <c r="K90" s="198"/>
      <c r="L90" s="202"/>
      <c r="M90" s="203"/>
      <c r="N90" s="204"/>
      <c r="O90" s="204"/>
      <c r="P90" s="204"/>
      <c r="Q90" s="204"/>
      <c r="R90" s="204"/>
      <c r="S90" s="204"/>
      <c r="T90" s="205"/>
      <c r="AT90" s="206" t="s">
        <v>155</v>
      </c>
      <c r="AU90" s="206" t="s">
        <v>83</v>
      </c>
      <c r="AV90" s="12" t="s">
        <v>83</v>
      </c>
      <c r="AW90" s="12" t="s">
        <v>36</v>
      </c>
      <c r="AX90" s="12" t="s">
        <v>75</v>
      </c>
      <c r="AY90" s="206" t="s">
        <v>146</v>
      </c>
    </row>
    <row r="91" spans="2:65" s="11" customFormat="1">
      <c r="B91" s="186"/>
      <c r="C91" s="187"/>
      <c r="D91" s="183" t="s">
        <v>155</v>
      </c>
      <c r="E91" s="188" t="s">
        <v>21</v>
      </c>
      <c r="F91" s="189" t="s">
        <v>1923</v>
      </c>
      <c r="G91" s="187"/>
      <c r="H91" s="190">
        <v>6.84</v>
      </c>
      <c r="I91" s="191"/>
      <c r="J91" s="187"/>
      <c r="K91" s="187"/>
      <c r="L91" s="192"/>
      <c r="M91" s="193"/>
      <c r="N91" s="194"/>
      <c r="O91" s="194"/>
      <c r="P91" s="194"/>
      <c r="Q91" s="194"/>
      <c r="R91" s="194"/>
      <c r="S91" s="194"/>
      <c r="T91" s="195"/>
      <c r="AT91" s="196" t="s">
        <v>155</v>
      </c>
      <c r="AU91" s="196" t="s">
        <v>83</v>
      </c>
      <c r="AV91" s="11" t="s">
        <v>85</v>
      </c>
      <c r="AW91" s="11" t="s">
        <v>36</v>
      </c>
      <c r="AX91" s="11" t="s">
        <v>83</v>
      </c>
      <c r="AY91" s="196" t="s">
        <v>146</v>
      </c>
    </row>
    <row r="92" spans="2:65" s="10" customFormat="1" ht="25.9" customHeight="1">
      <c r="B92" s="156"/>
      <c r="C92" s="157"/>
      <c r="D92" s="158" t="s">
        <v>74</v>
      </c>
      <c r="E92" s="159" t="s">
        <v>231</v>
      </c>
      <c r="F92" s="159" t="s">
        <v>943</v>
      </c>
      <c r="G92" s="157"/>
      <c r="H92" s="157"/>
      <c r="I92" s="160"/>
      <c r="J92" s="161">
        <f>BK92</f>
        <v>0</v>
      </c>
      <c r="K92" s="157"/>
      <c r="L92" s="162"/>
      <c r="M92" s="163"/>
      <c r="N92" s="164"/>
      <c r="O92" s="164"/>
      <c r="P92" s="165">
        <f>SUM(P93:P94)</f>
        <v>0</v>
      </c>
      <c r="Q92" s="164"/>
      <c r="R92" s="165">
        <f>SUM(R93:R94)</f>
        <v>0</v>
      </c>
      <c r="S92" s="164"/>
      <c r="T92" s="166">
        <f>SUM(T93:T94)</f>
        <v>0</v>
      </c>
      <c r="AR92" s="167" t="s">
        <v>83</v>
      </c>
      <c r="AT92" s="168" t="s">
        <v>74</v>
      </c>
      <c r="AU92" s="168" t="s">
        <v>75</v>
      </c>
      <c r="AY92" s="167" t="s">
        <v>146</v>
      </c>
      <c r="BK92" s="169">
        <f>SUM(BK93:BK94)</f>
        <v>0</v>
      </c>
    </row>
    <row r="93" spans="2:65" s="1" customFormat="1" ht="16.5" customHeight="1">
      <c r="B93" s="33"/>
      <c r="C93" s="170" t="s">
        <v>160</v>
      </c>
      <c r="D93" s="170" t="s">
        <v>147</v>
      </c>
      <c r="E93" s="171" t="s">
        <v>944</v>
      </c>
      <c r="F93" s="172" t="s">
        <v>1924</v>
      </c>
      <c r="G93" s="173" t="s">
        <v>601</v>
      </c>
      <c r="H93" s="174">
        <v>6.84</v>
      </c>
      <c r="I93" s="175"/>
      <c r="J93" s="176">
        <f>ROUND(I93*H93,2)</f>
        <v>0</v>
      </c>
      <c r="K93" s="172" t="s">
        <v>394</v>
      </c>
      <c r="L93" s="37"/>
      <c r="M93" s="177" t="s">
        <v>21</v>
      </c>
      <c r="N93" s="178" t="s">
        <v>46</v>
      </c>
      <c r="O93" s="62"/>
      <c r="P93" s="179">
        <f>O93*H93</f>
        <v>0</v>
      </c>
      <c r="Q93" s="179">
        <v>0</v>
      </c>
      <c r="R93" s="179">
        <f>Q93*H93</f>
        <v>0</v>
      </c>
      <c r="S93" s="179">
        <v>0</v>
      </c>
      <c r="T93" s="180">
        <f>S93*H93</f>
        <v>0</v>
      </c>
      <c r="AR93" s="181" t="s">
        <v>165</v>
      </c>
      <c r="AT93" s="181" t="s">
        <v>147</v>
      </c>
      <c r="AU93" s="181" t="s">
        <v>83</v>
      </c>
      <c r="AY93" s="16" t="s">
        <v>146</v>
      </c>
      <c r="BE93" s="182">
        <f>IF(N93="základní",J93,0)</f>
        <v>0</v>
      </c>
      <c r="BF93" s="182">
        <f>IF(N93="snížená",J93,0)</f>
        <v>0</v>
      </c>
      <c r="BG93" s="182">
        <f>IF(N93="zákl. přenesená",J93,0)</f>
        <v>0</v>
      </c>
      <c r="BH93" s="182">
        <f>IF(N93="sníž. přenesená",J93,0)</f>
        <v>0</v>
      </c>
      <c r="BI93" s="182">
        <f>IF(N93="nulová",J93,0)</f>
        <v>0</v>
      </c>
      <c r="BJ93" s="16" t="s">
        <v>83</v>
      </c>
      <c r="BK93" s="182">
        <f>ROUND(I93*H93,2)</f>
        <v>0</v>
      </c>
      <c r="BL93" s="16" t="s">
        <v>165</v>
      </c>
      <c r="BM93" s="181" t="s">
        <v>1925</v>
      </c>
    </row>
    <row r="94" spans="2:65" s="11" customFormat="1">
      <c r="B94" s="186"/>
      <c r="C94" s="187"/>
      <c r="D94" s="183" t="s">
        <v>155</v>
      </c>
      <c r="E94" s="188" t="s">
        <v>21</v>
      </c>
      <c r="F94" s="189" t="s">
        <v>1923</v>
      </c>
      <c r="G94" s="187"/>
      <c r="H94" s="190">
        <v>6.84</v>
      </c>
      <c r="I94" s="191"/>
      <c r="J94" s="187"/>
      <c r="K94" s="187"/>
      <c r="L94" s="192"/>
      <c r="M94" s="193"/>
      <c r="N94" s="194"/>
      <c r="O94" s="194"/>
      <c r="P94" s="194"/>
      <c r="Q94" s="194"/>
      <c r="R94" s="194"/>
      <c r="S94" s="194"/>
      <c r="T94" s="195"/>
      <c r="AT94" s="196" t="s">
        <v>155</v>
      </c>
      <c r="AU94" s="196" t="s">
        <v>83</v>
      </c>
      <c r="AV94" s="11" t="s">
        <v>85</v>
      </c>
      <c r="AW94" s="11" t="s">
        <v>36</v>
      </c>
      <c r="AX94" s="11" t="s">
        <v>83</v>
      </c>
      <c r="AY94" s="196" t="s">
        <v>146</v>
      </c>
    </row>
    <row r="95" spans="2:65" s="10" customFormat="1" ht="25.9" customHeight="1">
      <c r="B95" s="156"/>
      <c r="C95" s="157"/>
      <c r="D95" s="158" t="s">
        <v>74</v>
      </c>
      <c r="E95" s="159" t="s">
        <v>1276</v>
      </c>
      <c r="F95" s="159" t="s">
        <v>1808</v>
      </c>
      <c r="G95" s="157"/>
      <c r="H95" s="157"/>
      <c r="I95" s="160"/>
      <c r="J95" s="161">
        <f>BK95</f>
        <v>0</v>
      </c>
      <c r="K95" s="157"/>
      <c r="L95" s="162"/>
      <c r="M95" s="163"/>
      <c r="N95" s="164"/>
      <c r="O95" s="164"/>
      <c r="P95" s="165">
        <f>SUM(P96:P105)</f>
        <v>0</v>
      </c>
      <c r="Q95" s="164"/>
      <c r="R95" s="165">
        <f>SUM(R96:R105)</f>
        <v>0.79598999999999998</v>
      </c>
      <c r="S95" s="164"/>
      <c r="T95" s="166">
        <f>SUM(T96:T105)</f>
        <v>0</v>
      </c>
      <c r="AR95" s="167" t="s">
        <v>83</v>
      </c>
      <c r="AT95" s="168" t="s">
        <v>74</v>
      </c>
      <c r="AU95" s="168" t="s">
        <v>75</v>
      </c>
      <c r="AY95" s="167" t="s">
        <v>146</v>
      </c>
      <c r="BK95" s="169">
        <f>SUM(BK96:BK105)</f>
        <v>0</v>
      </c>
    </row>
    <row r="96" spans="2:65" s="1" customFormat="1" ht="16.5" customHeight="1">
      <c r="B96" s="33"/>
      <c r="C96" s="170" t="s">
        <v>165</v>
      </c>
      <c r="D96" s="170" t="s">
        <v>147</v>
      </c>
      <c r="E96" s="171" t="s">
        <v>1926</v>
      </c>
      <c r="F96" s="172" t="s">
        <v>1927</v>
      </c>
      <c r="G96" s="173" t="s">
        <v>601</v>
      </c>
      <c r="H96" s="174">
        <v>6.84</v>
      </c>
      <c r="I96" s="175"/>
      <c r="J96" s="176">
        <f>ROUND(I96*H96,2)</f>
        <v>0</v>
      </c>
      <c r="K96" s="172" t="s">
        <v>394</v>
      </c>
      <c r="L96" s="37"/>
      <c r="M96" s="177" t="s">
        <v>21</v>
      </c>
      <c r="N96" s="178" t="s">
        <v>46</v>
      </c>
      <c r="O96" s="62"/>
      <c r="P96" s="179">
        <f>O96*H96</f>
        <v>0</v>
      </c>
      <c r="Q96" s="179">
        <v>0</v>
      </c>
      <c r="R96" s="179">
        <f>Q96*H96</f>
        <v>0</v>
      </c>
      <c r="S96" s="179">
        <v>0</v>
      </c>
      <c r="T96" s="180">
        <f>S96*H96</f>
        <v>0</v>
      </c>
      <c r="AR96" s="181" t="s">
        <v>165</v>
      </c>
      <c r="AT96" s="181" t="s">
        <v>147</v>
      </c>
      <c r="AU96" s="181" t="s">
        <v>83</v>
      </c>
      <c r="AY96" s="16" t="s">
        <v>146</v>
      </c>
      <c r="BE96" s="182">
        <f>IF(N96="základní",J96,0)</f>
        <v>0</v>
      </c>
      <c r="BF96" s="182">
        <f>IF(N96="snížená",J96,0)</f>
        <v>0</v>
      </c>
      <c r="BG96" s="182">
        <f>IF(N96="zákl. přenesená",J96,0)</f>
        <v>0</v>
      </c>
      <c r="BH96" s="182">
        <f>IF(N96="sníž. přenesená",J96,0)</f>
        <v>0</v>
      </c>
      <c r="BI96" s="182">
        <f>IF(N96="nulová",J96,0)</f>
        <v>0</v>
      </c>
      <c r="BJ96" s="16" t="s">
        <v>83</v>
      </c>
      <c r="BK96" s="182">
        <f>ROUND(I96*H96,2)</f>
        <v>0</v>
      </c>
      <c r="BL96" s="16" t="s">
        <v>165</v>
      </c>
      <c r="BM96" s="181" t="s">
        <v>1928</v>
      </c>
    </row>
    <row r="97" spans="2:65" s="11" customFormat="1">
      <c r="B97" s="186"/>
      <c r="C97" s="187"/>
      <c r="D97" s="183" t="s">
        <v>155</v>
      </c>
      <c r="E97" s="188" t="s">
        <v>21</v>
      </c>
      <c r="F97" s="189" t="s">
        <v>1929</v>
      </c>
      <c r="G97" s="187"/>
      <c r="H97" s="190">
        <v>6.84</v>
      </c>
      <c r="I97" s="191"/>
      <c r="J97" s="187"/>
      <c r="K97" s="187"/>
      <c r="L97" s="192"/>
      <c r="M97" s="193"/>
      <c r="N97" s="194"/>
      <c r="O97" s="194"/>
      <c r="P97" s="194"/>
      <c r="Q97" s="194"/>
      <c r="R97" s="194"/>
      <c r="S97" s="194"/>
      <c r="T97" s="195"/>
      <c r="AT97" s="196" t="s">
        <v>155</v>
      </c>
      <c r="AU97" s="196" t="s">
        <v>83</v>
      </c>
      <c r="AV97" s="11" t="s">
        <v>85</v>
      </c>
      <c r="AW97" s="11" t="s">
        <v>36</v>
      </c>
      <c r="AX97" s="11" t="s">
        <v>83</v>
      </c>
      <c r="AY97" s="196" t="s">
        <v>146</v>
      </c>
    </row>
    <row r="98" spans="2:65" s="1" customFormat="1" ht="16.5" customHeight="1">
      <c r="B98" s="33"/>
      <c r="C98" s="170" t="s">
        <v>171</v>
      </c>
      <c r="D98" s="170" t="s">
        <v>147</v>
      </c>
      <c r="E98" s="171" t="s">
        <v>1930</v>
      </c>
      <c r="F98" s="172" t="s">
        <v>1931</v>
      </c>
      <c r="G98" s="173" t="s">
        <v>222</v>
      </c>
      <c r="H98" s="174">
        <v>28.5</v>
      </c>
      <c r="I98" s="175"/>
      <c r="J98" s="176">
        <f>ROUND(I98*H98,2)</f>
        <v>0</v>
      </c>
      <c r="K98" s="172" t="s">
        <v>394</v>
      </c>
      <c r="L98" s="37"/>
      <c r="M98" s="177" t="s">
        <v>21</v>
      </c>
      <c r="N98" s="178" t="s">
        <v>46</v>
      </c>
      <c r="O98" s="62"/>
      <c r="P98" s="179">
        <f>O98*H98</f>
        <v>0</v>
      </c>
      <c r="Q98" s="179">
        <v>4.28E-3</v>
      </c>
      <c r="R98" s="179">
        <f>Q98*H98</f>
        <v>0.12198000000000001</v>
      </c>
      <c r="S98" s="179">
        <v>0</v>
      </c>
      <c r="T98" s="180">
        <f>S98*H98</f>
        <v>0</v>
      </c>
      <c r="AR98" s="181" t="s">
        <v>165</v>
      </c>
      <c r="AT98" s="181" t="s">
        <v>147</v>
      </c>
      <c r="AU98" s="181" t="s">
        <v>83</v>
      </c>
      <c r="AY98" s="16" t="s">
        <v>146</v>
      </c>
      <c r="BE98" s="182">
        <f>IF(N98="základní",J98,0)</f>
        <v>0</v>
      </c>
      <c r="BF98" s="182">
        <f>IF(N98="snížená",J98,0)</f>
        <v>0</v>
      </c>
      <c r="BG98" s="182">
        <f>IF(N98="zákl. přenesená",J98,0)</f>
        <v>0</v>
      </c>
      <c r="BH98" s="182">
        <f>IF(N98="sníž. přenesená",J98,0)</f>
        <v>0</v>
      </c>
      <c r="BI98" s="182">
        <f>IF(N98="nulová",J98,0)</f>
        <v>0</v>
      </c>
      <c r="BJ98" s="16" t="s">
        <v>83</v>
      </c>
      <c r="BK98" s="182">
        <f>ROUND(I98*H98,2)</f>
        <v>0</v>
      </c>
      <c r="BL98" s="16" t="s">
        <v>165</v>
      </c>
      <c r="BM98" s="181" t="s">
        <v>1932</v>
      </c>
    </row>
    <row r="99" spans="2:65" s="11" customFormat="1">
      <c r="B99" s="186"/>
      <c r="C99" s="187"/>
      <c r="D99" s="183" t="s">
        <v>155</v>
      </c>
      <c r="E99" s="188" t="s">
        <v>21</v>
      </c>
      <c r="F99" s="189" t="s">
        <v>1933</v>
      </c>
      <c r="G99" s="187"/>
      <c r="H99" s="190">
        <v>28.5</v>
      </c>
      <c r="I99" s="191"/>
      <c r="J99" s="187"/>
      <c r="K99" s="187"/>
      <c r="L99" s="192"/>
      <c r="M99" s="193"/>
      <c r="N99" s="194"/>
      <c r="O99" s="194"/>
      <c r="P99" s="194"/>
      <c r="Q99" s="194"/>
      <c r="R99" s="194"/>
      <c r="S99" s="194"/>
      <c r="T99" s="195"/>
      <c r="AT99" s="196" t="s">
        <v>155</v>
      </c>
      <c r="AU99" s="196" t="s">
        <v>83</v>
      </c>
      <c r="AV99" s="11" t="s">
        <v>85</v>
      </c>
      <c r="AW99" s="11" t="s">
        <v>36</v>
      </c>
      <c r="AX99" s="11" t="s">
        <v>83</v>
      </c>
      <c r="AY99" s="196" t="s">
        <v>146</v>
      </c>
    </row>
    <row r="100" spans="2:65" s="1" customFormat="1" ht="24" customHeight="1">
      <c r="B100" s="33"/>
      <c r="C100" s="170" t="s">
        <v>176</v>
      </c>
      <c r="D100" s="170" t="s">
        <v>147</v>
      </c>
      <c r="E100" s="171" t="s">
        <v>1934</v>
      </c>
      <c r="F100" s="172" t="s">
        <v>1935</v>
      </c>
      <c r="G100" s="173" t="s">
        <v>150</v>
      </c>
      <c r="H100" s="174">
        <v>1</v>
      </c>
      <c r="I100" s="175"/>
      <c r="J100" s="176">
        <f>ROUND(I100*H100,2)</f>
        <v>0</v>
      </c>
      <c r="K100" s="172" t="s">
        <v>394</v>
      </c>
      <c r="L100" s="37"/>
      <c r="M100" s="177" t="s">
        <v>21</v>
      </c>
      <c r="N100" s="178" t="s">
        <v>46</v>
      </c>
      <c r="O100" s="62"/>
      <c r="P100" s="179">
        <f>O100*H100</f>
        <v>0</v>
      </c>
      <c r="Q100" s="179">
        <v>3.4009999999999999E-2</v>
      </c>
      <c r="R100" s="179">
        <f>Q100*H100</f>
        <v>3.4009999999999999E-2</v>
      </c>
      <c r="S100" s="179">
        <v>0</v>
      </c>
      <c r="T100" s="180">
        <f>S100*H100</f>
        <v>0</v>
      </c>
      <c r="AR100" s="181" t="s">
        <v>165</v>
      </c>
      <c r="AT100" s="181" t="s">
        <v>147</v>
      </c>
      <c r="AU100" s="181" t="s">
        <v>83</v>
      </c>
      <c r="AY100" s="16" t="s">
        <v>146</v>
      </c>
      <c r="BE100" s="182">
        <f>IF(N100="základní",J100,0)</f>
        <v>0</v>
      </c>
      <c r="BF100" s="182">
        <f>IF(N100="snížená",J100,0)</f>
        <v>0</v>
      </c>
      <c r="BG100" s="182">
        <f>IF(N100="zákl. přenesená",J100,0)</f>
        <v>0</v>
      </c>
      <c r="BH100" s="182">
        <f>IF(N100="sníž. přenesená",J100,0)</f>
        <v>0</v>
      </c>
      <c r="BI100" s="182">
        <f>IF(N100="nulová",J100,0)</f>
        <v>0</v>
      </c>
      <c r="BJ100" s="16" t="s">
        <v>83</v>
      </c>
      <c r="BK100" s="182">
        <f>ROUND(I100*H100,2)</f>
        <v>0</v>
      </c>
      <c r="BL100" s="16" t="s">
        <v>165</v>
      </c>
      <c r="BM100" s="181" t="s">
        <v>1936</v>
      </c>
    </row>
    <row r="101" spans="2:65" s="11" customFormat="1">
      <c r="B101" s="186"/>
      <c r="C101" s="187"/>
      <c r="D101" s="183" t="s">
        <v>155</v>
      </c>
      <c r="E101" s="188" t="s">
        <v>21</v>
      </c>
      <c r="F101" s="189" t="s">
        <v>164</v>
      </c>
      <c r="G101" s="187"/>
      <c r="H101" s="190">
        <v>1</v>
      </c>
      <c r="I101" s="191"/>
      <c r="J101" s="187"/>
      <c r="K101" s="187"/>
      <c r="L101" s="192"/>
      <c r="M101" s="193"/>
      <c r="N101" s="194"/>
      <c r="O101" s="194"/>
      <c r="P101" s="194"/>
      <c r="Q101" s="194"/>
      <c r="R101" s="194"/>
      <c r="S101" s="194"/>
      <c r="T101" s="195"/>
      <c r="AT101" s="196" t="s">
        <v>155</v>
      </c>
      <c r="AU101" s="196" t="s">
        <v>83</v>
      </c>
      <c r="AV101" s="11" t="s">
        <v>85</v>
      </c>
      <c r="AW101" s="11" t="s">
        <v>36</v>
      </c>
      <c r="AX101" s="11" t="s">
        <v>83</v>
      </c>
      <c r="AY101" s="196" t="s">
        <v>146</v>
      </c>
    </row>
    <row r="102" spans="2:65" s="1" customFormat="1" ht="16.5" customHeight="1">
      <c r="B102" s="33"/>
      <c r="C102" s="170" t="s">
        <v>181</v>
      </c>
      <c r="D102" s="170" t="s">
        <v>147</v>
      </c>
      <c r="E102" s="171" t="s">
        <v>1937</v>
      </c>
      <c r="F102" s="172" t="s">
        <v>1938</v>
      </c>
      <c r="G102" s="173" t="s">
        <v>150</v>
      </c>
      <c r="H102" s="174">
        <v>1</v>
      </c>
      <c r="I102" s="175"/>
      <c r="J102" s="176">
        <f>ROUND(I102*H102,2)</f>
        <v>0</v>
      </c>
      <c r="K102" s="172" t="s">
        <v>21</v>
      </c>
      <c r="L102" s="37"/>
      <c r="M102" s="177" t="s">
        <v>21</v>
      </c>
      <c r="N102" s="178" t="s">
        <v>46</v>
      </c>
      <c r="O102" s="62"/>
      <c r="P102" s="179">
        <f>O102*H102</f>
        <v>0</v>
      </c>
      <c r="Q102" s="179">
        <v>0</v>
      </c>
      <c r="R102" s="179">
        <f>Q102*H102</f>
        <v>0</v>
      </c>
      <c r="S102" s="179">
        <v>0</v>
      </c>
      <c r="T102" s="180">
        <f>S102*H102</f>
        <v>0</v>
      </c>
      <c r="AR102" s="181" t="s">
        <v>165</v>
      </c>
      <c r="AT102" s="181" t="s">
        <v>147</v>
      </c>
      <c r="AU102" s="181" t="s">
        <v>83</v>
      </c>
      <c r="AY102" s="16" t="s">
        <v>146</v>
      </c>
      <c r="BE102" s="182">
        <f>IF(N102="základní",J102,0)</f>
        <v>0</v>
      </c>
      <c r="BF102" s="182">
        <f>IF(N102="snížená",J102,0)</f>
        <v>0</v>
      </c>
      <c r="BG102" s="182">
        <f>IF(N102="zákl. přenesená",J102,0)</f>
        <v>0</v>
      </c>
      <c r="BH102" s="182">
        <f>IF(N102="sníž. přenesená",J102,0)</f>
        <v>0</v>
      </c>
      <c r="BI102" s="182">
        <f>IF(N102="nulová",J102,0)</f>
        <v>0</v>
      </c>
      <c r="BJ102" s="16" t="s">
        <v>83</v>
      </c>
      <c r="BK102" s="182">
        <f>ROUND(I102*H102,2)</f>
        <v>0</v>
      </c>
      <c r="BL102" s="16" t="s">
        <v>165</v>
      </c>
      <c r="BM102" s="181" t="s">
        <v>1939</v>
      </c>
    </row>
    <row r="103" spans="2:65" s="11" customFormat="1">
      <c r="B103" s="186"/>
      <c r="C103" s="187"/>
      <c r="D103" s="183" t="s">
        <v>155</v>
      </c>
      <c r="E103" s="188" t="s">
        <v>21</v>
      </c>
      <c r="F103" s="189" t="s">
        <v>164</v>
      </c>
      <c r="G103" s="187"/>
      <c r="H103" s="190">
        <v>1</v>
      </c>
      <c r="I103" s="191"/>
      <c r="J103" s="187"/>
      <c r="K103" s="187"/>
      <c r="L103" s="192"/>
      <c r="M103" s="193"/>
      <c r="N103" s="194"/>
      <c r="O103" s="194"/>
      <c r="P103" s="194"/>
      <c r="Q103" s="194"/>
      <c r="R103" s="194"/>
      <c r="S103" s="194"/>
      <c r="T103" s="195"/>
      <c r="AT103" s="196" t="s">
        <v>155</v>
      </c>
      <c r="AU103" s="196" t="s">
        <v>83</v>
      </c>
      <c r="AV103" s="11" t="s">
        <v>85</v>
      </c>
      <c r="AW103" s="11" t="s">
        <v>36</v>
      </c>
      <c r="AX103" s="11" t="s">
        <v>83</v>
      </c>
      <c r="AY103" s="196" t="s">
        <v>146</v>
      </c>
    </row>
    <row r="104" spans="2:65" s="1" customFormat="1" ht="24" customHeight="1">
      <c r="B104" s="33"/>
      <c r="C104" s="170" t="s">
        <v>186</v>
      </c>
      <c r="D104" s="170" t="s">
        <v>147</v>
      </c>
      <c r="E104" s="171" t="s">
        <v>1912</v>
      </c>
      <c r="F104" s="172" t="s">
        <v>1940</v>
      </c>
      <c r="G104" s="173" t="s">
        <v>150</v>
      </c>
      <c r="H104" s="174">
        <v>1</v>
      </c>
      <c r="I104" s="175"/>
      <c r="J104" s="176">
        <f>ROUND(I104*H104,2)</f>
        <v>0</v>
      </c>
      <c r="K104" s="172" t="s">
        <v>21</v>
      </c>
      <c r="L104" s="37"/>
      <c r="M104" s="177" t="s">
        <v>21</v>
      </c>
      <c r="N104" s="178" t="s">
        <v>46</v>
      </c>
      <c r="O104" s="62"/>
      <c r="P104" s="179">
        <f>O104*H104</f>
        <v>0</v>
      </c>
      <c r="Q104" s="179">
        <v>0.64</v>
      </c>
      <c r="R104" s="179">
        <f>Q104*H104</f>
        <v>0.64</v>
      </c>
      <c r="S104" s="179">
        <v>0</v>
      </c>
      <c r="T104" s="180">
        <f>S104*H104</f>
        <v>0</v>
      </c>
      <c r="AR104" s="181" t="s">
        <v>165</v>
      </c>
      <c r="AT104" s="181" t="s">
        <v>147</v>
      </c>
      <c r="AU104" s="181" t="s">
        <v>83</v>
      </c>
      <c r="AY104" s="16" t="s">
        <v>146</v>
      </c>
      <c r="BE104" s="182">
        <f>IF(N104="základní",J104,0)</f>
        <v>0</v>
      </c>
      <c r="BF104" s="182">
        <f>IF(N104="snížená",J104,0)</f>
        <v>0</v>
      </c>
      <c r="BG104" s="182">
        <f>IF(N104="zákl. přenesená",J104,0)</f>
        <v>0</v>
      </c>
      <c r="BH104" s="182">
        <f>IF(N104="sníž. přenesená",J104,0)</f>
        <v>0</v>
      </c>
      <c r="BI104" s="182">
        <f>IF(N104="nulová",J104,0)</f>
        <v>0</v>
      </c>
      <c r="BJ104" s="16" t="s">
        <v>83</v>
      </c>
      <c r="BK104" s="182">
        <f>ROUND(I104*H104,2)</f>
        <v>0</v>
      </c>
      <c r="BL104" s="16" t="s">
        <v>165</v>
      </c>
      <c r="BM104" s="181" t="s">
        <v>1941</v>
      </c>
    </row>
    <row r="105" spans="2:65" s="11" customFormat="1">
      <c r="B105" s="186"/>
      <c r="C105" s="187"/>
      <c r="D105" s="183" t="s">
        <v>155</v>
      </c>
      <c r="E105" s="188" t="s">
        <v>21</v>
      </c>
      <c r="F105" s="189" t="s">
        <v>164</v>
      </c>
      <c r="G105" s="187"/>
      <c r="H105" s="190">
        <v>1</v>
      </c>
      <c r="I105" s="191"/>
      <c r="J105" s="187"/>
      <c r="K105" s="187"/>
      <c r="L105" s="192"/>
      <c r="M105" s="193"/>
      <c r="N105" s="194"/>
      <c r="O105" s="194"/>
      <c r="P105" s="194"/>
      <c r="Q105" s="194"/>
      <c r="R105" s="194"/>
      <c r="S105" s="194"/>
      <c r="T105" s="195"/>
      <c r="AT105" s="196" t="s">
        <v>155</v>
      </c>
      <c r="AU105" s="196" t="s">
        <v>83</v>
      </c>
      <c r="AV105" s="11" t="s">
        <v>85</v>
      </c>
      <c r="AW105" s="11" t="s">
        <v>36</v>
      </c>
      <c r="AX105" s="11" t="s">
        <v>83</v>
      </c>
      <c r="AY105" s="196" t="s">
        <v>146</v>
      </c>
    </row>
    <row r="106" spans="2:65" s="10" customFormat="1" ht="25.9" customHeight="1">
      <c r="B106" s="156"/>
      <c r="C106" s="157"/>
      <c r="D106" s="158" t="s">
        <v>74</v>
      </c>
      <c r="E106" s="159" t="s">
        <v>1276</v>
      </c>
      <c r="F106" s="159" t="s">
        <v>1808</v>
      </c>
      <c r="G106" s="157"/>
      <c r="H106" s="157"/>
      <c r="I106" s="160"/>
      <c r="J106" s="161">
        <f>BK106</f>
        <v>0</v>
      </c>
      <c r="K106" s="157"/>
      <c r="L106" s="162"/>
      <c r="M106" s="163"/>
      <c r="N106" s="164"/>
      <c r="O106" s="164"/>
      <c r="P106" s="165">
        <f>P107</f>
        <v>0</v>
      </c>
      <c r="Q106" s="164"/>
      <c r="R106" s="165">
        <f>R107</f>
        <v>0</v>
      </c>
      <c r="S106" s="164"/>
      <c r="T106" s="166">
        <f>T107</f>
        <v>0</v>
      </c>
      <c r="AR106" s="167" t="s">
        <v>83</v>
      </c>
      <c r="AT106" s="168" t="s">
        <v>74</v>
      </c>
      <c r="AU106" s="168" t="s">
        <v>75</v>
      </c>
      <c r="AY106" s="167" t="s">
        <v>146</v>
      </c>
      <c r="BK106" s="169">
        <f>BK107</f>
        <v>0</v>
      </c>
    </row>
    <row r="107" spans="2:65" s="1" customFormat="1" ht="16.5" customHeight="1">
      <c r="B107" s="33"/>
      <c r="C107" s="170" t="s">
        <v>191</v>
      </c>
      <c r="D107" s="170" t="s">
        <v>147</v>
      </c>
      <c r="E107" s="171" t="s">
        <v>1942</v>
      </c>
      <c r="F107" s="172" t="s">
        <v>1943</v>
      </c>
      <c r="G107" s="173" t="s">
        <v>688</v>
      </c>
      <c r="H107" s="174">
        <v>0.79600000000000004</v>
      </c>
      <c r="I107" s="175"/>
      <c r="J107" s="176">
        <f>ROUND(I107*H107,2)</f>
        <v>0</v>
      </c>
      <c r="K107" s="172" t="s">
        <v>394</v>
      </c>
      <c r="L107" s="37"/>
      <c r="M107" s="231" t="s">
        <v>21</v>
      </c>
      <c r="N107" s="232" t="s">
        <v>46</v>
      </c>
      <c r="O107" s="233"/>
      <c r="P107" s="234">
        <f>O107*H107</f>
        <v>0</v>
      </c>
      <c r="Q107" s="234">
        <v>0</v>
      </c>
      <c r="R107" s="234">
        <f>Q107*H107</f>
        <v>0</v>
      </c>
      <c r="S107" s="234">
        <v>0</v>
      </c>
      <c r="T107" s="235">
        <f>S107*H107</f>
        <v>0</v>
      </c>
      <c r="AR107" s="181" t="s">
        <v>165</v>
      </c>
      <c r="AT107" s="181" t="s">
        <v>147</v>
      </c>
      <c r="AU107" s="181" t="s">
        <v>83</v>
      </c>
      <c r="AY107" s="16" t="s">
        <v>146</v>
      </c>
      <c r="BE107" s="182">
        <f>IF(N107="základní",J107,0)</f>
        <v>0</v>
      </c>
      <c r="BF107" s="182">
        <f>IF(N107="snížená",J107,0)</f>
        <v>0</v>
      </c>
      <c r="BG107" s="182">
        <f>IF(N107="zákl. přenesená",J107,0)</f>
        <v>0</v>
      </c>
      <c r="BH107" s="182">
        <f>IF(N107="sníž. přenesená",J107,0)</f>
        <v>0</v>
      </c>
      <c r="BI107" s="182">
        <f>IF(N107="nulová",J107,0)</f>
        <v>0</v>
      </c>
      <c r="BJ107" s="16" t="s">
        <v>83</v>
      </c>
      <c r="BK107" s="182">
        <f>ROUND(I107*H107,2)</f>
        <v>0</v>
      </c>
      <c r="BL107" s="16" t="s">
        <v>165</v>
      </c>
      <c r="BM107" s="181" t="s">
        <v>1944</v>
      </c>
    </row>
    <row r="108" spans="2:65" s="1" customFormat="1" ht="6.95" customHeight="1">
      <c r="B108" s="45"/>
      <c r="C108" s="46"/>
      <c r="D108" s="46"/>
      <c r="E108" s="46"/>
      <c r="F108" s="46"/>
      <c r="G108" s="46"/>
      <c r="H108" s="46"/>
      <c r="I108" s="130"/>
      <c r="J108" s="46"/>
      <c r="K108" s="46"/>
      <c r="L108" s="37"/>
    </row>
  </sheetData>
  <sheetProtection algorithmName="SHA-512" hashValue="6p1B0yD/Z7DUTNJaZn4fzCN5MsDrP5zMDdO0/afMFr+bhC+iaKiECkzG8vUigP0QbEDWdXqHf9F5UKBOWhJNbw==" saltValue="AcZ2G2zPS4pNlR1wGdCUeWRyPfg/6wGV6DQfbA+xDkpLC99+d8dLO3dau8ZREk2/yHlN+QQxOZEXlIUPsW1y+w==" spinCount="100000" sheet="1" objects="1" scenarios="1" formatColumns="0" formatRows="0" autoFilter="0"/>
  <autoFilter ref="C83:K107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4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5" customWidth="1"/>
    <col min="8" max="8" width="11.5" customWidth="1"/>
    <col min="9" max="9" width="20.1640625" style="99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16" t="s">
        <v>106</v>
      </c>
    </row>
    <row r="3" spans="2:46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9"/>
      <c r="AT3" s="16" t="s">
        <v>85</v>
      </c>
    </row>
    <row r="4" spans="2:46" ht="24.95" customHeight="1">
      <c r="B4" s="19"/>
      <c r="D4" s="103" t="s">
        <v>110</v>
      </c>
      <c r="L4" s="19"/>
      <c r="M4" s="10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5" t="s">
        <v>16</v>
      </c>
      <c r="L6" s="19"/>
    </row>
    <row r="7" spans="2:46" ht="16.5" customHeight="1">
      <c r="B7" s="19"/>
      <c r="E7" s="357" t="str">
        <f>'Rekapitulace stavby'!K6</f>
        <v>VYSOKÝ CHLUMEC PARC. Č. 414/2 -  MVS - HOSPODÁŘSKÝ OBJEKT Z MOKŘAN ČP. 13</v>
      </c>
      <c r="F7" s="358"/>
      <c r="G7" s="358"/>
      <c r="H7" s="358"/>
      <c r="L7" s="19"/>
    </row>
    <row r="8" spans="2:46" s="1" customFormat="1" ht="12" customHeight="1">
      <c r="B8" s="37"/>
      <c r="D8" s="105" t="s">
        <v>111</v>
      </c>
      <c r="I8" s="106"/>
      <c r="L8" s="37"/>
    </row>
    <row r="9" spans="2:46" s="1" customFormat="1" ht="36.950000000000003" customHeight="1">
      <c r="B9" s="37"/>
      <c r="E9" s="359" t="s">
        <v>1945</v>
      </c>
      <c r="F9" s="360"/>
      <c r="G9" s="360"/>
      <c r="H9" s="360"/>
      <c r="I9" s="106"/>
      <c r="L9" s="37"/>
    </row>
    <row r="10" spans="2:46" s="1" customFormat="1">
      <c r="B10" s="37"/>
      <c r="I10" s="106"/>
      <c r="L10" s="37"/>
    </row>
    <row r="11" spans="2:46" s="1" customFormat="1" ht="12" customHeight="1">
      <c r="B11" s="37"/>
      <c r="D11" s="105" t="s">
        <v>18</v>
      </c>
      <c r="F11" s="107" t="s">
        <v>19</v>
      </c>
      <c r="I11" s="108" t="s">
        <v>20</v>
      </c>
      <c r="J11" s="107" t="s">
        <v>21</v>
      </c>
      <c r="L11" s="37"/>
    </row>
    <row r="12" spans="2:46" s="1" customFormat="1" ht="12" customHeight="1">
      <c r="B12" s="37"/>
      <c r="D12" s="105" t="s">
        <v>22</v>
      </c>
      <c r="F12" s="107" t="s">
        <v>23</v>
      </c>
      <c r="I12" s="108" t="s">
        <v>24</v>
      </c>
      <c r="J12" s="109" t="str">
        <f>'Rekapitulace stavby'!AN8</f>
        <v>14. 12. 2018</v>
      </c>
      <c r="L12" s="37"/>
    </row>
    <row r="13" spans="2:46" s="1" customFormat="1" ht="10.9" customHeight="1">
      <c r="B13" s="37"/>
      <c r="I13" s="106"/>
      <c r="L13" s="37"/>
    </row>
    <row r="14" spans="2:46" s="1" customFormat="1" ht="12" customHeight="1">
      <c r="B14" s="37"/>
      <c r="D14" s="105" t="s">
        <v>26</v>
      </c>
      <c r="I14" s="108" t="s">
        <v>27</v>
      </c>
      <c r="J14" s="107" t="s">
        <v>28</v>
      </c>
      <c r="L14" s="37"/>
    </row>
    <row r="15" spans="2:46" s="1" customFormat="1" ht="18" customHeight="1">
      <c r="B15" s="37"/>
      <c r="E15" s="107" t="s">
        <v>29</v>
      </c>
      <c r="I15" s="108" t="s">
        <v>30</v>
      </c>
      <c r="J15" s="107" t="s">
        <v>21</v>
      </c>
      <c r="L15" s="37"/>
    </row>
    <row r="16" spans="2:46" s="1" customFormat="1" ht="6.95" customHeight="1">
      <c r="B16" s="37"/>
      <c r="I16" s="106"/>
      <c r="L16" s="37"/>
    </row>
    <row r="17" spans="2:12" s="1" customFormat="1" ht="12" customHeight="1">
      <c r="B17" s="37"/>
      <c r="D17" s="105" t="s">
        <v>31</v>
      </c>
      <c r="I17" s="108" t="s">
        <v>27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361" t="str">
        <f>'Rekapitulace stavby'!E14</f>
        <v>Vyplň údaj</v>
      </c>
      <c r="F18" s="362"/>
      <c r="G18" s="362"/>
      <c r="H18" s="362"/>
      <c r="I18" s="108" t="s">
        <v>30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6"/>
      <c r="L19" s="37"/>
    </row>
    <row r="20" spans="2:12" s="1" customFormat="1" ht="12" customHeight="1">
      <c r="B20" s="37"/>
      <c r="D20" s="105" t="s">
        <v>33</v>
      </c>
      <c r="I20" s="108" t="s">
        <v>27</v>
      </c>
      <c r="J20" s="107" t="s">
        <v>34</v>
      </c>
      <c r="L20" s="37"/>
    </row>
    <row r="21" spans="2:12" s="1" customFormat="1" ht="18" customHeight="1">
      <c r="B21" s="37"/>
      <c r="E21" s="107" t="s">
        <v>35</v>
      </c>
      <c r="I21" s="108" t="s">
        <v>30</v>
      </c>
      <c r="J21" s="107" t="s">
        <v>21</v>
      </c>
      <c r="L21" s="37"/>
    </row>
    <row r="22" spans="2:12" s="1" customFormat="1" ht="6.95" customHeight="1">
      <c r="B22" s="37"/>
      <c r="I22" s="106"/>
      <c r="L22" s="37"/>
    </row>
    <row r="23" spans="2:12" s="1" customFormat="1" ht="12" customHeight="1">
      <c r="B23" s="37"/>
      <c r="D23" s="105" t="s">
        <v>37</v>
      </c>
      <c r="I23" s="108" t="s">
        <v>27</v>
      </c>
      <c r="J23" s="107" t="s">
        <v>21</v>
      </c>
      <c r="L23" s="37"/>
    </row>
    <row r="24" spans="2:12" s="1" customFormat="1" ht="18" customHeight="1">
      <c r="B24" s="37"/>
      <c r="E24" s="107" t="s">
        <v>38</v>
      </c>
      <c r="I24" s="108" t="s">
        <v>30</v>
      </c>
      <c r="J24" s="107" t="s">
        <v>21</v>
      </c>
      <c r="L24" s="37"/>
    </row>
    <row r="25" spans="2:12" s="1" customFormat="1" ht="6.95" customHeight="1">
      <c r="B25" s="37"/>
      <c r="I25" s="106"/>
      <c r="L25" s="37"/>
    </row>
    <row r="26" spans="2:12" s="1" customFormat="1" ht="12" customHeight="1">
      <c r="B26" s="37"/>
      <c r="D26" s="105" t="s">
        <v>39</v>
      </c>
      <c r="I26" s="106"/>
      <c r="L26" s="37"/>
    </row>
    <row r="27" spans="2:12" s="7" customFormat="1" ht="51" customHeight="1">
      <c r="B27" s="110"/>
      <c r="E27" s="363" t="s">
        <v>40</v>
      </c>
      <c r="F27" s="363"/>
      <c r="G27" s="363"/>
      <c r="H27" s="363"/>
      <c r="I27" s="111"/>
      <c r="L27" s="110"/>
    </row>
    <row r="28" spans="2:12" s="1" customFormat="1" ht="6.95" customHeight="1">
      <c r="B28" s="37"/>
      <c r="I28" s="106"/>
      <c r="L28" s="37"/>
    </row>
    <row r="29" spans="2:12" s="1" customFormat="1" ht="6.95" customHeight="1">
      <c r="B29" s="37"/>
      <c r="D29" s="58"/>
      <c r="E29" s="58"/>
      <c r="F29" s="58"/>
      <c r="G29" s="58"/>
      <c r="H29" s="58"/>
      <c r="I29" s="112"/>
      <c r="J29" s="58"/>
      <c r="K29" s="58"/>
      <c r="L29" s="37"/>
    </row>
    <row r="30" spans="2:12" s="1" customFormat="1" ht="25.35" customHeight="1">
      <c r="B30" s="37"/>
      <c r="D30" s="113" t="s">
        <v>41</v>
      </c>
      <c r="I30" s="106"/>
      <c r="J30" s="114">
        <f>ROUND(J85, 2)</f>
        <v>0</v>
      </c>
      <c r="L30" s="37"/>
    </row>
    <row r="31" spans="2:12" s="1" customFormat="1" ht="6.95" customHeight="1">
      <c r="B31" s="37"/>
      <c r="D31" s="58"/>
      <c r="E31" s="58"/>
      <c r="F31" s="58"/>
      <c r="G31" s="58"/>
      <c r="H31" s="58"/>
      <c r="I31" s="112"/>
      <c r="J31" s="58"/>
      <c r="K31" s="58"/>
      <c r="L31" s="37"/>
    </row>
    <row r="32" spans="2:12" s="1" customFormat="1" ht="14.45" customHeight="1">
      <c r="B32" s="37"/>
      <c r="F32" s="115" t="s">
        <v>43</v>
      </c>
      <c r="I32" s="116" t="s">
        <v>42</v>
      </c>
      <c r="J32" s="115" t="s">
        <v>44</v>
      </c>
      <c r="L32" s="37"/>
    </row>
    <row r="33" spans="2:12" s="1" customFormat="1" ht="14.45" customHeight="1">
      <c r="B33" s="37"/>
      <c r="D33" s="117" t="s">
        <v>45</v>
      </c>
      <c r="E33" s="105" t="s">
        <v>46</v>
      </c>
      <c r="F33" s="118">
        <f>ROUND((SUM(BE85:BE143)),  2)</f>
        <v>0</v>
      </c>
      <c r="I33" s="119">
        <v>0.21</v>
      </c>
      <c r="J33" s="118">
        <f>ROUND(((SUM(BE85:BE143))*I33),  2)</f>
        <v>0</v>
      </c>
      <c r="L33" s="37"/>
    </row>
    <row r="34" spans="2:12" s="1" customFormat="1" ht="14.45" customHeight="1">
      <c r="B34" s="37"/>
      <c r="E34" s="105" t="s">
        <v>47</v>
      </c>
      <c r="F34" s="118">
        <f>ROUND((SUM(BF85:BF143)),  2)</f>
        <v>0</v>
      </c>
      <c r="I34" s="119">
        <v>0.15</v>
      </c>
      <c r="J34" s="118">
        <f>ROUND(((SUM(BF85:BF143))*I34),  2)</f>
        <v>0</v>
      </c>
      <c r="L34" s="37"/>
    </row>
    <row r="35" spans="2:12" s="1" customFormat="1" ht="14.45" hidden="1" customHeight="1">
      <c r="B35" s="37"/>
      <c r="E35" s="105" t="s">
        <v>48</v>
      </c>
      <c r="F35" s="118">
        <f>ROUND((SUM(BG85:BG143)),  2)</f>
        <v>0</v>
      </c>
      <c r="I35" s="119">
        <v>0.21</v>
      </c>
      <c r="J35" s="118">
        <f>0</f>
        <v>0</v>
      </c>
      <c r="L35" s="37"/>
    </row>
    <row r="36" spans="2:12" s="1" customFormat="1" ht="14.45" hidden="1" customHeight="1">
      <c r="B36" s="37"/>
      <c r="E36" s="105" t="s">
        <v>49</v>
      </c>
      <c r="F36" s="118">
        <f>ROUND((SUM(BH85:BH143)),  2)</f>
        <v>0</v>
      </c>
      <c r="I36" s="119">
        <v>0.15</v>
      </c>
      <c r="J36" s="118">
        <f>0</f>
        <v>0</v>
      </c>
      <c r="L36" s="37"/>
    </row>
    <row r="37" spans="2:12" s="1" customFormat="1" ht="14.45" hidden="1" customHeight="1">
      <c r="B37" s="37"/>
      <c r="E37" s="105" t="s">
        <v>50</v>
      </c>
      <c r="F37" s="118">
        <f>ROUND((SUM(BI85:BI143)),  2)</f>
        <v>0</v>
      </c>
      <c r="I37" s="119">
        <v>0</v>
      </c>
      <c r="J37" s="118">
        <f>0</f>
        <v>0</v>
      </c>
      <c r="L37" s="37"/>
    </row>
    <row r="38" spans="2:12" s="1" customFormat="1" ht="6.95" customHeight="1">
      <c r="B38" s="37"/>
      <c r="I38" s="106"/>
      <c r="L38" s="37"/>
    </row>
    <row r="39" spans="2:12" s="1" customFormat="1" ht="25.35" customHeight="1">
      <c r="B39" s="37"/>
      <c r="C39" s="120"/>
      <c r="D39" s="121" t="s">
        <v>51</v>
      </c>
      <c r="E39" s="122"/>
      <c r="F39" s="122"/>
      <c r="G39" s="123" t="s">
        <v>52</v>
      </c>
      <c r="H39" s="124" t="s">
        <v>53</v>
      </c>
      <c r="I39" s="125"/>
      <c r="J39" s="126">
        <f>SUM(J30:J37)</f>
        <v>0</v>
      </c>
      <c r="K39" s="127"/>
      <c r="L39" s="37"/>
    </row>
    <row r="40" spans="2:12" s="1" customFormat="1" ht="14.45" customHeight="1">
      <c r="B40" s="128"/>
      <c r="C40" s="129"/>
      <c r="D40" s="129"/>
      <c r="E40" s="129"/>
      <c r="F40" s="129"/>
      <c r="G40" s="129"/>
      <c r="H40" s="129"/>
      <c r="I40" s="130"/>
      <c r="J40" s="129"/>
      <c r="K40" s="129"/>
      <c r="L40" s="37"/>
    </row>
    <row r="44" spans="2:12" s="1" customFormat="1" ht="6.95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7"/>
    </row>
    <row r="45" spans="2:12" s="1" customFormat="1" ht="24.95" customHeight="1">
      <c r="B45" s="33"/>
      <c r="C45" s="22" t="s">
        <v>114</v>
      </c>
      <c r="D45" s="34"/>
      <c r="E45" s="34"/>
      <c r="F45" s="34"/>
      <c r="G45" s="34"/>
      <c r="H45" s="34"/>
      <c r="I45" s="106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6"/>
      <c r="J47" s="34"/>
      <c r="K47" s="34"/>
      <c r="L47" s="37"/>
    </row>
    <row r="48" spans="2:12" s="1" customFormat="1" ht="16.5" customHeight="1">
      <c r="B48" s="33"/>
      <c r="C48" s="34"/>
      <c r="D48" s="34"/>
      <c r="E48" s="355" t="str">
        <f>E7</f>
        <v>VYSOKÝ CHLUMEC PARC. Č. 414/2 -  MVS - HOSPODÁŘSKÝ OBJEKT Z MOKŘAN ČP. 13</v>
      </c>
      <c r="F48" s="356"/>
      <c r="G48" s="356"/>
      <c r="H48" s="356"/>
      <c r="I48" s="106"/>
      <c r="J48" s="34"/>
      <c r="K48" s="34"/>
      <c r="L48" s="37"/>
    </row>
    <row r="49" spans="2:47" s="1" customFormat="1" ht="12" customHeight="1">
      <c r="B49" s="33"/>
      <c r="C49" s="28" t="s">
        <v>111</v>
      </c>
      <c r="D49" s="34"/>
      <c r="E49" s="34"/>
      <c r="F49" s="34"/>
      <c r="G49" s="34"/>
      <c r="H49" s="34"/>
      <c r="I49" s="106"/>
      <c r="J49" s="34"/>
      <c r="K49" s="34"/>
      <c r="L49" s="37"/>
    </row>
    <row r="50" spans="2:47" s="1" customFormat="1" ht="16.5" customHeight="1">
      <c r="B50" s="33"/>
      <c r="C50" s="34"/>
      <c r="D50" s="34"/>
      <c r="E50" s="333" t="str">
        <f>E9</f>
        <v>08 - VYSOKÝ CHLUMEC - ZPEVNĚNÉ PLOCHY</v>
      </c>
      <c r="F50" s="354"/>
      <c r="G50" s="354"/>
      <c r="H50" s="354"/>
      <c r="I50" s="106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VYSOKÝ CHLUMEC</v>
      </c>
      <c r="G52" s="34"/>
      <c r="H52" s="34"/>
      <c r="I52" s="108" t="s">
        <v>24</v>
      </c>
      <c r="J52" s="57" t="str">
        <f>IF(J12="","",J12)</f>
        <v>14. 12. 2018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37"/>
    </row>
    <row r="54" spans="2:47" s="1" customFormat="1" ht="27.95" customHeight="1">
      <c r="B54" s="33"/>
      <c r="C54" s="28" t="s">
        <v>26</v>
      </c>
      <c r="D54" s="34"/>
      <c r="E54" s="34"/>
      <c r="F54" s="26" t="str">
        <f>E15</f>
        <v>HORNICKÉ MUZEUM PŘÍBRAM</v>
      </c>
      <c r="G54" s="34"/>
      <c r="H54" s="34"/>
      <c r="I54" s="108" t="s">
        <v>33</v>
      </c>
      <c r="J54" s="31" t="str">
        <f>E21</f>
        <v>ING. ARCH. PETR DOSTÁL</v>
      </c>
      <c r="K54" s="34"/>
      <c r="L54" s="37"/>
    </row>
    <row r="55" spans="2:47" s="1" customFormat="1" ht="15.2" customHeight="1">
      <c r="B55" s="33"/>
      <c r="C55" s="28" t="s">
        <v>31</v>
      </c>
      <c r="D55" s="34"/>
      <c r="E55" s="34"/>
      <c r="F55" s="26" t="str">
        <f>IF(E18="","",E18)</f>
        <v>Vyplň údaj</v>
      </c>
      <c r="G55" s="34"/>
      <c r="H55" s="34"/>
      <c r="I55" s="108" t="s">
        <v>37</v>
      </c>
      <c r="J55" s="31" t="str">
        <f>E24</f>
        <v>J. JEDLIČKOVÁ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37"/>
    </row>
    <row r="57" spans="2:47" s="1" customFormat="1" ht="29.25" customHeight="1">
      <c r="B57" s="33"/>
      <c r="C57" s="134" t="s">
        <v>115</v>
      </c>
      <c r="D57" s="135"/>
      <c r="E57" s="135"/>
      <c r="F57" s="135"/>
      <c r="G57" s="135"/>
      <c r="H57" s="135"/>
      <c r="I57" s="136"/>
      <c r="J57" s="137" t="s">
        <v>116</v>
      </c>
      <c r="K57" s="135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37"/>
    </row>
    <row r="59" spans="2:47" s="1" customFormat="1" ht="22.9" customHeight="1">
      <c r="B59" s="33"/>
      <c r="C59" s="138" t="s">
        <v>73</v>
      </c>
      <c r="D59" s="34"/>
      <c r="E59" s="34"/>
      <c r="F59" s="34"/>
      <c r="G59" s="34"/>
      <c r="H59" s="34"/>
      <c r="I59" s="106"/>
      <c r="J59" s="75">
        <f>J85</f>
        <v>0</v>
      </c>
      <c r="K59" s="34"/>
      <c r="L59" s="37"/>
      <c r="AU59" s="16" t="s">
        <v>117</v>
      </c>
    </row>
    <row r="60" spans="2:47" s="8" customFormat="1" ht="24.95" customHeight="1">
      <c r="B60" s="139"/>
      <c r="C60" s="140"/>
      <c r="D60" s="141" t="s">
        <v>762</v>
      </c>
      <c r="E60" s="142"/>
      <c r="F60" s="142"/>
      <c r="G60" s="142"/>
      <c r="H60" s="142"/>
      <c r="I60" s="143"/>
      <c r="J60" s="144">
        <f>J86</f>
        <v>0</v>
      </c>
      <c r="K60" s="140"/>
      <c r="L60" s="145"/>
    </row>
    <row r="61" spans="2:47" s="8" customFormat="1" ht="24.95" customHeight="1">
      <c r="B61" s="139"/>
      <c r="C61" s="140"/>
      <c r="D61" s="141" t="s">
        <v>763</v>
      </c>
      <c r="E61" s="142"/>
      <c r="F61" s="142"/>
      <c r="G61" s="142"/>
      <c r="H61" s="142"/>
      <c r="I61" s="143"/>
      <c r="J61" s="144">
        <f>J90</f>
        <v>0</v>
      </c>
      <c r="K61" s="140"/>
      <c r="L61" s="145"/>
    </row>
    <row r="62" spans="2:47" s="8" customFormat="1" ht="24.95" customHeight="1">
      <c r="B62" s="139"/>
      <c r="C62" s="140"/>
      <c r="D62" s="141" t="s">
        <v>886</v>
      </c>
      <c r="E62" s="142"/>
      <c r="F62" s="142"/>
      <c r="G62" s="142"/>
      <c r="H62" s="142"/>
      <c r="I62" s="143"/>
      <c r="J62" s="144">
        <f>J93</f>
        <v>0</v>
      </c>
      <c r="K62" s="140"/>
      <c r="L62" s="145"/>
    </row>
    <row r="63" spans="2:47" s="8" customFormat="1" ht="24.95" customHeight="1">
      <c r="B63" s="139"/>
      <c r="C63" s="140"/>
      <c r="D63" s="141" t="s">
        <v>1946</v>
      </c>
      <c r="E63" s="142"/>
      <c r="F63" s="142"/>
      <c r="G63" s="142"/>
      <c r="H63" s="142"/>
      <c r="I63" s="143"/>
      <c r="J63" s="144">
        <f>J96</f>
        <v>0</v>
      </c>
      <c r="K63" s="140"/>
      <c r="L63" s="145"/>
    </row>
    <row r="64" spans="2:47" s="8" customFormat="1" ht="24.95" customHeight="1">
      <c r="B64" s="139"/>
      <c r="C64" s="140"/>
      <c r="D64" s="141" t="s">
        <v>1947</v>
      </c>
      <c r="E64" s="142"/>
      <c r="F64" s="142"/>
      <c r="G64" s="142"/>
      <c r="H64" s="142"/>
      <c r="I64" s="143"/>
      <c r="J64" s="144">
        <f>J127</f>
        <v>0</v>
      </c>
      <c r="K64" s="140"/>
      <c r="L64" s="145"/>
    </row>
    <row r="65" spans="2:12" s="8" customFormat="1" ht="24.95" customHeight="1">
      <c r="B65" s="139"/>
      <c r="C65" s="140"/>
      <c r="D65" s="141" t="s">
        <v>766</v>
      </c>
      <c r="E65" s="142"/>
      <c r="F65" s="142"/>
      <c r="G65" s="142"/>
      <c r="H65" s="142"/>
      <c r="I65" s="143"/>
      <c r="J65" s="144">
        <f>J142</f>
        <v>0</v>
      </c>
      <c r="K65" s="140"/>
      <c r="L65" s="145"/>
    </row>
    <row r="66" spans="2:12" s="1" customFormat="1" ht="21.75" customHeight="1">
      <c r="B66" s="33"/>
      <c r="C66" s="34"/>
      <c r="D66" s="34"/>
      <c r="E66" s="34"/>
      <c r="F66" s="34"/>
      <c r="G66" s="34"/>
      <c r="H66" s="34"/>
      <c r="I66" s="106"/>
      <c r="J66" s="34"/>
      <c r="K66" s="34"/>
      <c r="L66" s="37"/>
    </row>
    <row r="67" spans="2:12" s="1" customFormat="1" ht="6.95" customHeight="1">
      <c r="B67" s="45"/>
      <c r="C67" s="46"/>
      <c r="D67" s="46"/>
      <c r="E67" s="46"/>
      <c r="F67" s="46"/>
      <c r="G67" s="46"/>
      <c r="H67" s="46"/>
      <c r="I67" s="130"/>
      <c r="J67" s="46"/>
      <c r="K67" s="46"/>
      <c r="L67" s="37"/>
    </row>
    <row r="71" spans="2:12" s="1" customFormat="1" ht="6.95" customHeight="1">
      <c r="B71" s="47"/>
      <c r="C71" s="48"/>
      <c r="D71" s="48"/>
      <c r="E71" s="48"/>
      <c r="F71" s="48"/>
      <c r="G71" s="48"/>
      <c r="H71" s="48"/>
      <c r="I71" s="133"/>
      <c r="J71" s="48"/>
      <c r="K71" s="48"/>
      <c r="L71" s="37"/>
    </row>
    <row r="72" spans="2:12" s="1" customFormat="1" ht="24.95" customHeight="1">
      <c r="B72" s="33"/>
      <c r="C72" s="22" t="s">
        <v>131</v>
      </c>
      <c r="D72" s="34"/>
      <c r="E72" s="34"/>
      <c r="F72" s="34"/>
      <c r="G72" s="34"/>
      <c r="H72" s="34"/>
      <c r="I72" s="106"/>
      <c r="J72" s="34"/>
      <c r="K72" s="34"/>
      <c r="L72" s="37"/>
    </row>
    <row r="73" spans="2:12" s="1" customFormat="1" ht="6.95" customHeight="1">
      <c r="B73" s="33"/>
      <c r="C73" s="34"/>
      <c r="D73" s="34"/>
      <c r="E73" s="34"/>
      <c r="F73" s="34"/>
      <c r="G73" s="34"/>
      <c r="H73" s="34"/>
      <c r="I73" s="106"/>
      <c r="J73" s="34"/>
      <c r="K73" s="34"/>
      <c r="L73" s="37"/>
    </row>
    <row r="74" spans="2:12" s="1" customFormat="1" ht="12" customHeight="1">
      <c r="B74" s="33"/>
      <c r="C74" s="28" t="s">
        <v>16</v>
      </c>
      <c r="D74" s="34"/>
      <c r="E74" s="34"/>
      <c r="F74" s="34"/>
      <c r="G74" s="34"/>
      <c r="H74" s="34"/>
      <c r="I74" s="106"/>
      <c r="J74" s="34"/>
      <c r="K74" s="34"/>
      <c r="L74" s="37"/>
    </row>
    <row r="75" spans="2:12" s="1" customFormat="1" ht="16.5" customHeight="1">
      <c r="B75" s="33"/>
      <c r="C75" s="34"/>
      <c r="D75" s="34"/>
      <c r="E75" s="355" t="str">
        <f>E7</f>
        <v>VYSOKÝ CHLUMEC PARC. Č. 414/2 -  MVS - HOSPODÁŘSKÝ OBJEKT Z MOKŘAN ČP. 13</v>
      </c>
      <c r="F75" s="356"/>
      <c r="G75" s="356"/>
      <c r="H75" s="356"/>
      <c r="I75" s="106"/>
      <c r="J75" s="34"/>
      <c r="K75" s="34"/>
      <c r="L75" s="37"/>
    </row>
    <row r="76" spans="2:12" s="1" customFormat="1" ht="12" customHeight="1">
      <c r="B76" s="33"/>
      <c r="C76" s="28" t="s">
        <v>111</v>
      </c>
      <c r="D76" s="34"/>
      <c r="E76" s="34"/>
      <c r="F76" s="34"/>
      <c r="G76" s="34"/>
      <c r="H76" s="34"/>
      <c r="I76" s="106"/>
      <c r="J76" s="34"/>
      <c r="K76" s="34"/>
      <c r="L76" s="37"/>
    </row>
    <row r="77" spans="2:12" s="1" customFormat="1" ht="16.5" customHeight="1">
      <c r="B77" s="33"/>
      <c r="C77" s="34"/>
      <c r="D77" s="34"/>
      <c r="E77" s="333" t="str">
        <f>E9</f>
        <v>08 - VYSOKÝ CHLUMEC - ZPEVNĚNÉ PLOCHY</v>
      </c>
      <c r="F77" s="354"/>
      <c r="G77" s="354"/>
      <c r="H77" s="354"/>
      <c r="I77" s="106"/>
      <c r="J77" s="34"/>
      <c r="K77" s="34"/>
      <c r="L77" s="37"/>
    </row>
    <row r="78" spans="2:12" s="1" customFormat="1" ht="6.95" customHeight="1">
      <c r="B78" s="33"/>
      <c r="C78" s="34"/>
      <c r="D78" s="34"/>
      <c r="E78" s="34"/>
      <c r="F78" s="34"/>
      <c r="G78" s="34"/>
      <c r="H78" s="34"/>
      <c r="I78" s="106"/>
      <c r="J78" s="34"/>
      <c r="K78" s="34"/>
      <c r="L78" s="37"/>
    </row>
    <row r="79" spans="2:12" s="1" customFormat="1" ht="12" customHeight="1">
      <c r="B79" s="33"/>
      <c r="C79" s="28" t="s">
        <v>22</v>
      </c>
      <c r="D79" s="34"/>
      <c r="E79" s="34"/>
      <c r="F79" s="26" t="str">
        <f>F12</f>
        <v>VYSOKÝ CHLUMEC</v>
      </c>
      <c r="G79" s="34"/>
      <c r="H79" s="34"/>
      <c r="I79" s="108" t="s">
        <v>24</v>
      </c>
      <c r="J79" s="57" t="str">
        <f>IF(J12="","",J12)</f>
        <v>14. 12. 2018</v>
      </c>
      <c r="K79" s="34"/>
      <c r="L79" s="37"/>
    </row>
    <row r="80" spans="2:12" s="1" customFormat="1" ht="6.95" customHeight="1">
      <c r="B80" s="33"/>
      <c r="C80" s="34"/>
      <c r="D80" s="34"/>
      <c r="E80" s="34"/>
      <c r="F80" s="34"/>
      <c r="G80" s="34"/>
      <c r="H80" s="34"/>
      <c r="I80" s="106"/>
      <c r="J80" s="34"/>
      <c r="K80" s="34"/>
      <c r="L80" s="37"/>
    </row>
    <row r="81" spans="2:65" s="1" customFormat="1" ht="27.95" customHeight="1">
      <c r="B81" s="33"/>
      <c r="C81" s="28" t="s">
        <v>26</v>
      </c>
      <c r="D81" s="34"/>
      <c r="E81" s="34"/>
      <c r="F81" s="26" t="str">
        <f>E15</f>
        <v>HORNICKÉ MUZEUM PŘÍBRAM</v>
      </c>
      <c r="G81" s="34"/>
      <c r="H81" s="34"/>
      <c r="I81" s="108" t="s">
        <v>33</v>
      </c>
      <c r="J81" s="31" t="str">
        <f>E21</f>
        <v>ING. ARCH. PETR DOSTÁL</v>
      </c>
      <c r="K81" s="34"/>
      <c r="L81" s="37"/>
    </row>
    <row r="82" spans="2:65" s="1" customFormat="1" ht="15.2" customHeight="1">
      <c r="B82" s="33"/>
      <c r="C82" s="28" t="s">
        <v>31</v>
      </c>
      <c r="D82" s="34"/>
      <c r="E82" s="34"/>
      <c r="F82" s="26" t="str">
        <f>IF(E18="","",E18)</f>
        <v>Vyplň údaj</v>
      </c>
      <c r="G82" s="34"/>
      <c r="H82" s="34"/>
      <c r="I82" s="108" t="s">
        <v>37</v>
      </c>
      <c r="J82" s="31" t="str">
        <f>E24</f>
        <v>J. JEDLIČKOVÁ</v>
      </c>
      <c r="K82" s="34"/>
      <c r="L82" s="37"/>
    </row>
    <row r="83" spans="2:65" s="1" customFormat="1" ht="10.35" customHeight="1">
      <c r="B83" s="33"/>
      <c r="C83" s="34"/>
      <c r="D83" s="34"/>
      <c r="E83" s="34"/>
      <c r="F83" s="34"/>
      <c r="G83" s="34"/>
      <c r="H83" s="34"/>
      <c r="I83" s="106"/>
      <c r="J83" s="34"/>
      <c r="K83" s="34"/>
      <c r="L83" s="37"/>
    </row>
    <row r="84" spans="2:65" s="9" customFormat="1" ht="29.25" customHeight="1">
      <c r="B84" s="146"/>
      <c r="C84" s="147" t="s">
        <v>132</v>
      </c>
      <c r="D84" s="148" t="s">
        <v>60</v>
      </c>
      <c r="E84" s="148" t="s">
        <v>56</v>
      </c>
      <c r="F84" s="148" t="s">
        <v>57</v>
      </c>
      <c r="G84" s="148" t="s">
        <v>133</v>
      </c>
      <c r="H84" s="148" t="s">
        <v>134</v>
      </c>
      <c r="I84" s="149" t="s">
        <v>135</v>
      </c>
      <c r="J84" s="148" t="s">
        <v>116</v>
      </c>
      <c r="K84" s="150" t="s">
        <v>136</v>
      </c>
      <c r="L84" s="151"/>
      <c r="M84" s="66" t="s">
        <v>21</v>
      </c>
      <c r="N84" s="67" t="s">
        <v>45</v>
      </c>
      <c r="O84" s="67" t="s">
        <v>137</v>
      </c>
      <c r="P84" s="67" t="s">
        <v>138</v>
      </c>
      <c r="Q84" s="67" t="s">
        <v>139</v>
      </c>
      <c r="R84" s="67" t="s">
        <v>140</v>
      </c>
      <c r="S84" s="67" t="s">
        <v>141</v>
      </c>
      <c r="T84" s="68" t="s">
        <v>142</v>
      </c>
    </row>
    <row r="85" spans="2:65" s="1" customFormat="1" ht="22.9" customHeight="1">
      <c r="B85" s="33"/>
      <c r="C85" s="73" t="s">
        <v>143</v>
      </c>
      <c r="D85" s="34"/>
      <c r="E85" s="34"/>
      <c r="F85" s="34"/>
      <c r="G85" s="34"/>
      <c r="H85" s="34"/>
      <c r="I85" s="106"/>
      <c r="J85" s="152">
        <f>BK85</f>
        <v>0</v>
      </c>
      <c r="K85" s="34"/>
      <c r="L85" s="37"/>
      <c r="M85" s="69"/>
      <c r="N85" s="70"/>
      <c r="O85" s="70"/>
      <c r="P85" s="153">
        <f>P86+P90+P93+P96+P127+P142</f>
        <v>0</v>
      </c>
      <c r="Q85" s="70"/>
      <c r="R85" s="153">
        <f>R86+R90+R93+R96+R127+R142</f>
        <v>49.712791599999996</v>
      </c>
      <c r="S85" s="70"/>
      <c r="T85" s="154">
        <f>T86+T90+T93+T96+T127+T142</f>
        <v>0</v>
      </c>
      <c r="AT85" s="16" t="s">
        <v>74</v>
      </c>
      <c r="AU85" s="16" t="s">
        <v>117</v>
      </c>
      <c r="BK85" s="155">
        <f>BK86+BK90+BK93+BK96+BK127+BK142</f>
        <v>0</v>
      </c>
    </row>
    <row r="86" spans="2:65" s="10" customFormat="1" ht="25.9" customHeight="1">
      <c r="B86" s="156"/>
      <c r="C86" s="157"/>
      <c r="D86" s="158" t="s">
        <v>74</v>
      </c>
      <c r="E86" s="159" t="s">
        <v>208</v>
      </c>
      <c r="F86" s="159" t="s">
        <v>767</v>
      </c>
      <c r="G86" s="157"/>
      <c r="H86" s="157"/>
      <c r="I86" s="160"/>
      <c r="J86" s="161">
        <f>BK86</f>
        <v>0</v>
      </c>
      <c r="K86" s="157"/>
      <c r="L86" s="162"/>
      <c r="M86" s="163"/>
      <c r="N86" s="164"/>
      <c r="O86" s="164"/>
      <c r="P86" s="165">
        <f>SUM(P87:P89)</f>
        <v>0</v>
      </c>
      <c r="Q86" s="164"/>
      <c r="R86" s="165">
        <f>SUM(R87:R89)</f>
        <v>0</v>
      </c>
      <c r="S86" s="164"/>
      <c r="T86" s="166">
        <f>SUM(T87:T89)</f>
        <v>0</v>
      </c>
      <c r="AR86" s="167" t="s">
        <v>83</v>
      </c>
      <c r="AT86" s="168" t="s">
        <v>74</v>
      </c>
      <c r="AU86" s="168" t="s">
        <v>75</v>
      </c>
      <c r="AY86" s="167" t="s">
        <v>146</v>
      </c>
      <c r="BK86" s="169">
        <f>SUM(BK87:BK89)</f>
        <v>0</v>
      </c>
    </row>
    <row r="87" spans="2:65" s="1" customFormat="1" ht="24" customHeight="1">
      <c r="B87" s="33"/>
      <c r="C87" s="170" t="s">
        <v>83</v>
      </c>
      <c r="D87" s="170" t="s">
        <v>147</v>
      </c>
      <c r="E87" s="171" t="s">
        <v>1948</v>
      </c>
      <c r="F87" s="172" t="s">
        <v>1949</v>
      </c>
      <c r="G87" s="173" t="s">
        <v>601</v>
      </c>
      <c r="H87" s="174">
        <v>2.2400000000000002</v>
      </c>
      <c r="I87" s="175"/>
      <c r="J87" s="176">
        <f>ROUND(I87*H87,2)</f>
        <v>0</v>
      </c>
      <c r="K87" s="172" t="s">
        <v>394</v>
      </c>
      <c r="L87" s="37"/>
      <c r="M87" s="177" t="s">
        <v>21</v>
      </c>
      <c r="N87" s="178" t="s">
        <v>46</v>
      </c>
      <c r="O87" s="62"/>
      <c r="P87" s="179">
        <f>O87*H87</f>
        <v>0</v>
      </c>
      <c r="Q87" s="179">
        <v>0</v>
      </c>
      <c r="R87" s="179">
        <f>Q87*H87</f>
        <v>0</v>
      </c>
      <c r="S87" s="179">
        <v>0</v>
      </c>
      <c r="T87" s="180">
        <f>S87*H87</f>
        <v>0</v>
      </c>
      <c r="AR87" s="181" t="s">
        <v>165</v>
      </c>
      <c r="AT87" s="181" t="s">
        <v>147</v>
      </c>
      <c r="AU87" s="181" t="s">
        <v>83</v>
      </c>
      <c r="AY87" s="16" t="s">
        <v>146</v>
      </c>
      <c r="BE87" s="182">
        <f>IF(N87="základní",J87,0)</f>
        <v>0</v>
      </c>
      <c r="BF87" s="182">
        <f>IF(N87="snížená",J87,0)</f>
        <v>0</v>
      </c>
      <c r="BG87" s="182">
        <f>IF(N87="zákl. přenesená",J87,0)</f>
        <v>0</v>
      </c>
      <c r="BH87" s="182">
        <f>IF(N87="sníž. přenesená",J87,0)</f>
        <v>0</v>
      </c>
      <c r="BI87" s="182">
        <f>IF(N87="nulová",J87,0)</f>
        <v>0</v>
      </c>
      <c r="BJ87" s="16" t="s">
        <v>83</v>
      </c>
      <c r="BK87" s="182">
        <f>ROUND(I87*H87,2)</f>
        <v>0</v>
      </c>
      <c r="BL87" s="16" t="s">
        <v>165</v>
      </c>
      <c r="BM87" s="181" t="s">
        <v>1950</v>
      </c>
    </row>
    <row r="88" spans="2:65" s="12" customFormat="1">
      <c r="B88" s="197"/>
      <c r="C88" s="198"/>
      <c r="D88" s="183" t="s">
        <v>155</v>
      </c>
      <c r="E88" s="199" t="s">
        <v>21</v>
      </c>
      <c r="F88" s="200" t="s">
        <v>1951</v>
      </c>
      <c r="G88" s="198"/>
      <c r="H88" s="199" t="s">
        <v>21</v>
      </c>
      <c r="I88" s="201"/>
      <c r="J88" s="198"/>
      <c r="K88" s="198"/>
      <c r="L88" s="202"/>
      <c r="M88" s="203"/>
      <c r="N88" s="204"/>
      <c r="O88" s="204"/>
      <c r="P88" s="204"/>
      <c r="Q88" s="204"/>
      <c r="R88" s="204"/>
      <c r="S88" s="204"/>
      <c r="T88" s="205"/>
      <c r="AT88" s="206" t="s">
        <v>155</v>
      </c>
      <c r="AU88" s="206" t="s">
        <v>83</v>
      </c>
      <c r="AV88" s="12" t="s">
        <v>83</v>
      </c>
      <c r="AW88" s="12" t="s">
        <v>36</v>
      </c>
      <c r="AX88" s="12" t="s">
        <v>75</v>
      </c>
      <c r="AY88" s="206" t="s">
        <v>146</v>
      </c>
    </row>
    <row r="89" spans="2:65" s="11" customFormat="1">
      <c r="B89" s="186"/>
      <c r="C89" s="187"/>
      <c r="D89" s="183" t="s">
        <v>155</v>
      </c>
      <c r="E89" s="188" t="s">
        <v>21</v>
      </c>
      <c r="F89" s="189" t="s">
        <v>1952</v>
      </c>
      <c r="G89" s="187"/>
      <c r="H89" s="190">
        <v>2.2400000000000002</v>
      </c>
      <c r="I89" s="191"/>
      <c r="J89" s="187"/>
      <c r="K89" s="187"/>
      <c r="L89" s="192"/>
      <c r="M89" s="193"/>
      <c r="N89" s="194"/>
      <c r="O89" s="194"/>
      <c r="P89" s="194"/>
      <c r="Q89" s="194"/>
      <c r="R89" s="194"/>
      <c r="S89" s="194"/>
      <c r="T89" s="195"/>
      <c r="AT89" s="196" t="s">
        <v>155</v>
      </c>
      <c r="AU89" s="196" t="s">
        <v>83</v>
      </c>
      <c r="AV89" s="11" t="s">
        <v>85</v>
      </c>
      <c r="AW89" s="11" t="s">
        <v>36</v>
      </c>
      <c r="AX89" s="11" t="s">
        <v>83</v>
      </c>
      <c r="AY89" s="196" t="s">
        <v>146</v>
      </c>
    </row>
    <row r="90" spans="2:65" s="10" customFormat="1" ht="25.9" customHeight="1">
      <c r="B90" s="156"/>
      <c r="C90" s="157"/>
      <c r="D90" s="158" t="s">
        <v>74</v>
      </c>
      <c r="E90" s="159" t="s">
        <v>151</v>
      </c>
      <c r="F90" s="159" t="s">
        <v>772</v>
      </c>
      <c r="G90" s="157"/>
      <c r="H90" s="157"/>
      <c r="I90" s="160"/>
      <c r="J90" s="161">
        <f>BK90</f>
        <v>0</v>
      </c>
      <c r="K90" s="157"/>
      <c r="L90" s="162"/>
      <c r="M90" s="163"/>
      <c r="N90" s="164"/>
      <c r="O90" s="164"/>
      <c r="P90" s="165">
        <f>SUM(P91:P92)</f>
        <v>0</v>
      </c>
      <c r="Q90" s="164"/>
      <c r="R90" s="165">
        <f>SUM(R91:R92)</f>
        <v>0</v>
      </c>
      <c r="S90" s="164"/>
      <c r="T90" s="166">
        <f>SUM(T91:T92)</f>
        <v>0</v>
      </c>
      <c r="AR90" s="167" t="s">
        <v>83</v>
      </c>
      <c r="AT90" s="168" t="s">
        <v>74</v>
      </c>
      <c r="AU90" s="168" t="s">
        <v>75</v>
      </c>
      <c r="AY90" s="167" t="s">
        <v>146</v>
      </c>
      <c r="BK90" s="169">
        <f>SUM(BK91:BK92)</f>
        <v>0</v>
      </c>
    </row>
    <row r="91" spans="2:65" s="1" customFormat="1" ht="24" customHeight="1">
      <c r="B91" s="33"/>
      <c r="C91" s="170" t="s">
        <v>85</v>
      </c>
      <c r="D91" s="170" t="s">
        <v>147</v>
      </c>
      <c r="E91" s="171" t="s">
        <v>773</v>
      </c>
      <c r="F91" s="172" t="s">
        <v>1953</v>
      </c>
      <c r="G91" s="173" t="s">
        <v>601</v>
      </c>
      <c r="H91" s="174">
        <v>2.2400000000000002</v>
      </c>
      <c r="I91" s="175"/>
      <c r="J91" s="176">
        <f>ROUND(I91*H91,2)</f>
        <v>0</v>
      </c>
      <c r="K91" s="172" t="s">
        <v>394</v>
      </c>
      <c r="L91" s="37"/>
      <c r="M91" s="177" t="s">
        <v>21</v>
      </c>
      <c r="N91" s="178" t="s">
        <v>46</v>
      </c>
      <c r="O91" s="62"/>
      <c r="P91" s="179">
        <f>O91*H91</f>
        <v>0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AR91" s="181" t="s">
        <v>165</v>
      </c>
      <c r="AT91" s="181" t="s">
        <v>147</v>
      </c>
      <c r="AU91" s="181" t="s">
        <v>83</v>
      </c>
      <c r="AY91" s="16" t="s">
        <v>146</v>
      </c>
      <c r="BE91" s="182">
        <f>IF(N91="základní",J91,0)</f>
        <v>0</v>
      </c>
      <c r="BF91" s="182">
        <f>IF(N91="snížená",J91,0)</f>
        <v>0</v>
      </c>
      <c r="BG91" s="182">
        <f>IF(N91="zákl. přenesená",J91,0)</f>
        <v>0</v>
      </c>
      <c r="BH91" s="182">
        <f>IF(N91="sníž. přenesená",J91,0)</f>
        <v>0</v>
      </c>
      <c r="BI91" s="182">
        <f>IF(N91="nulová",J91,0)</f>
        <v>0</v>
      </c>
      <c r="BJ91" s="16" t="s">
        <v>83</v>
      </c>
      <c r="BK91" s="182">
        <f>ROUND(I91*H91,2)</f>
        <v>0</v>
      </c>
      <c r="BL91" s="16" t="s">
        <v>165</v>
      </c>
      <c r="BM91" s="181" t="s">
        <v>1954</v>
      </c>
    </row>
    <row r="92" spans="2:65" s="11" customFormat="1">
      <c r="B92" s="186"/>
      <c r="C92" s="187"/>
      <c r="D92" s="183" t="s">
        <v>155</v>
      </c>
      <c r="E92" s="188" t="s">
        <v>21</v>
      </c>
      <c r="F92" s="189" t="s">
        <v>1955</v>
      </c>
      <c r="G92" s="187"/>
      <c r="H92" s="190">
        <v>2.2400000000000002</v>
      </c>
      <c r="I92" s="191"/>
      <c r="J92" s="187"/>
      <c r="K92" s="187"/>
      <c r="L92" s="192"/>
      <c r="M92" s="193"/>
      <c r="N92" s="194"/>
      <c r="O92" s="194"/>
      <c r="P92" s="194"/>
      <c r="Q92" s="194"/>
      <c r="R92" s="194"/>
      <c r="S92" s="194"/>
      <c r="T92" s="195"/>
      <c r="AT92" s="196" t="s">
        <v>155</v>
      </c>
      <c r="AU92" s="196" t="s">
        <v>83</v>
      </c>
      <c r="AV92" s="11" t="s">
        <v>85</v>
      </c>
      <c r="AW92" s="11" t="s">
        <v>36</v>
      </c>
      <c r="AX92" s="11" t="s">
        <v>83</v>
      </c>
      <c r="AY92" s="196" t="s">
        <v>146</v>
      </c>
    </row>
    <row r="93" spans="2:65" s="10" customFormat="1" ht="25.9" customHeight="1">
      <c r="B93" s="156"/>
      <c r="C93" s="157"/>
      <c r="D93" s="158" t="s">
        <v>74</v>
      </c>
      <c r="E93" s="159" t="s">
        <v>231</v>
      </c>
      <c r="F93" s="159" t="s">
        <v>943</v>
      </c>
      <c r="G93" s="157"/>
      <c r="H93" s="157"/>
      <c r="I93" s="160"/>
      <c r="J93" s="161">
        <f>BK93</f>
        <v>0</v>
      </c>
      <c r="K93" s="157"/>
      <c r="L93" s="162"/>
      <c r="M93" s="163"/>
      <c r="N93" s="164"/>
      <c r="O93" s="164"/>
      <c r="P93" s="165">
        <f>SUM(P94:P95)</f>
        <v>0</v>
      </c>
      <c r="Q93" s="164"/>
      <c r="R93" s="165">
        <f>SUM(R94:R95)</f>
        <v>0</v>
      </c>
      <c r="S93" s="164"/>
      <c r="T93" s="166">
        <f>SUM(T94:T95)</f>
        <v>0</v>
      </c>
      <c r="AR93" s="167" t="s">
        <v>83</v>
      </c>
      <c r="AT93" s="168" t="s">
        <v>74</v>
      </c>
      <c r="AU93" s="168" t="s">
        <v>75</v>
      </c>
      <c r="AY93" s="167" t="s">
        <v>146</v>
      </c>
      <c r="BK93" s="169">
        <f>SUM(BK94:BK95)</f>
        <v>0</v>
      </c>
    </row>
    <row r="94" spans="2:65" s="1" customFormat="1" ht="24" customHeight="1">
      <c r="B94" s="33"/>
      <c r="C94" s="170" t="s">
        <v>160</v>
      </c>
      <c r="D94" s="170" t="s">
        <v>147</v>
      </c>
      <c r="E94" s="171" t="s">
        <v>1956</v>
      </c>
      <c r="F94" s="172" t="s">
        <v>1957</v>
      </c>
      <c r="G94" s="173" t="s">
        <v>601</v>
      </c>
      <c r="H94" s="174">
        <v>2.2400000000000002</v>
      </c>
      <c r="I94" s="175"/>
      <c r="J94" s="176">
        <f>ROUND(I94*H94,2)</f>
        <v>0</v>
      </c>
      <c r="K94" s="172" t="s">
        <v>394</v>
      </c>
      <c r="L94" s="37"/>
      <c r="M94" s="177" t="s">
        <v>21</v>
      </c>
      <c r="N94" s="178" t="s">
        <v>46</v>
      </c>
      <c r="O94" s="62"/>
      <c r="P94" s="179">
        <f>O94*H94</f>
        <v>0</v>
      </c>
      <c r="Q94" s="179">
        <v>0</v>
      </c>
      <c r="R94" s="179">
        <f>Q94*H94</f>
        <v>0</v>
      </c>
      <c r="S94" s="179">
        <v>0</v>
      </c>
      <c r="T94" s="180">
        <f>S94*H94</f>
        <v>0</v>
      </c>
      <c r="AR94" s="181" t="s">
        <v>165</v>
      </c>
      <c r="AT94" s="181" t="s">
        <v>147</v>
      </c>
      <c r="AU94" s="181" t="s">
        <v>83</v>
      </c>
      <c r="AY94" s="16" t="s">
        <v>146</v>
      </c>
      <c r="BE94" s="182">
        <f>IF(N94="základní",J94,0)</f>
        <v>0</v>
      </c>
      <c r="BF94" s="182">
        <f>IF(N94="snížená",J94,0)</f>
        <v>0</v>
      </c>
      <c r="BG94" s="182">
        <f>IF(N94="zákl. přenesená",J94,0)</f>
        <v>0</v>
      </c>
      <c r="BH94" s="182">
        <f>IF(N94="sníž. přenesená",J94,0)</f>
        <v>0</v>
      </c>
      <c r="BI94" s="182">
        <f>IF(N94="nulová",J94,0)</f>
        <v>0</v>
      </c>
      <c r="BJ94" s="16" t="s">
        <v>83</v>
      </c>
      <c r="BK94" s="182">
        <f>ROUND(I94*H94,2)</f>
        <v>0</v>
      </c>
      <c r="BL94" s="16" t="s">
        <v>165</v>
      </c>
      <c r="BM94" s="181" t="s">
        <v>1958</v>
      </c>
    </row>
    <row r="95" spans="2:65" s="11" customFormat="1">
      <c r="B95" s="186"/>
      <c r="C95" s="187"/>
      <c r="D95" s="183" t="s">
        <v>155</v>
      </c>
      <c r="E95" s="188" t="s">
        <v>21</v>
      </c>
      <c r="F95" s="189" t="s">
        <v>1955</v>
      </c>
      <c r="G95" s="187"/>
      <c r="H95" s="190">
        <v>2.2400000000000002</v>
      </c>
      <c r="I95" s="191"/>
      <c r="J95" s="187"/>
      <c r="K95" s="187"/>
      <c r="L95" s="192"/>
      <c r="M95" s="193"/>
      <c r="N95" s="194"/>
      <c r="O95" s="194"/>
      <c r="P95" s="194"/>
      <c r="Q95" s="194"/>
      <c r="R95" s="194"/>
      <c r="S95" s="194"/>
      <c r="T95" s="195"/>
      <c r="AT95" s="196" t="s">
        <v>155</v>
      </c>
      <c r="AU95" s="196" t="s">
        <v>83</v>
      </c>
      <c r="AV95" s="11" t="s">
        <v>85</v>
      </c>
      <c r="AW95" s="11" t="s">
        <v>36</v>
      </c>
      <c r="AX95" s="11" t="s">
        <v>83</v>
      </c>
      <c r="AY95" s="196" t="s">
        <v>146</v>
      </c>
    </row>
    <row r="96" spans="2:65" s="10" customFormat="1" ht="25.9" customHeight="1">
      <c r="B96" s="156"/>
      <c r="C96" s="157"/>
      <c r="D96" s="158" t="s">
        <v>74</v>
      </c>
      <c r="E96" s="159" t="s">
        <v>574</v>
      </c>
      <c r="F96" s="159" t="s">
        <v>1959</v>
      </c>
      <c r="G96" s="157"/>
      <c r="H96" s="157"/>
      <c r="I96" s="160"/>
      <c r="J96" s="161">
        <f>BK96</f>
        <v>0</v>
      </c>
      <c r="K96" s="157"/>
      <c r="L96" s="162"/>
      <c r="M96" s="163"/>
      <c r="N96" s="164"/>
      <c r="O96" s="164"/>
      <c r="P96" s="165">
        <f>SUM(P97:P126)</f>
        <v>0</v>
      </c>
      <c r="Q96" s="164"/>
      <c r="R96" s="165">
        <f>SUM(R97:R126)</f>
        <v>48.162711599999994</v>
      </c>
      <c r="S96" s="164"/>
      <c r="T96" s="166">
        <f>SUM(T97:T126)</f>
        <v>0</v>
      </c>
      <c r="AR96" s="167" t="s">
        <v>83</v>
      </c>
      <c r="AT96" s="168" t="s">
        <v>74</v>
      </c>
      <c r="AU96" s="168" t="s">
        <v>75</v>
      </c>
      <c r="AY96" s="167" t="s">
        <v>146</v>
      </c>
      <c r="BK96" s="169">
        <f>SUM(BK97:BK126)</f>
        <v>0</v>
      </c>
    </row>
    <row r="97" spans="2:65" s="1" customFormat="1" ht="16.5" customHeight="1">
      <c r="B97" s="33"/>
      <c r="C97" s="170" t="s">
        <v>165</v>
      </c>
      <c r="D97" s="170" t="s">
        <v>147</v>
      </c>
      <c r="E97" s="171" t="s">
        <v>1960</v>
      </c>
      <c r="F97" s="172" t="s">
        <v>1961</v>
      </c>
      <c r="G97" s="173" t="s">
        <v>227</v>
      </c>
      <c r="H97" s="174">
        <v>4.4800000000000004</v>
      </c>
      <c r="I97" s="175"/>
      <c r="J97" s="176">
        <f>ROUND(I97*H97,2)</f>
        <v>0</v>
      </c>
      <c r="K97" s="172" t="s">
        <v>394</v>
      </c>
      <c r="L97" s="37"/>
      <c r="M97" s="177" t="s">
        <v>21</v>
      </c>
      <c r="N97" s="178" t="s">
        <v>46</v>
      </c>
      <c r="O97" s="62"/>
      <c r="P97" s="179">
        <f>O97*H97</f>
        <v>0</v>
      </c>
      <c r="Q97" s="179">
        <v>0.15989999999999999</v>
      </c>
      <c r="R97" s="179">
        <f>Q97*H97</f>
        <v>0.71635199999999999</v>
      </c>
      <c r="S97" s="179">
        <v>0</v>
      </c>
      <c r="T97" s="180">
        <f>S97*H97</f>
        <v>0</v>
      </c>
      <c r="AR97" s="181" t="s">
        <v>165</v>
      </c>
      <c r="AT97" s="181" t="s">
        <v>147</v>
      </c>
      <c r="AU97" s="181" t="s">
        <v>83</v>
      </c>
      <c r="AY97" s="16" t="s">
        <v>146</v>
      </c>
      <c r="BE97" s="182">
        <f>IF(N97="základní",J97,0)</f>
        <v>0</v>
      </c>
      <c r="BF97" s="182">
        <f>IF(N97="snížená",J97,0)</f>
        <v>0</v>
      </c>
      <c r="BG97" s="182">
        <f>IF(N97="zákl. přenesená",J97,0)</f>
        <v>0</v>
      </c>
      <c r="BH97" s="182">
        <f>IF(N97="sníž. přenesená",J97,0)</f>
        <v>0</v>
      </c>
      <c r="BI97" s="182">
        <f>IF(N97="nulová",J97,0)</f>
        <v>0</v>
      </c>
      <c r="BJ97" s="16" t="s">
        <v>83</v>
      </c>
      <c r="BK97" s="182">
        <f>ROUND(I97*H97,2)</f>
        <v>0</v>
      </c>
      <c r="BL97" s="16" t="s">
        <v>165</v>
      </c>
      <c r="BM97" s="181" t="s">
        <v>1962</v>
      </c>
    </row>
    <row r="98" spans="2:65" s="12" customFormat="1">
      <c r="B98" s="197"/>
      <c r="C98" s="198"/>
      <c r="D98" s="183" t="s">
        <v>155</v>
      </c>
      <c r="E98" s="199" t="s">
        <v>21</v>
      </c>
      <c r="F98" s="200" t="s">
        <v>1963</v>
      </c>
      <c r="G98" s="198"/>
      <c r="H98" s="199" t="s">
        <v>21</v>
      </c>
      <c r="I98" s="201"/>
      <c r="J98" s="198"/>
      <c r="K98" s="198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155</v>
      </c>
      <c r="AU98" s="206" t="s">
        <v>83</v>
      </c>
      <c r="AV98" s="12" t="s">
        <v>83</v>
      </c>
      <c r="AW98" s="12" t="s">
        <v>36</v>
      </c>
      <c r="AX98" s="12" t="s">
        <v>75</v>
      </c>
      <c r="AY98" s="206" t="s">
        <v>146</v>
      </c>
    </row>
    <row r="99" spans="2:65" s="11" customFormat="1">
      <c r="B99" s="186"/>
      <c r="C99" s="187"/>
      <c r="D99" s="183" t="s">
        <v>155</v>
      </c>
      <c r="E99" s="188" t="s">
        <v>21</v>
      </c>
      <c r="F99" s="189" t="s">
        <v>1964</v>
      </c>
      <c r="G99" s="187"/>
      <c r="H99" s="190">
        <v>4.4800000000000004</v>
      </c>
      <c r="I99" s="191"/>
      <c r="J99" s="187"/>
      <c r="K99" s="187"/>
      <c r="L99" s="192"/>
      <c r="M99" s="193"/>
      <c r="N99" s="194"/>
      <c r="O99" s="194"/>
      <c r="P99" s="194"/>
      <c r="Q99" s="194"/>
      <c r="R99" s="194"/>
      <c r="S99" s="194"/>
      <c r="T99" s="195"/>
      <c r="AT99" s="196" t="s">
        <v>155</v>
      </c>
      <c r="AU99" s="196" t="s">
        <v>83</v>
      </c>
      <c r="AV99" s="11" t="s">
        <v>85</v>
      </c>
      <c r="AW99" s="11" t="s">
        <v>36</v>
      </c>
      <c r="AX99" s="11" t="s">
        <v>83</v>
      </c>
      <c r="AY99" s="196" t="s">
        <v>146</v>
      </c>
    </row>
    <row r="100" spans="2:65" s="1" customFormat="1" ht="16.5" customHeight="1">
      <c r="B100" s="33"/>
      <c r="C100" s="170" t="s">
        <v>171</v>
      </c>
      <c r="D100" s="170" t="s">
        <v>147</v>
      </c>
      <c r="E100" s="171" t="s">
        <v>1179</v>
      </c>
      <c r="F100" s="172" t="s">
        <v>1965</v>
      </c>
      <c r="G100" s="173" t="s">
        <v>227</v>
      </c>
      <c r="H100" s="174">
        <v>54.48</v>
      </c>
      <c r="I100" s="175"/>
      <c r="J100" s="176">
        <f>ROUND(I100*H100,2)</f>
        <v>0</v>
      </c>
      <c r="K100" s="172" t="s">
        <v>394</v>
      </c>
      <c r="L100" s="37"/>
      <c r="M100" s="177" t="s">
        <v>21</v>
      </c>
      <c r="N100" s="178" t="s">
        <v>46</v>
      </c>
      <c r="O100" s="62"/>
      <c r="P100" s="179">
        <f>O100*H100</f>
        <v>0</v>
      </c>
      <c r="Q100" s="179">
        <v>1E-4</v>
      </c>
      <c r="R100" s="179">
        <f>Q100*H100</f>
        <v>5.4479999999999997E-3</v>
      </c>
      <c r="S100" s="179">
        <v>0</v>
      </c>
      <c r="T100" s="180">
        <f>S100*H100</f>
        <v>0</v>
      </c>
      <c r="AR100" s="181" t="s">
        <v>165</v>
      </c>
      <c r="AT100" s="181" t="s">
        <v>147</v>
      </c>
      <c r="AU100" s="181" t="s">
        <v>83</v>
      </c>
      <c r="AY100" s="16" t="s">
        <v>146</v>
      </c>
      <c r="BE100" s="182">
        <f>IF(N100="základní",J100,0)</f>
        <v>0</v>
      </c>
      <c r="BF100" s="182">
        <f>IF(N100="snížená",J100,0)</f>
        <v>0</v>
      </c>
      <c r="BG100" s="182">
        <f>IF(N100="zákl. přenesená",J100,0)</f>
        <v>0</v>
      </c>
      <c r="BH100" s="182">
        <f>IF(N100="sníž. přenesená",J100,0)</f>
        <v>0</v>
      </c>
      <c r="BI100" s="182">
        <f>IF(N100="nulová",J100,0)</f>
        <v>0</v>
      </c>
      <c r="BJ100" s="16" t="s">
        <v>83</v>
      </c>
      <c r="BK100" s="182">
        <f>ROUND(I100*H100,2)</f>
        <v>0</v>
      </c>
      <c r="BL100" s="16" t="s">
        <v>165</v>
      </c>
      <c r="BM100" s="181" t="s">
        <v>1966</v>
      </c>
    </row>
    <row r="101" spans="2:65" s="12" customFormat="1">
      <c r="B101" s="197"/>
      <c r="C101" s="198"/>
      <c r="D101" s="183" t="s">
        <v>155</v>
      </c>
      <c r="E101" s="199" t="s">
        <v>21</v>
      </c>
      <c r="F101" s="200" t="s">
        <v>1963</v>
      </c>
      <c r="G101" s="198"/>
      <c r="H101" s="199" t="s">
        <v>21</v>
      </c>
      <c r="I101" s="201"/>
      <c r="J101" s="198"/>
      <c r="K101" s="198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155</v>
      </c>
      <c r="AU101" s="206" t="s">
        <v>83</v>
      </c>
      <c r="AV101" s="12" t="s">
        <v>83</v>
      </c>
      <c r="AW101" s="12" t="s">
        <v>36</v>
      </c>
      <c r="AX101" s="12" t="s">
        <v>75</v>
      </c>
      <c r="AY101" s="206" t="s">
        <v>146</v>
      </c>
    </row>
    <row r="102" spans="2:65" s="11" customFormat="1">
      <c r="B102" s="186"/>
      <c r="C102" s="187"/>
      <c r="D102" s="183" t="s">
        <v>155</v>
      </c>
      <c r="E102" s="188" t="s">
        <v>21</v>
      </c>
      <c r="F102" s="189" t="s">
        <v>1964</v>
      </c>
      <c r="G102" s="187"/>
      <c r="H102" s="190">
        <v>4.4800000000000004</v>
      </c>
      <c r="I102" s="191"/>
      <c r="J102" s="187"/>
      <c r="K102" s="187"/>
      <c r="L102" s="192"/>
      <c r="M102" s="193"/>
      <c r="N102" s="194"/>
      <c r="O102" s="194"/>
      <c r="P102" s="194"/>
      <c r="Q102" s="194"/>
      <c r="R102" s="194"/>
      <c r="S102" s="194"/>
      <c r="T102" s="195"/>
      <c r="AT102" s="196" t="s">
        <v>155</v>
      </c>
      <c r="AU102" s="196" t="s">
        <v>83</v>
      </c>
      <c r="AV102" s="11" t="s">
        <v>85</v>
      </c>
      <c r="AW102" s="11" t="s">
        <v>36</v>
      </c>
      <c r="AX102" s="11" t="s">
        <v>75</v>
      </c>
      <c r="AY102" s="196" t="s">
        <v>146</v>
      </c>
    </row>
    <row r="103" spans="2:65" s="12" customFormat="1">
      <c r="B103" s="197"/>
      <c r="C103" s="198"/>
      <c r="D103" s="183" t="s">
        <v>155</v>
      </c>
      <c r="E103" s="199" t="s">
        <v>21</v>
      </c>
      <c r="F103" s="200" t="s">
        <v>1967</v>
      </c>
      <c r="G103" s="198"/>
      <c r="H103" s="199" t="s">
        <v>21</v>
      </c>
      <c r="I103" s="201"/>
      <c r="J103" s="198"/>
      <c r="K103" s="198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155</v>
      </c>
      <c r="AU103" s="206" t="s">
        <v>83</v>
      </c>
      <c r="AV103" s="12" t="s">
        <v>83</v>
      </c>
      <c r="AW103" s="12" t="s">
        <v>36</v>
      </c>
      <c r="AX103" s="12" t="s">
        <v>75</v>
      </c>
      <c r="AY103" s="206" t="s">
        <v>146</v>
      </c>
    </row>
    <row r="104" spans="2:65" s="11" customFormat="1">
      <c r="B104" s="186"/>
      <c r="C104" s="187"/>
      <c r="D104" s="183" t="s">
        <v>155</v>
      </c>
      <c r="E104" s="188" t="s">
        <v>21</v>
      </c>
      <c r="F104" s="189" t="s">
        <v>674</v>
      </c>
      <c r="G104" s="187"/>
      <c r="H104" s="190">
        <v>50</v>
      </c>
      <c r="I104" s="191"/>
      <c r="J104" s="187"/>
      <c r="K104" s="187"/>
      <c r="L104" s="192"/>
      <c r="M104" s="193"/>
      <c r="N104" s="194"/>
      <c r="O104" s="194"/>
      <c r="P104" s="194"/>
      <c r="Q104" s="194"/>
      <c r="R104" s="194"/>
      <c r="S104" s="194"/>
      <c r="T104" s="195"/>
      <c r="AT104" s="196" t="s">
        <v>155</v>
      </c>
      <c r="AU104" s="196" t="s">
        <v>83</v>
      </c>
      <c r="AV104" s="11" t="s">
        <v>85</v>
      </c>
      <c r="AW104" s="11" t="s">
        <v>36</v>
      </c>
      <c r="AX104" s="11" t="s">
        <v>75</v>
      </c>
      <c r="AY104" s="196" t="s">
        <v>146</v>
      </c>
    </row>
    <row r="105" spans="2:65" s="13" customFormat="1">
      <c r="B105" s="207"/>
      <c r="C105" s="208"/>
      <c r="D105" s="183" t="s">
        <v>155</v>
      </c>
      <c r="E105" s="209" t="s">
        <v>21</v>
      </c>
      <c r="F105" s="210" t="s">
        <v>252</v>
      </c>
      <c r="G105" s="208"/>
      <c r="H105" s="211">
        <v>54.480000000000004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155</v>
      </c>
      <c r="AU105" s="217" t="s">
        <v>83</v>
      </c>
      <c r="AV105" s="13" t="s">
        <v>165</v>
      </c>
      <c r="AW105" s="13" t="s">
        <v>36</v>
      </c>
      <c r="AX105" s="13" t="s">
        <v>83</v>
      </c>
      <c r="AY105" s="217" t="s">
        <v>146</v>
      </c>
    </row>
    <row r="106" spans="2:65" s="1" customFormat="1" ht="16.5" customHeight="1">
      <c r="B106" s="33"/>
      <c r="C106" s="221" t="s">
        <v>176</v>
      </c>
      <c r="D106" s="221" t="s">
        <v>820</v>
      </c>
      <c r="E106" s="222" t="s">
        <v>972</v>
      </c>
      <c r="F106" s="223" t="s">
        <v>1968</v>
      </c>
      <c r="G106" s="224" t="s">
        <v>227</v>
      </c>
      <c r="H106" s="225">
        <v>62.652000000000001</v>
      </c>
      <c r="I106" s="226"/>
      <c r="J106" s="227">
        <f>ROUND(I106*H106,2)</f>
        <v>0</v>
      </c>
      <c r="K106" s="223" t="s">
        <v>21</v>
      </c>
      <c r="L106" s="228"/>
      <c r="M106" s="229" t="s">
        <v>21</v>
      </c>
      <c r="N106" s="230" t="s">
        <v>46</v>
      </c>
      <c r="O106" s="62"/>
      <c r="P106" s="179">
        <f>O106*H106</f>
        <v>0</v>
      </c>
      <c r="Q106" s="179">
        <v>5.0000000000000001E-4</v>
      </c>
      <c r="R106" s="179">
        <f>Q106*H106</f>
        <v>3.1326E-2</v>
      </c>
      <c r="S106" s="179">
        <v>0</v>
      </c>
      <c r="T106" s="180">
        <f>S106*H106</f>
        <v>0</v>
      </c>
      <c r="AR106" s="181" t="s">
        <v>186</v>
      </c>
      <c r="AT106" s="181" t="s">
        <v>820</v>
      </c>
      <c r="AU106" s="181" t="s">
        <v>83</v>
      </c>
      <c r="AY106" s="16" t="s">
        <v>146</v>
      </c>
      <c r="BE106" s="182">
        <f>IF(N106="základní",J106,0)</f>
        <v>0</v>
      </c>
      <c r="BF106" s="182">
        <f>IF(N106="snížená",J106,0)</f>
        <v>0</v>
      </c>
      <c r="BG106" s="182">
        <f>IF(N106="zákl. přenesená",J106,0)</f>
        <v>0</v>
      </c>
      <c r="BH106" s="182">
        <f>IF(N106="sníž. přenesená",J106,0)</f>
        <v>0</v>
      </c>
      <c r="BI106" s="182">
        <f>IF(N106="nulová",J106,0)</f>
        <v>0</v>
      </c>
      <c r="BJ106" s="16" t="s">
        <v>83</v>
      </c>
      <c r="BK106" s="182">
        <f>ROUND(I106*H106,2)</f>
        <v>0</v>
      </c>
      <c r="BL106" s="16" t="s">
        <v>165</v>
      </c>
      <c r="BM106" s="181" t="s">
        <v>1969</v>
      </c>
    </row>
    <row r="107" spans="2:65" s="1" customFormat="1" ht="19.5">
      <c r="B107" s="33"/>
      <c r="C107" s="34"/>
      <c r="D107" s="183" t="s">
        <v>153</v>
      </c>
      <c r="E107" s="34"/>
      <c r="F107" s="184" t="s">
        <v>1902</v>
      </c>
      <c r="G107" s="34"/>
      <c r="H107" s="34"/>
      <c r="I107" s="106"/>
      <c r="J107" s="34"/>
      <c r="K107" s="34"/>
      <c r="L107" s="37"/>
      <c r="M107" s="185"/>
      <c r="N107" s="62"/>
      <c r="O107" s="62"/>
      <c r="P107" s="62"/>
      <c r="Q107" s="62"/>
      <c r="R107" s="62"/>
      <c r="S107" s="62"/>
      <c r="T107" s="63"/>
      <c r="AT107" s="16" t="s">
        <v>153</v>
      </c>
      <c r="AU107" s="16" t="s">
        <v>83</v>
      </c>
    </row>
    <row r="108" spans="2:65" s="11" customFormat="1">
      <c r="B108" s="186"/>
      <c r="C108" s="187"/>
      <c r="D108" s="183" t="s">
        <v>155</v>
      </c>
      <c r="E108" s="188" t="s">
        <v>21</v>
      </c>
      <c r="F108" s="189" t="s">
        <v>1970</v>
      </c>
      <c r="G108" s="187"/>
      <c r="H108" s="190">
        <v>62.652000000000001</v>
      </c>
      <c r="I108" s="191"/>
      <c r="J108" s="187"/>
      <c r="K108" s="187"/>
      <c r="L108" s="192"/>
      <c r="M108" s="193"/>
      <c r="N108" s="194"/>
      <c r="O108" s="194"/>
      <c r="P108" s="194"/>
      <c r="Q108" s="194"/>
      <c r="R108" s="194"/>
      <c r="S108" s="194"/>
      <c r="T108" s="195"/>
      <c r="AT108" s="196" t="s">
        <v>155</v>
      </c>
      <c r="AU108" s="196" t="s">
        <v>83</v>
      </c>
      <c r="AV108" s="11" t="s">
        <v>85</v>
      </c>
      <c r="AW108" s="11" t="s">
        <v>36</v>
      </c>
      <c r="AX108" s="11" t="s">
        <v>83</v>
      </c>
      <c r="AY108" s="196" t="s">
        <v>146</v>
      </c>
    </row>
    <row r="109" spans="2:65" s="1" customFormat="1" ht="24" customHeight="1">
      <c r="B109" s="33"/>
      <c r="C109" s="170" t="s">
        <v>181</v>
      </c>
      <c r="D109" s="170" t="s">
        <v>147</v>
      </c>
      <c r="E109" s="171" t="s">
        <v>1971</v>
      </c>
      <c r="F109" s="172" t="s">
        <v>1972</v>
      </c>
      <c r="G109" s="173" t="s">
        <v>227</v>
      </c>
      <c r="H109" s="174">
        <v>54.48</v>
      </c>
      <c r="I109" s="175"/>
      <c r="J109" s="176">
        <f>ROUND(I109*H109,2)</f>
        <v>0</v>
      </c>
      <c r="K109" s="172" t="s">
        <v>394</v>
      </c>
      <c r="L109" s="37"/>
      <c r="M109" s="177" t="s">
        <v>21</v>
      </c>
      <c r="N109" s="178" t="s">
        <v>46</v>
      </c>
      <c r="O109" s="62"/>
      <c r="P109" s="179">
        <f>O109*H109</f>
        <v>0</v>
      </c>
      <c r="Q109" s="179">
        <v>0.36834</v>
      </c>
      <c r="R109" s="179">
        <f>Q109*H109</f>
        <v>20.0671632</v>
      </c>
      <c r="S109" s="179">
        <v>0</v>
      </c>
      <c r="T109" s="180">
        <f>S109*H109</f>
        <v>0</v>
      </c>
      <c r="AR109" s="181" t="s">
        <v>165</v>
      </c>
      <c r="AT109" s="181" t="s">
        <v>147</v>
      </c>
      <c r="AU109" s="181" t="s">
        <v>83</v>
      </c>
      <c r="AY109" s="16" t="s">
        <v>146</v>
      </c>
      <c r="BE109" s="182">
        <f>IF(N109="základní",J109,0)</f>
        <v>0</v>
      </c>
      <c r="BF109" s="182">
        <f>IF(N109="snížená",J109,0)</f>
        <v>0</v>
      </c>
      <c r="BG109" s="182">
        <f>IF(N109="zákl. přenesená",J109,0)</f>
        <v>0</v>
      </c>
      <c r="BH109" s="182">
        <f>IF(N109="sníž. přenesená",J109,0)</f>
        <v>0</v>
      </c>
      <c r="BI109" s="182">
        <f>IF(N109="nulová",J109,0)</f>
        <v>0</v>
      </c>
      <c r="BJ109" s="16" t="s">
        <v>83</v>
      </c>
      <c r="BK109" s="182">
        <f>ROUND(I109*H109,2)</f>
        <v>0</v>
      </c>
      <c r="BL109" s="16" t="s">
        <v>165</v>
      </c>
      <c r="BM109" s="181" t="s">
        <v>1973</v>
      </c>
    </row>
    <row r="110" spans="2:65" s="12" customFormat="1">
      <c r="B110" s="197"/>
      <c r="C110" s="198"/>
      <c r="D110" s="183" t="s">
        <v>155</v>
      </c>
      <c r="E110" s="199" t="s">
        <v>21</v>
      </c>
      <c r="F110" s="200" t="s">
        <v>1963</v>
      </c>
      <c r="G110" s="198"/>
      <c r="H110" s="199" t="s">
        <v>21</v>
      </c>
      <c r="I110" s="201"/>
      <c r="J110" s="198"/>
      <c r="K110" s="198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155</v>
      </c>
      <c r="AU110" s="206" t="s">
        <v>83</v>
      </c>
      <c r="AV110" s="12" t="s">
        <v>83</v>
      </c>
      <c r="AW110" s="12" t="s">
        <v>36</v>
      </c>
      <c r="AX110" s="12" t="s">
        <v>75</v>
      </c>
      <c r="AY110" s="206" t="s">
        <v>146</v>
      </c>
    </row>
    <row r="111" spans="2:65" s="11" customFormat="1">
      <c r="B111" s="186"/>
      <c r="C111" s="187"/>
      <c r="D111" s="183" t="s">
        <v>155</v>
      </c>
      <c r="E111" s="188" t="s">
        <v>21</v>
      </c>
      <c r="F111" s="189" t="s">
        <v>1964</v>
      </c>
      <c r="G111" s="187"/>
      <c r="H111" s="190">
        <v>4.4800000000000004</v>
      </c>
      <c r="I111" s="191"/>
      <c r="J111" s="187"/>
      <c r="K111" s="187"/>
      <c r="L111" s="192"/>
      <c r="M111" s="193"/>
      <c r="N111" s="194"/>
      <c r="O111" s="194"/>
      <c r="P111" s="194"/>
      <c r="Q111" s="194"/>
      <c r="R111" s="194"/>
      <c r="S111" s="194"/>
      <c r="T111" s="195"/>
      <c r="AT111" s="196" t="s">
        <v>155</v>
      </c>
      <c r="AU111" s="196" t="s">
        <v>83</v>
      </c>
      <c r="AV111" s="11" t="s">
        <v>85</v>
      </c>
      <c r="AW111" s="11" t="s">
        <v>36</v>
      </c>
      <c r="AX111" s="11" t="s">
        <v>75</v>
      </c>
      <c r="AY111" s="196" t="s">
        <v>146</v>
      </c>
    </row>
    <row r="112" spans="2:65" s="12" customFormat="1">
      <c r="B112" s="197"/>
      <c r="C112" s="198"/>
      <c r="D112" s="183" t="s">
        <v>155</v>
      </c>
      <c r="E112" s="199" t="s">
        <v>21</v>
      </c>
      <c r="F112" s="200" t="s">
        <v>1967</v>
      </c>
      <c r="G112" s="198"/>
      <c r="H112" s="199" t="s">
        <v>21</v>
      </c>
      <c r="I112" s="201"/>
      <c r="J112" s="198"/>
      <c r="K112" s="198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155</v>
      </c>
      <c r="AU112" s="206" t="s">
        <v>83</v>
      </c>
      <c r="AV112" s="12" t="s">
        <v>83</v>
      </c>
      <c r="AW112" s="12" t="s">
        <v>36</v>
      </c>
      <c r="AX112" s="12" t="s">
        <v>75</v>
      </c>
      <c r="AY112" s="206" t="s">
        <v>146</v>
      </c>
    </row>
    <row r="113" spans="2:65" s="11" customFormat="1">
      <c r="B113" s="186"/>
      <c r="C113" s="187"/>
      <c r="D113" s="183" t="s">
        <v>155</v>
      </c>
      <c r="E113" s="188" t="s">
        <v>21</v>
      </c>
      <c r="F113" s="189" t="s">
        <v>674</v>
      </c>
      <c r="G113" s="187"/>
      <c r="H113" s="190">
        <v>50</v>
      </c>
      <c r="I113" s="191"/>
      <c r="J113" s="187"/>
      <c r="K113" s="187"/>
      <c r="L113" s="192"/>
      <c r="M113" s="193"/>
      <c r="N113" s="194"/>
      <c r="O113" s="194"/>
      <c r="P113" s="194"/>
      <c r="Q113" s="194"/>
      <c r="R113" s="194"/>
      <c r="S113" s="194"/>
      <c r="T113" s="195"/>
      <c r="AT113" s="196" t="s">
        <v>155</v>
      </c>
      <c r="AU113" s="196" t="s">
        <v>83</v>
      </c>
      <c r="AV113" s="11" t="s">
        <v>85</v>
      </c>
      <c r="AW113" s="11" t="s">
        <v>36</v>
      </c>
      <c r="AX113" s="11" t="s">
        <v>75</v>
      </c>
      <c r="AY113" s="196" t="s">
        <v>146</v>
      </c>
    </row>
    <row r="114" spans="2:65" s="13" customFormat="1">
      <c r="B114" s="207"/>
      <c r="C114" s="208"/>
      <c r="D114" s="183" t="s">
        <v>155</v>
      </c>
      <c r="E114" s="209" t="s">
        <v>21</v>
      </c>
      <c r="F114" s="210" t="s">
        <v>252</v>
      </c>
      <c r="G114" s="208"/>
      <c r="H114" s="211">
        <v>54.480000000000004</v>
      </c>
      <c r="I114" s="212"/>
      <c r="J114" s="208"/>
      <c r="K114" s="208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155</v>
      </c>
      <c r="AU114" s="217" t="s">
        <v>83</v>
      </c>
      <c r="AV114" s="13" t="s">
        <v>165</v>
      </c>
      <c r="AW114" s="13" t="s">
        <v>36</v>
      </c>
      <c r="AX114" s="13" t="s">
        <v>83</v>
      </c>
      <c r="AY114" s="217" t="s">
        <v>146</v>
      </c>
    </row>
    <row r="115" spans="2:65" s="1" customFormat="1" ht="24" customHeight="1">
      <c r="B115" s="33"/>
      <c r="C115" s="170" t="s">
        <v>186</v>
      </c>
      <c r="D115" s="170" t="s">
        <v>147</v>
      </c>
      <c r="E115" s="171" t="s">
        <v>1974</v>
      </c>
      <c r="F115" s="172" t="s">
        <v>1975</v>
      </c>
      <c r="G115" s="173" t="s">
        <v>227</v>
      </c>
      <c r="H115" s="174">
        <v>54.48</v>
      </c>
      <c r="I115" s="175"/>
      <c r="J115" s="176">
        <f>ROUND(I115*H115,2)</f>
        <v>0</v>
      </c>
      <c r="K115" s="172" t="s">
        <v>394</v>
      </c>
      <c r="L115" s="37"/>
      <c r="M115" s="177" t="s">
        <v>21</v>
      </c>
      <c r="N115" s="178" t="s">
        <v>46</v>
      </c>
      <c r="O115" s="62"/>
      <c r="P115" s="179">
        <f>O115*H115</f>
        <v>0</v>
      </c>
      <c r="Q115" s="179">
        <v>0.25094</v>
      </c>
      <c r="R115" s="179">
        <f>Q115*H115</f>
        <v>13.671211199999998</v>
      </c>
      <c r="S115" s="179">
        <v>0</v>
      </c>
      <c r="T115" s="180">
        <f>S115*H115</f>
        <v>0</v>
      </c>
      <c r="AR115" s="181" t="s">
        <v>165</v>
      </c>
      <c r="AT115" s="181" t="s">
        <v>147</v>
      </c>
      <c r="AU115" s="181" t="s">
        <v>83</v>
      </c>
      <c r="AY115" s="16" t="s">
        <v>146</v>
      </c>
      <c r="BE115" s="182">
        <f>IF(N115="základní",J115,0)</f>
        <v>0</v>
      </c>
      <c r="BF115" s="182">
        <f>IF(N115="snížená",J115,0)</f>
        <v>0</v>
      </c>
      <c r="BG115" s="182">
        <f>IF(N115="zákl. přenesená",J115,0)</f>
        <v>0</v>
      </c>
      <c r="BH115" s="182">
        <f>IF(N115="sníž. přenesená",J115,0)</f>
        <v>0</v>
      </c>
      <c r="BI115" s="182">
        <f>IF(N115="nulová",J115,0)</f>
        <v>0</v>
      </c>
      <c r="BJ115" s="16" t="s">
        <v>83</v>
      </c>
      <c r="BK115" s="182">
        <f>ROUND(I115*H115,2)</f>
        <v>0</v>
      </c>
      <c r="BL115" s="16" t="s">
        <v>165</v>
      </c>
      <c r="BM115" s="181" t="s">
        <v>1976</v>
      </c>
    </row>
    <row r="116" spans="2:65" s="12" customFormat="1">
      <c r="B116" s="197"/>
      <c r="C116" s="198"/>
      <c r="D116" s="183" t="s">
        <v>155</v>
      </c>
      <c r="E116" s="199" t="s">
        <v>21</v>
      </c>
      <c r="F116" s="200" t="s">
        <v>1963</v>
      </c>
      <c r="G116" s="198"/>
      <c r="H116" s="199" t="s">
        <v>21</v>
      </c>
      <c r="I116" s="201"/>
      <c r="J116" s="198"/>
      <c r="K116" s="198"/>
      <c r="L116" s="202"/>
      <c r="M116" s="203"/>
      <c r="N116" s="204"/>
      <c r="O116" s="204"/>
      <c r="P116" s="204"/>
      <c r="Q116" s="204"/>
      <c r="R116" s="204"/>
      <c r="S116" s="204"/>
      <c r="T116" s="205"/>
      <c r="AT116" s="206" t="s">
        <v>155</v>
      </c>
      <c r="AU116" s="206" t="s">
        <v>83</v>
      </c>
      <c r="AV116" s="12" t="s">
        <v>83</v>
      </c>
      <c r="AW116" s="12" t="s">
        <v>36</v>
      </c>
      <c r="AX116" s="12" t="s">
        <v>75</v>
      </c>
      <c r="AY116" s="206" t="s">
        <v>146</v>
      </c>
    </row>
    <row r="117" spans="2:65" s="11" customFormat="1">
      <c r="B117" s="186"/>
      <c r="C117" s="187"/>
      <c r="D117" s="183" t="s">
        <v>155</v>
      </c>
      <c r="E117" s="188" t="s">
        <v>21</v>
      </c>
      <c r="F117" s="189" t="s">
        <v>1964</v>
      </c>
      <c r="G117" s="187"/>
      <c r="H117" s="190">
        <v>4.4800000000000004</v>
      </c>
      <c r="I117" s="191"/>
      <c r="J117" s="187"/>
      <c r="K117" s="187"/>
      <c r="L117" s="192"/>
      <c r="M117" s="193"/>
      <c r="N117" s="194"/>
      <c r="O117" s="194"/>
      <c r="P117" s="194"/>
      <c r="Q117" s="194"/>
      <c r="R117" s="194"/>
      <c r="S117" s="194"/>
      <c r="T117" s="195"/>
      <c r="AT117" s="196" t="s">
        <v>155</v>
      </c>
      <c r="AU117" s="196" t="s">
        <v>83</v>
      </c>
      <c r="AV117" s="11" t="s">
        <v>85</v>
      </c>
      <c r="AW117" s="11" t="s">
        <v>36</v>
      </c>
      <c r="AX117" s="11" t="s">
        <v>75</v>
      </c>
      <c r="AY117" s="196" t="s">
        <v>146</v>
      </c>
    </row>
    <row r="118" spans="2:65" s="12" customFormat="1">
      <c r="B118" s="197"/>
      <c r="C118" s="198"/>
      <c r="D118" s="183" t="s">
        <v>155</v>
      </c>
      <c r="E118" s="199" t="s">
        <v>21</v>
      </c>
      <c r="F118" s="200" t="s">
        <v>1967</v>
      </c>
      <c r="G118" s="198"/>
      <c r="H118" s="199" t="s">
        <v>21</v>
      </c>
      <c r="I118" s="201"/>
      <c r="J118" s="198"/>
      <c r="K118" s="198"/>
      <c r="L118" s="202"/>
      <c r="M118" s="203"/>
      <c r="N118" s="204"/>
      <c r="O118" s="204"/>
      <c r="P118" s="204"/>
      <c r="Q118" s="204"/>
      <c r="R118" s="204"/>
      <c r="S118" s="204"/>
      <c r="T118" s="205"/>
      <c r="AT118" s="206" t="s">
        <v>155</v>
      </c>
      <c r="AU118" s="206" t="s">
        <v>83</v>
      </c>
      <c r="AV118" s="12" t="s">
        <v>83</v>
      </c>
      <c r="AW118" s="12" t="s">
        <v>36</v>
      </c>
      <c r="AX118" s="12" t="s">
        <v>75</v>
      </c>
      <c r="AY118" s="206" t="s">
        <v>146</v>
      </c>
    </row>
    <row r="119" spans="2:65" s="11" customFormat="1">
      <c r="B119" s="186"/>
      <c r="C119" s="187"/>
      <c r="D119" s="183" t="s">
        <v>155</v>
      </c>
      <c r="E119" s="188" t="s">
        <v>21</v>
      </c>
      <c r="F119" s="189" t="s">
        <v>674</v>
      </c>
      <c r="G119" s="187"/>
      <c r="H119" s="190">
        <v>50</v>
      </c>
      <c r="I119" s="191"/>
      <c r="J119" s="187"/>
      <c r="K119" s="187"/>
      <c r="L119" s="192"/>
      <c r="M119" s="193"/>
      <c r="N119" s="194"/>
      <c r="O119" s="194"/>
      <c r="P119" s="194"/>
      <c r="Q119" s="194"/>
      <c r="R119" s="194"/>
      <c r="S119" s="194"/>
      <c r="T119" s="195"/>
      <c r="AT119" s="196" t="s">
        <v>155</v>
      </c>
      <c r="AU119" s="196" t="s">
        <v>83</v>
      </c>
      <c r="AV119" s="11" t="s">
        <v>85</v>
      </c>
      <c r="AW119" s="11" t="s">
        <v>36</v>
      </c>
      <c r="AX119" s="11" t="s">
        <v>75</v>
      </c>
      <c r="AY119" s="196" t="s">
        <v>146</v>
      </c>
    </row>
    <row r="120" spans="2:65" s="13" customFormat="1">
      <c r="B120" s="207"/>
      <c r="C120" s="208"/>
      <c r="D120" s="183" t="s">
        <v>155</v>
      </c>
      <c r="E120" s="209" t="s">
        <v>21</v>
      </c>
      <c r="F120" s="210" t="s">
        <v>252</v>
      </c>
      <c r="G120" s="208"/>
      <c r="H120" s="211">
        <v>54.480000000000004</v>
      </c>
      <c r="I120" s="212"/>
      <c r="J120" s="208"/>
      <c r="K120" s="208"/>
      <c r="L120" s="213"/>
      <c r="M120" s="214"/>
      <c r="N120" s="215"/>
      <c r="O120" s="215"/>
      <c r="P120" s="215"/>
      <c r="Q120" s="215"/>
      <c r="R120" s="215"/>
      <c r="S120" s="215"/>
      <c r="T120" s="216"/>
      <c r="AT120" s="217" t="s">
        <v>155</v>
      </c>
      <c r="AU120" s="217" t="s">
        <v>83</v>
      </c>
      <c r="AV120" s="13" t="s">
        <v>165</v>
      </c>
      <c r="AW120" s="13" t="s">
        <v>36</v>
      </c>
      <c r="AX120" s="13" t="s">
        <v>83</v>
      </c>
      <c r="AY120" s="217" t="s">
        <v>146</v>
      </c>
    </row>
    <row r="121" spans="2:65" s="1" customFormat="1" ht="24" customHeight="1">
      <c r="B121" s="33"/>
      <c r="C121" s="170" t="s">
        <v>191</v>
      </c>
      <c r="D121" s="170" t="s">
        <v>147</v>
      </c>
      <c r="E121" s="171" t="s">
        <v>1977</v>
      </c>
      <c r="F121" s="172" t="s">
        <v>1978</v>
      </c>
      <c r="G121" s="173" t="s">
        <v>227</v>
      </c>
      <c r="H121" s="174">
        <v>54.48</v>
      </c>
      <c r="I121" s="175"/>
      <c r="J121" s="176">
        <f>ROUND(I121*H121,2)</f>
        <v>0</v>
      </c>
      <c r="K121" s="172" t="s">
        <v>21</v>
      </c>
      <c r="L121" s="37"/>
      <c r="M121" s="177" t="s">
        <v>21</v>
      </c>
      <c r="N121" s="178" t="s">
        <v>46</v>
      </c>
      <c r="O121" s="62"/>
      <c r="P121" s="179">
        <f>O121*H121</f>
        <v>0</v>
      </c>
      <c r="Q121" s="179">
        <v>0.25094</v>
      </c>
      <c r="R121" s="179">
        <f>Q121*H121</f>
        <v>13.671211199999998</v>
      </c>
      <c r="S121" s="179">
        <v>0</v>
      </c>
      <c r="T121" s="180">
        <f>S121*H121</f>
        <v>0</v>
      </c>
      <c r="AR121" s="181" t="s">
        <v>165</v>
      </c>
      <c r="AT121" s="181" t="s">
        <v>147</v>
      </c>
      <c r="AU121" s="181" t="s">
        <v>83</v>
      </c>
      <c r="AY121" s="16" t="s">
        <v>146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6" t="s">
        <v>83</v>
      </c>
      <c r="BK121" s="182">
        <f>ROUND(I121*H121,2)</f>
        <v>0</v>
      </c>
      <c r="BL121" s="16" t="s">
        <v>165</v>
      </c>
      <c r="BM121" s="181" t="s">
        <v>1979</v>
      </c>
    </row>
    <row r="122" spans="2:65" s="12" customFormat="1">
      <c r="B122" s="197"/>
      <c r="C122" s="198"/>
      <c r="D122" s="183" t="s">
        <v>155</v>
      </c>
      <c r="E122" s="199" t="s">
        <v>21</v>
      </c>
      <c r="F122" s="200" t="s">
        <v>1963</v>
      </c>
      <c r="G122" s="198"/>
      <c r="H122" s="199" t="s">
        <v>21</v>
      </c>
      <c r="I122" s="201"/>
      <c r="J122" s="198"/>
      <c r="K122" s="198"/>
      <c r="L122" s="202"/>
      <c r="M122" s="203"/>
      <c r="N122" s="204"/>
      <c r="O122" s="204"/>
      <c r="P122" s="204"/>
      <c r="Q122" s="204"/>
      <c r="R122" s="204"/>
      <c r="S122" s="204"/>
      <c r="T122" s="205"/>
      <c r="AT122" s="206" t="s">
        <v>155</v>
      </c>
      <c r="AU122" s="206" t="s">
        <v>83</v>
      </c>
      <c r="AV122" s="12" t="s">
        <v>83</v>
      </c>
      <c r="AW122" s="12" t="s">
        <v>36</v>
      </c>
      <c r="AX122" s="12" t="s">
        <v>75</v>
      </c>
      <c r="AY122" s="206" t="s">
        <v>146</v>
      </c>
    </row>
    <row r="123" spans="2:65" s="11" customFormat="1">
      <c r="B123" s="186"/>
      <c r="C123" s="187"/>
      <c r="D123" s="183" t="s">
        <v>155</v>
      </c>
      <c r="E123" s="188" t="s">
        <v>21</v>
      </c>
      <c r="F123" s="189" t="s">
        <v>1964</v>
      </c>
      <c r="G123" s="187"/>
      <c r="H123" s="190">
        <v>4.4800000000000004</v>
      </c>
      <c r="I123" s="191"/>
      <c r="J123" s="187"/>
      <c r="K123" s="187"/>
      <c r="L123" s="192"/>
      <c r="M123" s="193"/>
      <c r="N123" s="194"/>
      <c r="O123" s="194"/>
      <c r="P123" s="194"/>
      <c r="Q123" s="194"/>
      <c r="R123" s="194"/>
      <c r="S123" s="194"/>
      <c r="T123" s="195"/>
      <c r="AT123" s="196" t="s">
        <v>155</v>
      </c>
      <c r="AU123" s="196" t="s">
        <v>83</v>
      </c>
      <c r="AV123" s="11" t="s">
        <v>85</v>
      </c>
      <c r="AW123" s="11" t="s">
        <v>36</v>
      </c>
      <c r="AX123" s="11" t="s">
        <v>75</v>
      </c>
      <c r="AY123" s="196" t="s">
        <v>146</v>
      </c>
    </row>
    <row r="124" spans="2:65" s="12" customFormat="1">
      <c r="B124" s="197"/>
      <c r="C124" s="198"/>
      <c r="D124" s="183" t="s">
        <v>155</v>
      </c>
      <c r="E124" s="199" t="s">
        <v>21</v>
      </c>
      <c r="F124" s="200" t="s">
        <v>1967</v>
      </c>
      <c r="G124" s="198"/>
      <c r="H124" s="199" t="s">
        <v>21</v>
      </c>
      <c r="I124" s="201"/>
      <c r="J124" s="198"/>
      <c r="K124" s="198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155</v>
      </c>
      <c r="AU124" s="206" t="s">
        <v>83</v>
      </c>
      <c r="AV124" s="12" t="s">
        <v>83</v>
      </c>
      <c r="AW124" s="12" t="s">
        <v>36</v>
      </c>
      <c r="AX124" s="12" t="s">
        <v>75</v>
      </c>
      <c r="AY124" s="206" t="s">
        <v>146</v>
      </c>
    </row>
    <row r="125" spans="2:65" s="11" customFormat="1">
      <c r="B125" s="186"/>
      <c r="C125" s="187"/>
      <c r="D125" s="183" t="s">
        <v>155</v>
      </c>
      <c r="E125" s="188" t="s">
        <v>21</v>
      </c>
      <c r="F125" s="189" t="s">
        <v>674</v>
      </c>
      <c r="G125" s="187"/>
      <c r="H125" s="190">
        <v>50</v>
      </c>
      <c r="I125" s="191"/>
      <c r="J125" s="187"/>
      <c r="K125" s="187"/>
      <c r="L125" s="192"/>
      <c r="M125" s="193"/>
      <c r="N125" s="194"/>
      <c r="O125" s="194"/>
      <c r="P125" s="194"/>
      <c r="Q125" s="194"/>
      <c r="R125" s="194"/>
      <c r="S125" s="194"/>
      <c r="T125" s="195"/>
      <c r="AT125" s="196" t="s">
        <v>155</v>
      </c>
      <c r="AU125" s="196" t="s">
        <v>83</v>
      </c>
      <c r="AV125" s="11" t="s">
        <v>85</v>
      </c>
      <c r="AW125" s="11" t="s">
        <v>36</v>
      </c>
      <c r="AX125" s="11" t="s">
        <v>75</v>
      </c>
      <c r="AY125" s="196" t="s">
        <v>146</v>
      </c>
    </row>
    <row r="126" spans="2:65" s="13" customFormat="1">
      <c r="B126" s="207"/>
      <c r="C126" s="208"/>
      <c r="D126" s="183" t="s">
        <v>155</v>
      </c>
      <c r="E126" s="209" t="s">
        <v>21</v>
      </c>
      <c r="F126" s="210" t="s">
        <v>252</v>
      </c>
      <c r="G126" s="208"/>
      <c r="H126" s="211">
        <v>54.480000000000004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155</v>
      </c>
      <c r="AU126" s="217" t="s">
        <v>83</v>
      </c>
      <c r="AV126" s="13" t="s">
        <v>165</v>
      </c>
      <c r="AW126" s="13" t="s">
        <v>36</v>
      </c>
      <c r="AX126" s="13" t="s">
        <v>83</v>
      </c>
      <c r="AY126" s="217" t="s">
        <v>146</v>
      </c>
    </row>
    <row r="127" spans="2:65" s="10" customFormat="1" ht="25.9" customHeight="1">
      <c r="B127" s="156"/>
      <c r="C127" s="157"/>
      <c r="D127" s="158" t="s">
        <v>74</v>
      </c>
      <c r="E127" s="159" t="s">
        <v>598</v>
      </c>
      <c r="F127" s="159" t="s">
        <v>1980</v>
      </c>
      <c r="G127" s="157"/>
      <c r="H127" s="157"/>
      <c r="I127" s="160"/>
      <c r="J127" s="161">
        <f>BK127</f>
        <v>0</v>
      </c>
      <c r="K127" s="157"/>
      <c r="L127" s="162"/>
      <c r="M127" s="163"/>
      <c r="N127" s="164"/>
      <c r="O127" s="164"/>
      <c r="P127" s="165">
        <f>SUM(P128:P141)</f>
        <v>0</v>
      </c>
      <c r="Q127" s="164"/>
      <c r="R127" s="165">
        <f>SUM(R128:R141)</f>
        <v>1.5500799999999999</v>
      </c>
      <c r="S127" s="164"/>
      <c r="T127" s="166">
        <f>SUM(T128:T141)</f>
        <v>0</v>
      </c>
      <c r="AR127" s="167" t="s">
        <v>83</v>
      </c>
      <c r="AT127" s="168" t="s">
        <v>74</v>
      </c>
      <c r="AU127" s="168" t="s">
        <v>75</v>
      </c>
      <c r="AY127" s="167" t="s">
        <v>146</v>
      </c>
      <c r="BK127" s="169">
        <f>SUM(BK128:BK141)</f>
        <v>0</v>
      </c>
    </row>
    <row r="128" spans="2:65" s="1" customFormat="1" ht="24" customHeight="1">
      <c r="B128" s="33"/>
      <c r="C128" s="170" t="s">
        <v>195</v>
      </c>
      <c r="D128" s="170" t="s">
        <v>147</v>
      </c>
      <c r="E128" s="171" t="s">
        <v>1981</v>
      </c>
      <c r="F128" s="172" t="s">
        <v>1982</v>
      </c>
      <c r="G128" s="173" t="s">
        <v>227</v>
      </c>
      <c r="H128" s="174">
        <v>4.4800000000000004</v>
      </c>
      <c r="I128" s="175"/>
      <c r="J128" s="176">
        <f>ROUND(I128*H128,2)</f>
        <v>0</v>
      </c>
      <c r="K128" s="172" t="s">
        <v>21</v>
      </c>
      <c r="L128" s="37"/>
      <c r="M128" s="177" t="s">
        <v>21</v>
      </c>
      <c r="N128" s="178" t="s">
        <v>46</v>
      </c>
      <c r="O128" s="62"/>
      <c r="P128" s="179">
        <f>O128*H128</f>
        <v>0</v>
      </c>
      <c r="Q128" s="179">
        <v>0.06</v>
      </c>
      <c r="R128" s="179">
        <f>Q128*H128</f>
        <v>0.26880000000000004</v>
      </c>
      <c r="S128" s="179">
        <v>0</v>
      </c>
      <c r="T128" s="180">
        <f>S128*H128</f>
        <v>0</v>
      </c>
      <c r="AR128" s="181" t="s">
        <v>151</v>
      </c>
      <c r="AT128" s="181" t="s">
        <v>147</v>
      </c>
      <c r="AU128" s="181" t="s">
        <v>83</v>
      </c>
      <c r="AY128" s="16" t="s">
        <v>146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6" t="s">
        <v>83</v>
      </c>
      <c r="BK128" s="182">
        <f>ROUND(I128*H128,2)</f>
        <v>0</v>
      </c>
      <c r="BL128" s="16" t="s">
        <v>151</v>
      </c>
      <c r="BM128" s="181" t="s">
        <v>1983</v>
      </c>
    </row>
    <row r="129" spans="2:65" s="1" customFormat="1" ht="19.5">
      <c r="B129" s="33"/>
      <c r="C129" s="34"/>
      <c r="D129" s="183" t="s">
        <v>153</v>
      </c>
      <c r="E129" s="34"/>
      <c r="F129" s="184" t="s">
        <v>1984</v>
      </c>
      <c r="G129" s="34"/>
      <c r="H129" s="34"/>
      <c r="I129" s="106"/>
      <c r="J129" s="34"/>
      <c r="K129" s="34"/>
      <c r="L129" s="37"/>
      <c r="M129" s="185"/>
      <c r="N129" s="62"/>
      <c r="O129" s="62"/>
      <c r="P129" s="62"/>
      <c r="Q129" s="62"/>
      <c r="R129" s="62"/>
      <c r="S129" s="62"/>
      <c r="T129" s="63"/>
      <c r="AT129" s="16" t="s">
        <v>153</v>
      </c>
      <c r="AU129" s="16" t="s">
        <v>83</v>
      </c>
    </row>
    <row r="130" spans="2:65" s="12" customFormat="1">
      <c r="B130" s="197"/>
      <c r="C130" s="198"/>
      <c r="D130" s="183" t="s">
        <v>155</v>
      </c>
      <c r="E130" s="199" t="s">
        <v>21</v>
      </c>
      <c r="F130" s="200" t="s">
        <v>1963</v>
      </c>
      <c r="G130" s="198"/>
      <c r="H130" s="199" t="s">
        <v>21</v>
      </c>
      <c r="I130" s="201"/>
      <c r="J130" s="198"/>
      <c r="K130" s="198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155</v>
      </c>
      <c r="AU130" s="206" t="s">
        <v>83</v>
      </c>
      <c r="AV130" s="12" t="s">
        <v>83</v>
      </c>
      <c r="AW130" s="12" t="s">
        <v>36</v>
      </c>
      <c r="AX130" s="12" t="s">
        <v>75</v>
      </c>
      <c r="AY130" s="206" t="s">
        <v>146</v>
      </c>
    </row>
    <row r="131" spans="2:65" s="11" customFormat="1">
      <c r="B131" s="186"/>
      <c r="C131" s="187"/>
      <c r="D131" s="183" t="s">
        <v>155</v>
      </c>
      <c r="E131" s="188" t="s">
        <v>21</v>
      </c>
      <c r="F131" s="189" t="s">
        <v>1964</v>
      </c>
      <c r="G131" s="187"/>
      <c r="H131" s="190">
        <v>4.4800000000000004</v>
      </c>
      <c r="I131" s="191"/>
      <c r="J131" s="187"/>
      <c r="K131" s="187"/>
      <c r="L131" s="192"/>
      <c r="M131" s="193"/>
      <c r="N131" s="194"/>
      <c r="O131" s="194"/>
      <c r="P131" s="194"/>
      <c r="Q131" s="194"/>
      <c r="R131" s="194"/>
      <c r="S131" s="194"/>
      <c r="T131" s="195"/>
      <c r="AT131" s="196" t="s">
        <v>155</v>
      </c>
      <c r="AU131" s="196" t="s">
        <v>83</v>
      </c>
      <c r="AV131" s="11" t="s">
        <v>85</v>
      </c>
      <c r="AW131" s="11" t="s">
        <v>36</v>
      </c>
      <c r="AX131" s="11" t="s">
        <v>83</v>
      </c>
      <c r="AY131" s="196" t="s">
        <v>146</v>
      </c>
    </row>
    <row r="132" spans="2:65" s="1" customFormat="1" ht="16.5" customHeight="1">
      <c r="B132" s="33"/>
      <c r="C132" s="221" t="s">
        <v>199</v>
      </c>
      <c r="D132" s="221" t="s">
        <v>820</v>
      </c>
      <c r="E132" s="222" t="s">
        <v>1505</v>
      </c>
      <c r="F132" s="223" t="s">
        <v>1985</v>
      </c>
      <c r="G132" s="224" t="s">
        <v>227</v>
      </c>
      <c r="H132" s="225">
        <v>4.9279999999999999</v>
      </c>
      <c r="I132" s="226"/>
      <c r="J132" s="227">
        <f>ROUND(I132*H132,2)</f>
        <v>0</v>
      </c>
      <c r="K132" s="223" t="s">
        <v>21</v>
      </c>
      <c r="L132" s="228"/>
      <c r="M132" s="229" t="s">
        <v>21</v>
      </c>
      <c r="N132" s="230" t="s">
        <v>46</v>
      </c>
      <c r="O132" s="62"/>
      <c r="P132" s="179">
        <f>O132*H132</f>
        <v>0</v>
      </c>
      <c r="Q132" s="179">
        <v>0.26</v>
      </c>
      <c r="R132" s="179">
        <f>Q132*H132</f>
        <v>1.28128</v>
      </c>
      <c r="S132" s="179">
        <v>0</v>
      </c>
      <c r="T132" s="180">
        <f>S132*H132</f>
        <v>0</v>
      </c>
      <c r="AR132" s="181" t="s">
        <v>409</v>
      </c>
      <c r="AT132" s="181" t="s">
        <v>820</v>
      </c>
      <c r="AU132" s="181" t="s">
        <v>83</v>
      </c>
      <c r="AY132" s="16" t="s">
        <v>146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6" t="s">
        <v>83</v>
      </c>
      <c r="BK132" s="182">
        <f>ROUND(I132*H132,2)</f>
        <v>0</v>
      </c>
      <c r="BL132" s="16" t="s">
        <v>151</v>
      </c>
      <c r="BM132" s="181" t="s">
        <v>1986</v>
      </c>
    </row>
    <row r="133" spans="2:65" s="1" customFormat="1" ht="19.5">
      <c r="B133" s="33"/>
      <c r="C133" s="34"/>
      <c r="D133" s="183" t="s">
        <v>153</v>
      </c>
      <c r="E133" s="34"/>
      <c r="F133" s="184" t="s">
        <v>1508</v>
      </c>
      <c r="G133" s="34"/>
      <c r="H133" s="34"/>
      <c r="I133" s="106"/>
      <c r="J133" s="34"/>
      <c r="K133" s="34"/>
      <c r="L133" s="37"/>
      <c r="M133" s="185"/>
      <c r="N133" s="62"/>
      <c r="O133" s="62"/>
      <c r="P133" s="62"/>
      <c r="Q133" s="62"/>
      <c r="R133" s="62"/>
      <c r="S133" s="62"/>
      <c r="T133" s="63"/>
      <c r="AT133" s="16" t="s">
        <v>153</v>
      </c>
      <c r="AU133" s="16" t="s">
        <v>83</v>
      </c>
    </row>
    <row r="134" spans="2:65" s="11" customFormat="1">
      <c r="B134" s="186"/>
      <c r="C134" s="187"/>
      <c r="D134" s="183" t="s">
        <v>155</v>
      </c>
      <c r="E134" s="188" t="s">
        <v>21</v>
      </c>
      <c r="F134" s="189" t="s">
        <v>1987</v>
      </c>
      <c r="G134" s="187"/>
      <c r="H134" s="190">
        <v>4.9279999999999999</v>
      </c>
      <c r="I134" s="191"/>
      <c r="J134" s="187"/>
      <c r="K134" s="187"/>
      <c r="L134" s="192"/>
      <c r="M134" s="193"/>
      <c r="N134" s="194"/>
      <c r="O134" s="194"/>
      <c r="P134" s="194"/>
      <c r="Q134" s="194"/>
      <c r="R134" s="194"/>
      <c r="S134" s="194"/>
      <c r="T134" s="195"/>
      <c r="AT134" s="196" t="s">
        <v>155</v>
      </c>
      <c r="AU134" s="196" t="s">
        <v>83</v>
      </c>
      <c r="AV134" s="11" t="s">
        <v>85</v>
      </c>
      <c r="AW134" s="11" t="s">
        <v>36</v>
      </c>
      <c r="AX134" s="11" t="s">
        <v>83</v>
      </c>
      <c r="AY134" s="196" t="s">
        <v>146</v>
      </c>
    </row>
    <row r="135" spans="2:65" s="1" customFormat="1" ht="16.5" customHeight="1">
      <c r="B135" s="33"/>
      <c r="C135" s="170" t="s">
        <v>204</v>
      </c>
      <c r="D135" s="170" t="s">
        <v>147</v>
      </c>
      <c r="E135" s="171" t="s">
        <v>1988</v>
      </c>
      <c r="F135" s="172" t="s">
        <v>1989</v>
      </c>
      <c r="G135" s="173" t="s">
        <v>227</v>
      </c>
      <c r="H135" s="174">
        <v>54.48</v>
      </c>
      <c r="I135" s="175"/>
      <c r="J135" s="176">
        <f>ROUND(I135*H135,2)</f>
        <v>0</v>
      </c>
      <c r="K135" s="172" t="s">
        <v>394</v>
      </c>
      <c r="L135" s="37"/>
      <c r="M135" s="177" t="s">
        <v>21</v>
      </c>
      <c r="N135" s="178" t="s">
        <v>46</v>
      </c>
      <c r="O135" s="62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AR135" s="181" t="s">
        <v>151</v>
      </c>
      <c r="AT135" s="181" t="s">
        <v>147</v>
      </c>
      <c r="AU135" s="181" t="s">
        <v>83</v>
      </c>
      <c r="AY135" s="16" t="s">
        <v>146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6" t="s">
        <v>83</v>
      </c>
      <c r="BK135" s="182">
        <f>ROUND(I135*H135,2)</f>
        <v>0</v>
      </c>
      <c r="BL135" s="16" t="s">
        <v>151</v>
      </c>
      <c r="BM135" s="181" t="s">
        <v>1990</v>
      </c>
    </row>
    <row r="136" spans="2:65" s="1" customFormat="1" ht="19.5">
      <c r="B136" s="33"/>
      <c r="C136" s="34"/>
      <c r="D136" s="183" t="s">
        <v>153</v>
      </c>
      <c r="E136" s="34"/>
      <c r="F136" s="184" t="s">
        <v>1991</v>
      </c>
      <c r="G136" s="34"/>
      <c r="H136" s="34"/>
      <c r="I136" s="106"/>
      <c r="J136" s="34"/>
      <c r="K136" s="34"/>
      <c r="L136" s="37"/>
      <c r="M136" s="185"/>
      <c r="N136" s="62"/>
      <c r="O136" s="62"/>
      <c r="P136" s="62"/>
      <c r="Q136" s="62"/>
      <c r="R136" s="62"/>
      <c r="S136" s="62"/>
      <c r="T136" s="63"/>
      <c r="AT136" s="16" t="s">
        <v>153</v>
      </c>
      <c r="AU136" s="16" t="s">
        <v>83</v>
      </c>
    </row>
    <row r="137" spans="2:65" s="12" customFormat="1">
      <c r="B137" s="197"/>
      <c r="C137" s="198"/>
      <c r="D137" s="183" t="s">
        <v>155</v>
      </c>
      <c r="E137" s="199" t="s">
        <v>21</v>
      </c>
      <c r="F137" s="200" t="s">
        <v>1963</v>
      </c>
      <c r="G137" s="198"/>
      <c r="H137" s="199" t="s">
        <v>21</v>
      </c>
      <c r="I137" s="201"/>
      <c r="J137" s="198"/>
      <c r="K137" s="198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155</v>
      </c>
      <c r="AU137" s="206" t="s">
        <v>83</v>
      </c>
      <c r="AV137" s="12" t="s">
        <v>83</v>
      </c>
      <c r="AW137" s="12" t="s">
        <v>36</v>
      </c>
      <c r="AX137" s="12" t="s">
        <v>75</v>
      </c>
      <c r="AY137" s="206" t="s">
        <v>146</v>
      </c>
    </row>
    <row r="138" spans="2:65" s="11" customFormat="1">
      <c r="B138" s="186"/>
      <c r="C138" s="187"/>
      <c r="D138" s="183" t="s">
        <v>155</v>
      </c>
      <c r="E138" s="188" t="s">
        <v>21</v>
      </c>
      <c r="F138" s="189" t="s">
        <v>1964</v>
      </c>
      <c r="G138" s="187"/>
      <c r="H138" s="190">
        <v>4.4800000000000004</v>
      </c>
      <c r="I138" s="191"/>
      <c r="J138" s="187"/>
      <c r="K138" s="187"/>
      <c r="L138" s="192"/>
      <c r="M138" s="193"/>
      <c r="N138" s="194"/>
      <c r="O138" s="194"/>
      <c r="P138" s="194"/>
      <c r="Q138" s="194"/>
      <c r="R138" s="194"/>
      <c r="S138" s="194"/>
      <c r="T138" s="195"/>
      <c r="AT138" s="196" t="s">
        <v>155</v>
      </c>
      <c r="AU138" s="196" t="s">
        <v>83</v>
      </c>
      <c r="AV138" s="11" t="s">
        <v>85</v>
      </c>
      <c r="AW138" s="11" t="s">
        <v>36</v>
      </c>
      <c r="AX138" s="11" t="s">
        <v>75</v>
      </c>
      <c r="AY138" s="196" t="s">
        <v>146</v>
      </c>
    </row>
    <row r="139" spans="2:65" s="12" customFormat="1">
      <c r="B139" s="197"/>
      <c r="C139" s="198"/>
      <c r="D139" s="183" t="s">
        <v>155</v>
      </c>
      <c r="E139" s="199" t="s">
        <v>21</v>
      </c>
      <c r="F139" s="200" t="s">
        <v>1967</v>
      </c>
      <c r="G139" s="198"/>
      <c r="H139" s="199" t="s">
        <v>21</v>
      </c>
      <c r="I139" s="201"/>
      <c r="J139" s="198"/>
      <c r="K139" s="198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155</v>
      </c>
      <c r="AU139" s="206" t="s">
        <v>83</v>
      </c>
      <c r="AV139" s="12" t="s">
        <v>83</v>
      </c>
      <c r="AW139" s="12" t="s">
        <v>36</v>
      </c>
      <c r="AX139" s="12" t="s">
        <v>75</v>
      </c>
      <c r="AY139" s="206" t="s">
        <v>146</v>
      </c>
    </row>
    <row r="140" spans="2:65" s="11" customFormat="1">
      <c r="B140" s="186"/>
      <c r="C140" s="187"/>
      <c r="D140" s="183" t="s">
        <v>155</v>
      </c>
      <c r="E140" s="188" t="s">
        <v>21</v>
      </c>
      <c r="F140" s="189" t="s">
        <v>674</v>
      </c>
      <c r="G140" s="187"/>
      <c r="H140" s="190">
        <v>50</v>
      </c>
      <c r="I140" s="191"/>
      <c r="J140" s="187"/>
      <c r="K140" s="187"/>
      <c r="L140" s="192"/>
      <c r="M140" s="193"/>
      <c r="N140" s="194"/>
      <c r="O140" s="194"/>
      <c r="P140" s="194"/>
      <c r="Q140" s="194"/>
      <c r="R140" s="194"/>
      <c r="S140" s="194"/>
      <c r="T140" s="195"/>
      <c r="AT140" s="196" t="s">
        <v>155</v>
      </c>
      <c r="AU140" s="196" t="s">
        <v>83</v>
      </c>
      <c r="AV140" s="11" t="s">
        <v>85</v>
      </c>
      <c r="AW140" s="11" t="s">
        <v>36</v>
      </c>
      <c r="AX140" s="11" t="s">
        <v>75</v>
      </c>
      <c r="AY140" s="196" t="s">
        <v>146</v>
      </c>
    </row>
    <row r="141" spans="2:65" s="13" customFormat="1">
      <c r="B141" s="207"/>
      <c r="C141" s="208"/>
      <c r="D141" s="183" t="s">
        <v>155</v>
      </c>
      <c r="E141" s="209" t="s">
        <v>21</v>
      </c>
      <c r="F141" s="210" t="s">
        <v>252</v>
      </c>
      <c r="G141" s="208"/>
      <c r="H141" s="211">
        <v>54.480000000000004</v>
      </c>
      <c r="I141" s="212"/>
      <c r="J141" s="208"/>
      <c r="K141" s="208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155</v>
      </c>
      <c r="AU141" s="217" t="s">
        <v>83</v>
      </c>
      <c r="AV141" s="13" t="s">
        <v>165</v>
      </c>
      <c r="AW141" s="13" t="s">
        <v>36</v>
      </c>
      <c r="AX141" s="13" t="s">
        <v>83</v>
      </c>
      <c r="AY141" s="217" t="s">
        <v>146</v>
      </c>
    </row>
    <row r="142" spans="2:65" s="10" customFormat="1" ht="25.9" customHeight="1">
      <c r="B142" s="156"/>
      <c r="C142" s="157"/>
      <c r="D142" s="158" t="s">
        <v>74</v>
      </c>
      <c r="E142" s="159" t="s">
        <v>839</v>
      </c>
      <c r="F142" s="159" t="s">
        <v>840</v>
      </c>
      <c r="G142" s="157"/>
      <c r="H142" s="157"/>
      <c r="I142" s="160"/>
      <c r="J142" s="161">
        <f>BK142</f>
        <v>0</v>
      </c>
      <c r="K142" s="157"/>
      <c r="L142" s="162"/>
      <c r="M142" s="163"/>
      <c r="N142" s="164"/>
      <c r="O142" s="164"/>
      <c r="P142" s="165">
        <f>P143</f>
        <v>0</v>
      </c>
      <c r="Q142" s="164"/>
      <c r="R142" s="165">
        <f>R143</f>
        <v>0</v>
      </c>
      <c r="S142" s="164"/>
      <c r="T142" s="166">
        <f>T143</f>
        <v>0</v>
      </c>
      <c r="AR142" s="167" t="s">
        <v>83</v>
      </c>
      <c r="AT142" s="168" t="s">
        <v>74</v>
      </c>
      <c r="AU142" s="168" t="s">
        <v>75</v>
      </c>
      <c r="AY142" s="167" t="s">
        <v>146</v>
      </c>
      <c r="BK142" s="169">
        <f>BK143</f>
        <v>0</v>
      </c>
    </row>
    <row r="143" spans="2:65" s="1" customFormat="1" ht="16.5" customHeight="1">
      <c r="B143" s="33"/>
      <c r="C143" s="170" t="s">
        <v>208</v>
      </c>
      <c r="D143" s="170" t="s">
        <v>147</v>
      </c>
      <c r="E143" s="171" t="s">
        <v>1992</v>
      </c>
      <c r="F143" s="172" t="s">
        <v>1993</v>
      </c>
      <c r="G143" s="173" t="s">
        <v>688</v>
      </c>
      <c r="H143" s="174">
        <v>48.162999999999997</v>
      </c>
      <c r="I143" s="175"/>
      <c r="J143" s="176">
        <f>ROUND(I143*H143,2)</f>
        <v>0</v>
      </c>
      <c r="K143" s="172" t="s">
        <v>394</v>
      </c>
      <c r="L143" s="37"/>
      <c r="M143" s="231" t="s">
        <v>21</v>
      </c>
      <c r="N143" s="232" t="s">
        <v>46</v>
      </c>
      <c r="O143" s="233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AR143" s="181" t="s">
        <v>165</v>
      </c>
      <c r="AT143" s="181" t="s">
        <v>147</v>
      </c>
      <c r="AU143" s="181" t="s">
        <v>83</v>
      </c>
      <c r="AY143" s="16" t="s">
        <v>146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6" t="s">
        <v>83</v>
      </c>
      <c r="BK143" s="182">
        <f>ROUND(I143*H143,2)</f>
        <v>0</v>
      </c>
      <c r="BL143" s="16" t="s">
        <v>165</v>
      </c>
      <c r="BM143" s="181" t="s">
        <v>1994</v>
      </c>
    </row>
    <row r="144" spans="2:65" s="1" customFormat="1" ht="6.95" customHeight="1">
      <c r="B144" s="45"/>
      <c r="C144" s="46"/>
      <c r="D144" s="46"/>
      <c r="E144" s="46"/>
      <c r="F144" s="46"/>
      <c r="G144" s="46"/>
      <c r="H144" s="46"/>
      <c r="I144" s="130"/>
      <c r="J144" s="46"/>
      <c r="K144" s="46"/>
      <c r="L144" s="37"/>
    </row>
  </sheetData>
  <sheetProtection algorithmName="SHA-512" hashValue="GuqUHHXkJHcLkdq/P/6Evrrg7GaATrhDhDVUgTqdefjMPWOzz351mJ3rcievA22AHPFmt/JZWUbXk2a0vJPT0g==" saltValue="AQf5rJhCjQj8HR3P78XIPcKCO46J6Jwn0YrMtrYtzs+2l+CPlDPRJ0fy6K+oCxxsj29OZwLpQ40z4xkoJHSVCA==" spinCount="100000" sheet="1" objects="1" scenarios="1" formatColumns="0" formatRows="0" autoFilter="0"/>
  <autoFilter ref="C84:K143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01 - MOKŘANY - ROZEBRÁNÍ ...</vt:lpstr>
      <vt:lpstr>02 - MOKŘANY - OPĚRNÁ ZEĎ...</vt:lpstr>
      <vt:lpstr>03 - MOKŘANY - ÚPRAVA PLO...</vt:lpstr>
      <vt:lpstr>04 - VYSOKÝ CHLUMEC - STA...</vt:lpstr>
      <vt:lpstr>05 - VYSOKÝ CHLUMEC - OPE...</vt:lpstr>
      <vt:lpstr>06 - VYSOKÝ CHLUMEC - POJ...</vt:lpstr>
      <vt:lpstr>07 - VYSOKÝ CHLUMEC - DEŠ...</vt:lpstr>
      <vt:lpstr>08 - VYSOKÝ CHLUMEC - ZPE...</vt:lpstr>
      <vt:lpstr>09 - VYSOKÝ CHLUMEC - TER...</vt:lpstr>
      <vt:lpstr>Pokyny pro vyplnění</vt:lpstr>
      <vt:lpstr>'01 - MOKŘANY - ROZEBRÁNÍ ...'!Názvy_tisku</vt:lpstr>
      <vt:lpstr>'02 - MOKŘANY - OPĚRNÁ ZEĎ...'!Názvy_tisku</vt:lpstr>
      <vt:lpstr>'03 - MOKŘANY - ÚPRAVA PLO...'!Názvy_tisku</vt:lpstr>
      <vt:lpstr>'04 - VYSOKÝ CHLUMEC - STA...'!Názvy_tisku</vt:lpstr>
      <vt:lpstr>'05 - VYSOKÝ CHLUMEC - OPE...'!Názvy_tisku</vt:lpstr>
      <vt:lpstr>'06 - VYSOKÝ CHLUMEC - POJ...'!Názvy_tisku</vt:lpstr>
      <vt:lpstr>'07 - VYSOKÝ CHLUMEC - DEŠ...'!Názvy_tisku</vt:lpstr>
      <vt:lpstr>'08 - VYSOKÝ CHLUMEC - ZPE...'!Názvy_tisku</vt:lpstr>
      <vt:lpstr>'09 - VYSOKÝ CHLUMEC - TER...'!Názvy_tisku</vt:lpstr>
      <vt:lpstr>'Rekapitulace stavby'!Názvy_tisku</vt:lpstr>
      <vt:lpstr>'01 - MOKŘANY - ROZEBRÁNÍ ...'!Oblast_tisku</vt:lpstr>
      <vt:lpstr>'02 - MOKŘANY - OPĚRNÁ ZEĎ...'!Oblast_tisku</vt:lpstr>
      <vt:lpstr>'03 - MOKŘANY - ÚPRAVA PLO...'!Oblast_tisku</vt:lpstr>
      <vt:lpstr>'04 - VYSOKÝ CHLUMEC - STA...'!Oblast_tisku</vt:lpstr>
      <vt:lpstr>'05 - VYSOKÝ CHLUMEC - OPE...'!Oblast_tisku</vt:lpstr>
      <vt:lpstr>'06 - VYSOKÝ CHLUMEC - POJ...'!Oblast_tisku</vt:lpstr>
      <vt:lpstr>'07 - VYSOKÝ CHLUMEC - DEŠ...'!Oblast_tisku</vt:lpstr>
      <vt:lpstr>'08 - VYSOKÝ CHLUMEC - ZPE...'!Oblast_tisku</vt:lpstr>
      <vt:lpstr>'09 - VYSOKÝ CHLUMEC - TER...'!Oblast_tisku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Jarka-PC\Jarka</dc:creator>
  <cp:lastModifiedBy>Jaroslava Jedličková</cp:lastModifiedBy>
  <dcterms:created xsi:type="dcterms:W3CDTF">2019-04-13T21:16:32Z</dcterms:created>
  <dcterms:modified xsi:type="dcterms:W3CDTF">2019-04-13T21:30:18Z</dcterms:modified>
</cp:coreProperties>
</file>