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9200" windowHeight="8130" activeTab="0"/>
  </bookViews>
  <sheets>
    <sheet name="Rekapitulace stavby" sheetId="1" r:id="rId1"/>
    <sheet name="SO 01 - Jazyková učebna (..." sheetId="2" r:id="rId2"/>
    <sheet name="SO 02 - Strojní učebna (č..." sheetId="3" r:id="rId3"/>
    <sheet name="SO 03 - Učebny FF a sekre..." sheetId="4" r:id="rId4"/>
    <sheet name="Pokyny pro vyplnění" sheetId="5" r:id="rId5"/>
  </sheets>
  <definedNames>
    <definedName name="_xlnm._FilterDatabase" localSheetId="1" hidden="1">'SO 01 - Jazyková učebna (...'!$C$98:$K$218</definedName>
    <definedName name="_xlnm._FilterDatabase" localSheetId="2" hidden="1">'SO 02 - Strojní učebna (č...'!$C$97:$K$202</definedName>
    <definedName name="_xlnm._FilterDatabase" localSheetId="3" hidden="1">'SO 03 - Učebny FF a sekre...'!$C$96:$K$232</definedName>
    <definedName name="_xlnm.Print_Area" localSheetId="4">'Pokyny pro vyplnění'!$B$2:$K$71,'Pokyny pro vyplnění'!$B$74:$K$118,'Pokyny pro vyplnění'!$B$121:$K$190,'Pokyny pro vyplnění'!$B$198:$K$218</definedName>
    <definedName name="_xlnm.Print_Area" localSheetId="0">'Rekapitulace stavby'!$D$4:$AO$36,'Rekapitulace stavby'!$C$42:$AQ$58</definedName>
    <definedName name="_xlnm.Print_Area" localSheetId="1">'SO 01 - Jazyková učebna (...'!$C$4:$J$39,'SO 01 - Jazyková učebna (...'!$C$45:$J$80,'SO 01 - Jazyková učebna (...'!$C$86:$K$218</definedName>
    <definedName name="_xlnm.Print_Area" localSheetId="2">'SO 02 - Strojní učebna (č...'!$C$4:$J$39,'SO 02 - Strojní učebna (č...'!$C$45:$J$79,'SO 02 - Strojní učebna (č...'!$C$85:$K$202</definedName>
    <definedName name="_xlnm.Print_Area" localSheetId="3">'SO 03 - Učebny FF a sekre...'!$C$4:$J$39,'SO 03 - Učebny FF a sekre...'!$C$45:$J$78,'SO 03 - Učebny FF a sekre...'!$C$84:$K$232</definedName>
    <definedName name="_xlnm.Print_Titles" localSheetId="0">'Rekapitulace stavby'!$52:$52</definedName>
    <definedName name="_xlnm.Print_Titles" localSheetId="1">'SO 01 - Jazyková učebna (...'!$98:$98</definedName>
    <definedName name="_xlnm.Print_Titles" localSheetId="2">'SO 02 - Strojní učebna (č...'!$97:$97</definedName>
    <definedName name="_xlnm.Print_Titles" localSheetId="3">'SO 03 - Učebny FF a sekre...'!$96:$96</definedName>
  </definedNames>
  <calcPr calcId="162913"/>
</workbook>
</file>

<file path=xl/sharedStrings.xml><?xml version="1.0" encoding="utf-8"?>
<sst xmlns="http://schemas.openxmlformats.org/spreadsheetml/2006/main" count="4691" uniqueCount="730">
  <si>
    <t>Export Komplet</t>
  </si>
  <si>
    <t>VZ</t>
  </si>
  <si>
    <t>2.0</t>
  </si>
  <si>
    <t>ZAMOK</t>
  </si>
  <si>
    <t>False</t>
  </si>
  <si>
    <t>{b8c37c05-d6a3-4d63-af44-1544c8ca5a0b}</t>
  </si>
  <si>
    <t>0,01</t>
  </si>
  <si>
    <t>21</t>
  </si>
  <si>
    <t>15</t>
  </si>
  <si>
    <t>REKAPITULACE STAVBY</t>
  </si>
  <si>
    <t>v ---  níže se nacházejí doplnkové a pomocné údaje k sestavám  --- v</t>
  </si>
  <si>
    <t>Návod na vyplnění</t>
  </si>
  <si>
    <t>0,001</t>
  </si>
  <si>
    <t>Kód:</t>
  </si>
  <si>
    <t>2019-036</t>
  </si>
  <si>
    <t>Měnit lze pouze buňky se žlutým podbarvením!
1) v Rekapitulaci stavby vyplňte údaje o Uchazeči (přenesou se do ostatních sestav i v jiných listech)
2) na vybraných listech vyplňte v sestavě Soupis prací ceny u položek</t>
  </si>
  <si>
    <t>Stavba:</t>
  </si>
  <si>
    <t>Stavební úpravy učeben v objektu ISŠT Mělník</t>
  </si>
  <si>
    <t>KSO:</t>
  </si>
  <si>
    <t/>
  </si>
  <si>
    <t>CC-CZ:</t>
  </si>
  <si>
    <t>Místo:</t>
  </si>
  <si>
    <t>Mělník</t>
  </si>
  <si>
    <t>Datum:</t>
  </si>
  <si>
    <t>1. 7. 2019</t>
  </si>
  <si>
    <t>Zadavatel:</t>
  </si>
  <si>
    <t>IČ:</t>
  </si>
  <si>
    <t>00640930</t>
  </si>
  <si>
    <t>Integrovaná střední škola technická Mělník, p.o.</t>
  </si>
  <si>
    <t>DIČ:</t>
  </si>
  <si>
    <t>CZ00640930</t>
  </si>
  <si>
    <t>Uchazeč:</t>
  </si>
  <si>
    <t>Vyplň údaj</t>
  </si>
  <si>
    <t>Projektant:</t>
  </si>
  <si>
    <t xml:space="preserve"> </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</si>
  <si>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</si>
  <si>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</si>
  <si>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</si>
  <si>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</si>
  <si>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</si>
  <si>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</si>
  <si>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</si>
  <si>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</si>
  <si>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</si>
  <si>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</si>
  <si>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</si>
  <si>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</si>
  <si>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</si>
  <si>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</si>
  <si>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</si>
  <si>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</si>
  <si>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</si>
  <si>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</si>
  <si>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</si>
  <si>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</si>
  <si>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</si>
  <si>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</si>
  <si>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</si>
  <si>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</si>
  <si>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</si>
  <si>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</si>
  <si>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</si>
  <si>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</si>
  <si>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</si>
  <si>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</si>
  <si>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</si>
  <si>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</si>
  <si>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</si>
  <si>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</si>
  <si>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</si>
  <si>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</si>
  <si>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</si>
  <si>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</si>
  <si>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</si>
  <si>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</si>
  <si>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</si>
  <si>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</si>
  <si>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</si>
  <si>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01</t>
  </si>
  <si>
    <t>Jazyková učebna (č.12)</t>
  </si>
  <si>
    <t>STA</t>
  </si>
  <si>
    <t>1</t>
  </si>
  <si>
    <t>{2f41f897-c825-4c50-8050-7fe20510b92f}</t>
  </si>
  <si>
    <t>2</t>
  </si>
  <si>
    <t>SO 02</t>
  </si>
  <si>
    <t>Strojní učebna (č.13)</t>
  </si>
  <si>
    <t>{eaef7076-5d2e-4e98-bfb8-3640df2b7529}</t>
  </si>
  <si>
    <t>SO 03</t>
  </si>
  <si>
    <t>Učebny FF a sekretariát (č.15)</t>
  </si>
  <si>
    <t>{8b11e33a-f427-4f80-8147-0ab6666e6690}</t>
  </si>
  <si>
    <t>KRYCÍ LIST SOUPISU PRACÍ</t>
  </si>
  <si>
    <t>Objekt:</t>
  </si>
  <si>
    <t>SO 01 - Jazyková učebna (č.12)</t>
  </si>
  <si>
    <t>REKAPITULACE ČLENĚNÍ SOUPISU PRACÍ</t>
  </si>
  <si>
    <t>Kód dílu - Popis</t>
  </si>
  <si>
    <t>Cena celkem [CZK]</t>
  </si>
  <si>
    <t>-1</t>
  </si>
  <si>
    <t>HSV - Práce a dodávky HSV</t>
  </si>
  <si>
    <t xml:space="preserve">    61 - Úprava povrchů vnitřních</t>
  </si>
  <si>
    <t xml:space="preserve">    64 - Osazování výplní otvorů</t>
  </si>
  <si>
    <t xml:space="preserve">    94 - Lešení a stavební výtahy</t>
  </si>
  <si>
    <t xml:space="preserve">    95 - Různé dokončovací konstrukce a práce pozemních staveb</t>
  </si>
  <si>
    <t xml:space="preserve">    96 - Bourání konstrukcí</t>
  </si>
  <si>
    <t xml:space="preserve">    997 - Přesun sutě</t>
  </si>
  <si>
    <t xml:space="preserve">    998 - Přesun hmot</t>
  </si>
  <si>
    <t>PSV - Práce a dodávky PSV</t>
  </si>
  <si>
    <t xml:space="preserve">    731 - Ústřední vytápění</t>
  </si>
  <si>
    <t xml:space="preserve">    741 - Elektroinstalace - silnoproud</t>
  </si>
  <si>
    <t xml:space="preserve">    763 - Konstrukce suché výstavby</t>
  </si>
  <si>
    <t xml:space="preserve">    766 - Konstrukce truhlářské</t>
  </si>
  <si>
    <t xml:space="preserve">    776 - Podlahy povlakové</t>
  </si>
  <si>
    <t xml:space="preserve">    783 - Dokončovací práce - nátěry</t>
  </si>
  <si>
    <t xml:space="preserve">    784 - Dokončovací práce - malby a tapety</t>
  </si>
  <si>
    <t>VRN - Vedlejší rozpočtové náklady</t>
  </si>
  <si>
    <t xml:space="preserve">    VRN2 - Příprava staveniště</t>
  </si>
  <si>
    <t xml:space="preserve">    VRN3 - Zařízení staveniště</t>
  </si>
  <si>
    <t xml:space="preserve">    VRN6 - Územní vlivy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</si>
  <si>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</si>
  <si>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</si>
  <si>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</si>
  <si>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</si>
  <si>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</si>
  <si>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</si>
  <si>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</si>
  <si>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</si>
  <si>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</si>
  <si>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</si>
  <si>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</si>
  <si>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</si>
  <si>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</si>
  <si>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</si>
  <si>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</si>
  <si>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</si>
  <si>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61</t>
  </si>
  <si>
    <t>Úprava povrchů vnitřních</t>
  </si>
  <si>
    <t>K</t>
  </si>
  <si>
    <t>612325411</t>
  </si>
  <si>
    <t>Oprava vápenocementové omítky vnitřních ploch hladké, tloušťky do 20 mm stěn, v rozsahu opravované plochy do 10%</t>
  </si>
  <si>
    <t>m2</t>
  </si>
  <si>
    <t>CS ÚRS 2018 02</t>
  </si>
  <si>
    <t>4</t>
  </si>
  <si>
    <t>1157938251</t>
  </si>
  <si>
    <t>PSC</t>
  </si>
  <si>
    <t xml:space="preserve">Poznámka k souboru cen:
1. Pro ocenění opravy omítek plochy do 1 m2 se použijí ceny souboru cen 61. 32-52.. Vápenocementová omítka jednotlivých malých ploch.
</t>
  </si>
  <si>
    <t>VV</t>
  </si>
  <si>
    <t>drobné lokální opravy</t>
  </si>
  <si>
    <t>(6,86*2+9,12*2+0,3*4)*2,95</t>
  </si>
  <si>
    <t>-7,12*2,1</t>
  </si>
  <si>
    <t>Součet</t>
  </si>
  <si>
    <t>612131141x</t>
  </si>
  <si>
    <t>Podkladní a spojovací vrstva vnitřních omítaných ploch penetrační nátěr nanášený ručně stěn</t>
  </si>
  <si>
    <t>-1669122421</t>
  </si>
  <si>
    <t>3</t>
  </si>
  <si>
    <t>612311131</t>
  </si>
  <si>
    <t>Potažení vnitřních ploch štukem tloušťky do 3 mm svislých konstrukcí stěn</t>
  </si>
  <si>
    <t>-361356910</t>
  </si>
  <si>
    <t>619991011</t>
  </si>
  <si>
    <t>Zakrytí vnitřních ploch před znečištěním včetně pozdějšího odkrytí konstrukcí a prvků obalením fólií a přelepením páskou</t>
  </si>
  <si>
    <t>-1799285602</t>
  </si>
  <si>
    <t>7,12*2,1</t>
  </si>
  <si>
    <t>28,0</t>
  </si>
  <si>
    <t>64</t>
  </si>
  <si>
    <t>Osazování výplní otvorů</t>
  </si>
  <si>
    <t>5</t>
  </si>
  <si>
    <t>642944121</t>
  </si>
  <si>
    <t>Osazení ocelových dveřních zárubní lisovaných nebo z úhelníků dodatečně s vybetonováním prahu, plochy do 2,5 m2</t>
  </si>
  <si>
    <t>kus</t>
  </si>
  <si>
    <t>1407691773</t>
  </si>
  <si>
    <t xml:space="preserve">Poznámka k souboru cen:
1. V cenách nejsou započteny náklady na dodání zárubní, tyto se oceňují ve specifikaci.
</t>
  </si>
  <si>
    <t>6</t>
  </si>
  <si>
    <t>M</t>
  </si>
  <si>
    <t>55331203</t>
  </si>
  <si>
    <t>zárubeň ocelová pro běžné zdění hranatý profil s drážkou 110 900 L/P</t>
  </si>
  <si>
    <t>8</t>
  </si>
  <si>
    <t>1827640706</t>
  </si>
  <si>
    <t>94</t>
  </si>
  <si>
    <t>Lešení a stavební výtahy</t>
  </si>
  <si>
    <t>7</t>
  </si>
  <si>
    <t>949121111</t>
  </si>
  <si>
    <t>Montáž lešení lehkého kozového dílcového o výšce lešeňové podlahy do 1,2 m</t>
  </si>
  <si>
    <t>2122792669</t>
  </si>
  <si>
    <t>6,86*9,12</t>
  </si>
  <si>
    <t>95</t>
  </si>
  <si>
    <t>Různé dokončovací konstrukce a práce pozemních staveb</t>
  </si>
  <si>
    <t>952901111</t>
  </si>
  <si>
    <t>Vyčištění budov nebo objektů před předáním do užívání budov bytové nebo občanské výstavby, světlé výšky podlaží do 4 m</t>
  </si>
  <si>
    <t>576854715</t>
  </si>
  <si>
    <t>96</t>
  </si>
  <si>
    <t>Bourání konstrukcí</t>
  </si>
  <si>
    <t>9</t>
  </si>
  <si>
    <t>784121001</t>
  </si>
  <si>
    <t>Oškrabání malby v místnostech výšky do 3,80 m</t>
  </si>
  <si>
    <t>16</t>
  </si>
  <si>
    <t>1271744699</t>
  </si>
  <si>
    <t xml:space="preserve">Poznámka k souboru cen:
1. Cenami souboru cen se oceňuje jakýkoli počet současně škrabaných vrstev barvy.
</t>
  </si>
  <si>
    <t>10</t>
  </si>
  <si>
    <t>784121011</t>
  </si>
  <si>
    <t>Rozmývání podkladu po oškrabání malby v místnostech výšky do 3,80 m</t>
  </si>
  <si>
    <t>-445029207</t>
  </si>
  <si>
    <t>11</t>
  </si>
  <si>
    <t>766691914</t>
  </si>
  <si>
    <t>Ostatní práce vyvěšení nebo zavěšení křídel s případným uložením a opětovným zavěšením po provedení stavebních změn dřevěných dveřních, plochy do 2 m2</t>
  </si>
  <si>
    <t>65230943</t>
  </si>
  <si>
    <t>12</t>
  </si>
  <si>
    <t>776201811</t>
  </si>
  <si>
    <t>Demontáž povlakových podlahovin lepených ručně bez podložky</t>
  </si>
  <si>
    <t>964415797</t>
  </si>
  <si>
    <t>13</t>
  </si>
  <si>
    <t>776410811</t>
  </si>
  <si>
    <t>Demontáž soklíků nebo lišt pryžových nebo plastových</t>
  </si>
  <si>
    <t>m</t>
  </si>
  <si>
    <t>-2021085538</t>
  </si>
  <si>
    <t>6,86*2+9,12*2+0,3*4-0,9</t>
  </si>
  <si>
    <t>14</t>
  </si>
  <si>
    <t>776991821</t>
  </si>
  <si>
    <t>Ostatní práce odstranění lepidla ručně z podlah</t>
  </si>
  <si>
    <t>575744818</t>
  </si>
  <si>
    <t>763431801</t>
  </si>
  <si>
    <t>Demontáž podhledu minerálního na zavěšeném na roštu viditelném</t>
  </si>
  <si>
    <t>1040592990</t>
  </si>
  <si>
    <t xml:space="preserve">Poznámka k souboru cen:
1. V cenách demontáže podhledu -1801 až -1821 jsou započteny náklady na kompletní demontáž podhledu, tj. nosné konstrukce i panelů.
</t>
  </si>
  <si>
    <t>977211121</t>
  </si>
  <si>
    <t>Řezání konstrukcí stěnovou pilou z cihel nebo tvárnic hloubka řezu do 200 mm</t>
  </si>
  <si>
    <t>309028891</t>
  </si>
  <si>
    <t xml:space="preserve">Poznámka k souboru cen:
1. Množství měrných jednotek se určuje:
a) u řezů v m délky řezu v závislosti na jeho hloubce,
b) u příplatku za řezy do výztuže průměru přes 16 mm v cm2 plochy řezané výztuže.
2. V cenách jsou započteny i náklady na spotřebu vody.
3. V cenách nejsou započteny náklady na vybourání konstrukce; tyto náklady se oceňují cenami katalogu 801-3 Budovy a haly - bourání konstrukcí.
</t>
  </si>
  <si>
    <t>vyřezání zárubně</t>
  </si>
  <si>
    <t>1,97*2+0,9</t>
  </si>
  <si>
    <t>17</t>
  </si>
  <si>
    <t>968072455</t>
  </si>
  <si>
    <t>Vybourání kovových rámů oken s křídly, dveřních zárubní, vrat, stěn, ostění nebo obkladů dveřních zárubní, plochy do 2 m2</t>
  </si>
  <si>
    <t>922884891</t>
  </si>
  <si>
    <t>0,9*1,97</t>
  </si>
  <si>
    <t>18</t>
  </si>
  <si>
    <t>978013121</t>
  </si>
  <si>
    <t>Otlučení vápenných nebo vápenocementových omítek vnitřních ploch stěn s vyškrabáním spar, s očištěním zdiva, v rozsahu přes 5 do 10 %</t>
  </si>
  <si>
    <t>-1275034805</t>
  </si>
  <si>
    <t xml:space="preserve">Poznámka k souboru cen:
1. Položky lze použít i pro ocenění otlučení sádrových, hliněných apod. vnitřních omítek.
</t>
  </si>
  <si>
    <t>997</t>
  </si>
  <si>
    <t>Přesun sutě</t>
  </si>
  <si>
    <t>19</t>
  </si>
  <si>
    <t>997013211</t>
  </si>
  <si>
    <t>Vnitrostaveništní doprava suti a vybouraných hmot vodorovně do 50 m svisle ručně pro budovy a haly výšky do 6 m</t>
  </si>
  <si>
    <t>t</t>
  </si>
  <si>
    <t>1158556716</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</si>
  <si>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</si>
  <si>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20</t>
  </si>
  <si>
    <t>997002611</t>
  </si>
  <si>
    <t>Nakládání suti a vybouraných hmot na dopravní prostředek pro vodorovné přemístění</t>
  </si>
  <si>
    <t>-2141135733</t>
  </si>
  <si>
    <t>997013501</t>
  </si>
  <si>
    <t>Odvoz suti a vybouraných hmot na skládku nebo meziskládku se složením, na vzdálenost do 1 km</t>
  </si>
  <si>
    <t>1910312989</t>
  </si>
  <si>
    <t>22</t>
  </si>
  <si>
    <t>997013509</t>
  </si>
  <si>
    <t>Odvoz suti a vybouraných hmot na skládku nebo meziskládku se složením, na vzdálenost Příplatek k ceně za každý další i započatý 1 km přes 1 km</t>
  </si>
  <si>
    <t>-1235821527</t>
  </si>
  <si>
    <t>9*0,813</t>
  </si>
  <si>
    <t>23</t>
  </si>
  <si>
    <t>997013831</t>
  </si>
  <si>
    <t>Poplatek za uložení stavebního odpadu na skládce (skládkovné) směsného stavebního a demoličního zatříděného do Katalogu odpadů pod kódem 170 904</t>
  </si>
  <si>
    <t>-1583273280</t>
  </si>
  <si>
    <t>998</t>
  </si>
  <si>
    <t>Přesun hmot</t>
  </si>
  <si>
    <t>24</t>
  </si>
  <si>
    <t>998018002</t>
  </si>
  <si>
    <t>Přesun hmot pro budovy občanské výstavby, bydlení, výrobu a služby ruční - bez užití mechanizace vodorovná dopravní vzdálenost do 100 m pro budovy s jakoukoliv nosnou konstrukcí výšky přes 6 do 12 m</t>
  </si>
  <si>
    <t>-1888129539</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</si>
  <si>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</si>
  <si>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</si>
  <si>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</si>
  <si>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731</t>
  </si>
  <si>
    <t>Ústřední vytápění</t>
  </si>
  <si>
    <t>25</t>
  </si>
  <si>
    <t>731000010x</t>
  </si>
  <si>
    <t>Očištění a nový nátěr stávajících otopných těles a rozvodu ÚT</t>
  </si>
  <si>
    <t>soubor</t>
  </si>
  <si>
    <t>2071416267</t>
  </si>
  <si>
    <t>741</t>
  </si>
  <si>
    <t>Elektroinstalace - silnoproud</t>
  </si>
  <si>
    <t>26</t>
  </si>
  <si>
    <t>741000010x</t>
  </si>
  <si>
    <t>Dod+mont elektroinstalace - podrobně viz. příloha dodavatele</t>
  </si>
  <si>
    <t>1072811199</t>
  </si>
  <si>
    <t>27</t>
  </si>
  <si>
    <t>741000011x</t>
  </si>
  <si>
    <t>Stavební přípomoce a koordinace při elektroinstalaci ve výši 10-ti %</t>
  </si>
  <si>
    <t>650919120</t>
  </si>
  <si>
    <t>763</t>
  </si>
  <si>
    <t>Konstrukce suché výstavby</t>
  </si>
  <si>
    <t>28</t>
  </si>
  <si>
    <t>763431001</t>
  </si>
  <si>
    <t>Montáž podhledu minerálního včetně zavěšeného roštu viditelného s panely vyjímatelnými, velikosti panelů do 0,36 m2</t>
  </si>
  <si>
    <t>90590666</t>
  </si>
  <si>
    <t xml:space="preserve">Poznámka k souboru cen:
1. V cenách montáže podhledu -1001 až -1201 jsou započteny náklady na montáž a dodávku nosné konstrukce.
2. V cenách nejsou započteny náklady na dodávku panelů; jejich dodávka se oceňuje ve specifikaci.
3. Ostatní práce a konstrukce na minerálních podhledech lze ocenit cenami 763 13-17. . .
</t>
  </si>
  <si>
    <t>29</t>
  </si>
  <si>
    <t>59036010</t>
  </si>
  <si>
    <t>panel akustický nebarvená hrana viditelný rošt bílá rastr š.24, tl 20mm</t>
  </si>
  <si>
    <t>32</t>
  </si>
  <si>
    <t>884246693</t>
  </si>
  <si>
    <t>62,563*1,07</t>
  </si>
  <si>
    <t>30</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</si>
  <si>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</si>
  <si>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</si>
  <si>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-1528489645</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</si>
  <si>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</si>
  <si>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766</t>
  </si>
  <si>
    <t>Konstrukce truhlářské</t>
  </si>
  <si>
    <t>31</t>
  </si>
  <si>
    <t>766000010x</t>
  </si>
  <si>
    <t>Dod+mont vni dveří otočných 600-900*1970 mm vč. kování - orienační cena (bude upřesněno dle skut výběru)</t>
  </si>
  <si>
    <t>147248393</t>
  </si>
  <si>
    <t>766000020x</t>
  </si>
  <si>
    <t>Dod+mont vni lamino parapetu š. do 250 mm, standardní dekor</t>
  </si>
  <si>
    <t>-171259996</t>
  </si>
  <si>
    <t>33</t>
  </si>
  <si>
    <t>998766202</t>
  </si>
  <si>
    <t>Přesun hmot pro konstrukce truhlářské stanovený procentní sazbou (%) z ceny vodorovná dopravní vzdálenost do 50 m v objektech výšky přes 6 do 12 m</t>
  </si>
  <si>
    <t>%</t>
  </si>
  <si>
    <t>691512782</t>
  </si>
  <si>
    <t>776</t>
  </si>
  <si>
    <t>Podlahy povlakové</t>
  </si>
  <si>
    <t>34</t>
  </si>
  <si>
    <t>776111115</t>
  </si>
  <si>
    <t>Příprava podkladu broušení podlah stávajícího podkladu před litím stěrky</t>
  </si>
  <si>
    <t>807809577</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</si>
  <si>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</si>
  <si>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35</t>
  </si>
  <si>
    <t>776111311</t>
  </si>
  <si>
    <t>Příprava podkladu vysátí podlah</t>
  </si>
  <si>
    <t>1376931069</t>
  </si>
  <si>
    <t>36</t>
  </si>
  <si>
    <t>776121111</t>
  </si>
  <si>
    <t>Příprava podkladu penetrace vodou ředitelná na savý podklad (válečkováním) ředěná v poměru 1:3 podlah</t>
  </si>
  <si>
    <t>-1398656154</t>
  </si>
  <si>
    <t>37</t>
  </si>
  <si>
    <t>776141122</t>
  </si>
  <si>
    <t>Příprava podkladu vyrovnání samonivelační stěrkou podlah min.pevnosti 30 MPa, tloušťky přes 3 do 5 mm</t>
  </si>
  <si>
    <t>33310505</t>
  </si>
  <si>
    <t>38</t>
  </si>
  <si>
    <t>776231111</t>
  </si>
  <si>
    <t>Montáž podlahovin z vinylu lepením lamel nebo čtverců standardním lepidlem</t>
  </si>
  <si>
    <t>-674415539</t>
  </si>
  <si>
    <t>39</t>
  </si>
  <si>
    <t>28411051</t>
  </si>
  <si>
    <t>dílce vinylové tl2,5 mm,nášlap.vrstva 0,55 mm,úpr.PUR, tř.zátěže 23/33/42,otlak 0,05mm,R10,tř.otěru T,Bfl S1,bez ftalátů</t>
  </si>
  <si>
    <t>1042644035</t>
  </si>
  <si>
    <t>62,563*1,1</t>
  </si>
  <si>
    <t>69,0-68,819</t>
  </si>
  <si>
    <t>40</t>
  </si>
  <si>
    <t>776421111</t>
  </si>
  <si>
    <t>Montáž lišt obvodových lepených</t>
  </si>
  <si>
    <t>-222236041</t>
  </si>
  <si>
    <t>41</t>
  </si>
  <si>
    <t>28411004</t>
  </si>
  <si>
    <t>lišta soklová PVC samolepící 30 x 30 mm</t>
  </si>
  <si>
    <t>-270019889</t>
  </si>
  <si>
    <t>32,26*1,1</t>
  </si>
  <si>
    <t>36,0-35,486</t>
  </si>
  <si>
    <t>42</t>
  </si>
  <si>
    <t>998776102</t>
  </si>
  <si>
    <t>Přesun hmot pro podlahy povlakové stanovený z hmotnosti přesunovaného materiálu vodorovná dopravní vzdálenost do 50 m v objektech výšky přes 6 do 12 m</t>
  </si>
  <si>
    <t>1043018386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</si>
  <si>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</si>
  <si>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783</t>
  </si>
  <si>
    <t>Dokončovací práce - nátěry</t>
  </si>
  <si>
    <t>43</t>
  </si>
  <si>
    <t>783317105x</t>
  </si>
  <si>
    <t>Krycí nátěr (email) zámečnických konstrukcí jednonásobný syntetický samozákladující - nátěr zárubní</t>
  </si>
  <si>
    <t>1854115676</t>
  </si>
  <si>
    <t>784</t>
  </si>
  <si>
    <t>Dokončovací práce - malby a tapety</t>
  </si>
  <si>
    <t>44</t>
  </si>
  <si>
    <t>784181121</t>
  </si>
  <si>
    <t>Penetrace podkladu jednonásobná hloubková v místnostech výšky do 3,80 m</t>
  </si>
  <si>
    <t>-1483501913</t>
  </si>
  <si>
    <t>45</t>
  </si>
  <si>
    <t>784211101</t>
  </si>
  <si>
    <t>Malby z malířských směsí otěruvzdorných za mokra dvojnásobné, bílé za mokra otěruvzdorné výborně v místnostech výšky do 3,80 m</t>
  </si>
  <si>
    <t>561399121</t>
  </si>
  <si>
    <t>VRN</t>
  </si>
  <si>
    <t>Vedlejší rozpočtové náklady</t>
  </si>
  <si>
    <t>VRN2</t>
  </si>
  <si>
    <t>Příprava staveniště</t>
  </si>
  <si>
    <t>46</t>
  </si>
  <si>
    <t>020001000</t>
  </si>
  <si>
    <t>kpl</t>
  </si>
  <si>
    <t>1024</t>
  </si>
  <si>
    <t>1005038357</t>
  </si>
  <si>
    <t>VRN3</t>
  </si>
  <si>
    <t>Zařízení staveniště</t>
  </si>
  <si>
    <t>47</t>
  </si>
  <si>
    <t>030001000</t>
  </si>
  <si>
    <t>1020666723</t>
  </si>
  <si>
    <t>VRN6</t>
  </si>
  <si>
    <t>Územní vlivy</t>
  </si>
  <si>
    <t>48</t>
  </si>
  <si>
    <t>065002000</t>
  </si>
  <si>
    <t>Mimostaveništní doprava materiálů</t>
  </si>
  <si>
    <t>-1018418440</t>
  </si>
  <si>
    <t>SO 02 - Strojní učebna (č.13)</t>
  </si>
  <si>
    <t>336337732</t>
  </si>
  <si>
    <t>lokální opravy stěn</t>
  </si>
  <si>
    <t>(5,52+9,61)*2,88</t>
  </si>
  <si>
    <t>1315301108</t>
  </si>
  <si>
    <t>-898059653</t>
  </si>
  <si>
    <t>169720660</t>
  </si>
  <si>
    <t>1486479129</t>
  </si>
  <si>
    <t>5,52*9,61</t>
  </si>
  <si>
    <t>530244075</t>
  </si>
  <si>
    <t>-295176422</t>
  </si>
  <si>
    <t>-1979055205</t>
  </si>
  <si>
    <t>-1541331440</t>
  </si>
  <si>
    <t>-1750178783</t>
  </si>
  <si>
    <t>869609</t>
  </si>
  <si>
    <t>5,52*2+9,61*2-0,9</t>
  </si>
  <si>
    <t>-984721080</t>
  </si>
  <si>
    <t>2088965586</t>
  </si>
  <si>
    <t>1335341631</t>
  </si>
  <si>
    <t xml:space="preserve">pro drobné lokální opravy </t>
  </si>
  <si>
    <t>1371440542</t>
  </si>
  <si>
    <t>-2108756321</t>
  </si>
  <si>
    <t>-1921517197</t>
  </si>
  <si>
    <t>-1555267355</t>
  </si>
  <si>
    <t>9*0,465</t>
  </si>
  <si>
    <t>-550764606</t>
  </si>
  <si>
    <t>602693010</t>
  </si>
  <si>
    <t>1305383502</t>
  </si>
  <si>
    <t>-1820158553</t>
  </si>
  <si>
    <t>-2081558367</t>
  </si>
  <si>
    <t>763121481</t>
  </si>
  <si>
    <t>Stěna předsazená ze sádrokartonových desek s nosnou konstrukcí z ocelových profilů CW, UW dvojitě opláštěná deskami akustickými tl. 2 x 12,5 mm, TI tl. 40 mm 30 kg/m3, EI 30 stěna tl. 77,5 mm, profil 50</t>
  </si>
  <si>
    <t>1519997899</t>
  </si>
  <si>
    <t xml:space="preserve">Poznámka k souboru cen:
1. V cenách jsou započteny i náklady na tmelení a výztužnou pásku.
2. V cenách nejsou započteny náklady na základní penetrační nátěr; tyto se oceňují cenou 763 12-1714.
3. Ceny pro předsazené stěny lepené celoplošně jsou určeny pro lepení na rovný podklad, lepené na bochánky jsou určeny pro podklad o nerovnosti do 20 mm a lepené na pásky jsou určeny pro podklad o nerovnosti přes 20 mm.
4. Ceny -1611 a -1612 Montáž nosné konstrukce je stanoveny pro m2 plochy předsazené stěny.
5. V ceně -1611 a -1612 nejsou započteny náklady na profily; tyto se oceňují ve specifikaci. Doporučené množství na 1 m2 stěny je:
a) 1,9 m profilu CW a 0,8 m profilu UW u ceny. -1611,
b) 1,9 m profilu CD a 0,5 m profilu UD u ceny -1612.
6. V cenách -1621 až -1641 Montáž desek nejsou započteny náklady na desky; tato dodávka se oceňuje ve specifikaci.
7. Ostatní konstrukce a práce a příplatky, neuvedené v tomto souboru cen, se oceňují cenami 763 11-17.. pro příčky ze sádrokartonových desek.
</t>
  </si>
  <si>
    <t>(9,61+5,52)*3,3</t>
  </si>
  <si>
    <t>763172313</t>
  </si>
  <si>
    <t>Instalační technika pro konstrukce ze sádrokartonových desek montáž revizních dvířek velikost 400 x 400 mm</t>
  </si>
  <si>
    <t>198009147</t>
  </si>
  <si>
    <t xml:space="preserve">Poznámka k souboru cen:
1. V cenách montáže revizních klapek 763 17-1 a revizních dvířek 763 17-2 nejsou započteny náklady na jejich dodávku a dodávku pomocné konstrukce z profilů a spojek; tato dodávka se oceňuje ve specifikaci.
2. V cenách montáže nosičů zařizovacích předmětů 763 17-3  nejsou započteny náklady na jejich dodávku a dodávku spojovacího materiálu uchycení zařizovacích předmětů; tato dodávka se oceňuje ve specifikaci.
</t>
  </si>
  <si>
    <t>59030712</t>
  </si>
  <si>
    <t>dvířka revizní s automatickým zámkem 400x400mm</t>
  </si>
  <si>
    <t>-444393954</t>
  </si>
  <si>
    <t>-453799785</t>
  </si>
  <si>
    <t>2033095</t>
  </si>
  <si>
    <t>53,047*1,07</t>
  </si>
  <si>
    <t>1255141144</t>
  </si>
  <si>
    <t>-808402019</t>
  </si>
  <si>
    <t>1,5*4</t>
  </si>
  <si>
    <t>340130474</t>
  </si>
  <si>
    <t>-59203751</t>
  </si>
  <si>
    <t>522549932</t>
  </si>
  <si>
    <t>-277788371</t>
  </si>
  <si>
    <t>-845684175</t>
  </si>
  <si>
    <t>-2053926041</t>
  </si>
  <si>
    <t>1677738271</t>
  </si>
  <si>
    <t>53,047*1,1</t>
  </si>
  <si>
    <t>59,0-58,352</t>
  </si>
  <si>
    <t>871191514</t>
  </si>
  <si>
    <t>-869013658</t>
  </si>
  <si>
    <t>29,36*1,1</t>
  </si>
  <si>
    <t>33,0-32,296</t>
  </si>
  <si>
    <t>-1683342446</t>
  </si>
  <si>
    <t>1969366110</t>
  </si>
  <si>
    <t>1550856720</t>
  </si>
  <si>
    <t>(5,52*2+9,61*2)*2,88</t>
  </si>
  <si>
    <t>1308910330</t>
  </si>
  <si>
    <t>-276120148</t>
  </si>
  <si>
    <t>-1635595290</t>
  </si>
  <si>
    <t>-488765359</t>
  </si>
  <si>
    <t>SO 03 - Učebny FF a sekretariát (č.15)</t>
  </si>
  <si>
    <t>1690529521</t>
  </si>
  <si>
    <t>lokální opravy</t>
  </si>
  <si>
    <t>(4,1*2+4,4*2)*3,3</t>
  </si>
  <si>
    <t>(4,3*2+4,4*2)*3,3</t>
  </si>
  <si>
    <t>611325411</t>
  </si>
  <si>
    <t>Oprava vápenocementové omítky vnitřních ploch hladké, tloušťky do 20 mm stropů, v rozsahu opravované plochy do 10%</t>
  </si>
  <si>
    <t>1100860809</t>
  </si>
  <si>
    <t>4,1*4,4</t>
  </si>
  <si>
    <t>4,3*4,4</t>
  </si>
  <si>
    <t>-1291772702</t>
  </si>
  <si>
    <t>611131141x</t>
  </si>
  <si>
    <t>Podkladní a spojovací vrstva vnitřních omítaných ploch penetrační nátěr nanášený ručně stropů</t>
  </si>
  <si>
    <t>-1040757069</t>
  </si>
  <si>
    <t>-2036937000</t>
  </si>
  <si>
    <t>611311131</t>
  </si>
  <si>
    <t>Potažení vnitřních ploch štukem tloušťky do 3 mm vodorovných konstrukcí stropů rovných</t>
  </si>
  <si>
    <t>-2076652756</t>
  </si>
  <si>
    <t>1387492778</t>
  </si>
  <si>
    <t>-1933705509</t>
  </si>
  <si>
    <t>1469143924</t>
  </si>
  <si>
    <t>62622676</t>
  </si>
  <si>
    <t>(4,1+4,4)*2*3,3</t>
  </si>
  <si>
    <t>Mezisoučet</t>
  </si>
  <si>
    <t>(4,3+4,4)*2*3,3</t>
  </si>
  <si>
    <t>-1041511867</t>
  </si>
  <si>
    <t>766411821</t>
  </si>
  <si>
    <t>Demontáž obložení stěn palubkami</t>
  </si>
  <si>
    <t>-320264255</t>
  </si>
  <si>
    <t xml:space="preserve">Poznámka k souboru cen:
1. Cenami nelze oceňovat demontáž obložení stěn výšky přes 2,5 m; tyto práce se oceňují cenami souboru cen 766 42-18 Demontáž obložení podhledů.
</t>
  </si>
  <si>
    <t>(4,1+4,4)*2*1,3</t>
  </si>
  <si>
    <t>(4,3+4,4)*2*1,3</t>
  </si>
  <si>
    <t>811882484</t>
  </si>
  <si>
    <t>-179929534</t>
  </si>
  <si>
    <t>89124551</t>
  </si>
  <si>
    <t>4,1*2+4,4*2-0,7-0,8</t>
  </si>
  <si>
    <t>4,3*2+4,4*2-0,8-0,9</t>
  </si>
  <si>
    <t>1172479712</t>
  </si>
  <si>
    <t>1160058811</t>
  </si>
  <si>
    <t>pro lokální opravy</t>
  </si>
  <si>
    <t>978011121</t>
  </si>
  <si>
    <t>Otlučení vápenných nebo vápenocementových omítek vnitřních ploch stropů, v rozsahu přes 5 do 10 %</t>
  </si>
  <si>
    <t>825830809</t>
  </si>
  <si>
    <t>-1711735174</t>
  </si>
  <si>
    <t>-1532036989</t>
  </si>
  <si>
    <t>987752782</t>
  </si>
  <si>
    <t>336619051</t>
  </si>
  <si>
    <t>9*1,313</t>
  </si>
  <si>
    <t>-130989160</t>
  </si>
  <si>
    <t>2071898286</t>
  </si>
  <si>
    <t>111421781</t>
  </si>
  <si>
    <t>-1668880477</t>
  </si>
  <si>
    <t>475650242</t>
  </si>
  <si>
    <t>-11067958</t>
  </si>
  <si>
    <t>-1473479958</t>
  </si>
  <si>
    <t>0,9*4</t>
  </si>
  <si>
    <t>1015727091</t>
  </si>
  <si>
    <t>470387303</t>
  </si>
  <si>
    <t>776031118</t>
  </si>
  <si>
    <t>1453015189</t>
  </si>
  <si>
    <t>-946468387</t>
  </si>
  <si>
    <t>-20207430</t>
  </si>
  <si>
    <t>422098500</t>
  </si>
  <si>
    <t>36,96*1,1</t>
  </si>
  <si>
    <t>41,0-40,656</t>
  </si>
  <si>
    <t>1553220185</t>
  </si>
  <si>
    <t>744185261</t>
  </si>
  <si>
    <t>31,2*1,1</t>
  </si>
  <si>
    <t>35,0-34,32</t>
  </si>
  <si>
    <t>-926648943</t>
  </si>
  <si>
    <t>1167710180</t>
  </si>
  <si>
    <t>-736898932</t>
  </si>
  <si>
    <t>77091037</t>
  </si>
  <si>
    <t>506469202</t>
  </si>
  <si>
    <t>1029836166</t>
  </si>
  <si>
    <t>558978792</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</si>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</sst>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1"/>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401">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13" xfId="0" applyFont="1" applyFill="1" applyBorder="1" applyAlignment="1" applyProtection="1">
      <alignment horizontal="center" vertical="center"/>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24"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8"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8"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2"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0" fillId="0" borderId="3" xfId="0" applyBorder="1" applyAlignment="1">
      <alignment vertical="center"/>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locked="0"/>
    </xf>
    <xf numFmtId="0" fontId="23"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3" fillId="0" borderId="10" xfId="0" applyNumberFormat="1" applyFont="1" applyBorder="1" applyAlignment="1" applyProtection="1">
      <alignment/>
      <protection/>
    </xf>
    <xf numFmtId="166" fontId="33" fillId="0" borderId="11"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8"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8"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167" fontId="23" fillId="2" borderId="22" xfId="0" applyNumberFormat="1" applyFont="1" applyFill="1" applyBorder="1" applyAlignment="1" applyProtection="1">
      <alignment vertical="center"/>
      <protection locked="0"/>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8"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0" fillId="0" borderId="0" xfId="0" applyAlignment="1">
      <alignment vertical="top"/>
    </xf>
    <xf numFmtId="0" fontId="39" fillId="0" borderId="23" xfId="0" applyFont="1" applyBorder="1" applyAlignment="1">
      <alignment vertical="center" wrapText="1"/>
    </xf>
    <xf numFmtId="0" fontId="39" fillId="0" borderId="24" xfId="0" applyFont="1" applyBorder="1" applyAlignment="1">
      <alignment vertical="center" wrapText="1"/>
    </xf>
    <xf numFmtId="0" fontId="39" fillId="0" borderId="25" xfId="0" applyFont="1" applyBorder="1" applyAlignment="1">
      <alignment vertical="center" wrapText="1"/>
    </xf>
    <xf numFmtId="0" fontId="39" fillId="0" borderId="26"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26" xfId="0" applyFont="1" applyBorder="1" applyAlignment="1">
      <alignment vertical="center" wrapText="1"/>
    </xf>
    <xf numFmtId="0" fontId="39" fillId="0" borderId="27" xfId="0" applyFont="1" applyBorder="1" applyAlignment="1">
      <alignment vertical="center" wrapText="1"/>
    </xf>
    <xf numFmtId="0" fontId="41"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26" xfId="0" applyFont="1" applyBorder="1" applyAlignment="1">
      <alignment vertical="center" wrapText="1"/>
    </xf>
    <xf numFmtId="0" fontId="42" fillId="0" borderId="0" xfId="0" applyFont="1" applyBorder="1" applyAlignment="1">
      <alignment vertical="center" wrapText="1"/>
    </xf>
    <xf numFmtId="0" fontId="42" fillId="0" borderId="0" xfId="0" applyFont="1" applyBorder="1" applyAlignment="1">
      <alignment horizontal="left" vertical="center"/>
    </xf>
    <xf numFmtId="0" fontId="42" fillId="0" borderId="0" xfId="0" applyFont="1" applyBorder="1" applyAlignment="1">
      <alignment vertical="center"/>
    </xf>
    <xf numFmtId="49" fontId="42" fillId="0" borderId="0" xfId="0" applyNumberFormat="1" applyFont="1" applyBorder="1" applyAlignment="1">
      <alignment vertical="center" wrapText="1"/>
    </xf>
    <xf numFmtId="0" fontId="39" fillId="0" borderId="28" xfId="0" applyFont="1" applyBorder="1" applyAlignment="1">
      <alignment vertical="center" wrapText="1"/>
    </xf>
    <xf numFmtId="0" fontId="43" fillId="0" borderId="29" xfId="0" applyFont="1" applyBorder="1" applyAlignment="1">
      <alignment vertical="center" wrapText="1"/>
    </xf>
    <xf numFmtId="0" fontId="39" fillId="0" borderId="30" xfId="0" applyFont="1" applyBorder="1" applyAlignment="1">
      <alignment vertical="center" wrapText="1"/>
    </xf>
    <xf numFmtId="0" fontId="39" fillId="0" borderId="0" xfId="0" applyFont="1" applyBorder="1" applyAlignment="1">
      <alignment vertical="top"/>
    </xf>
    <xf numFmtId="0" fontId="39" fillId="0" borderId="0" xfId="0" applyFont="1" applyAlignment="1">
      <alignment vertical="top"/>
    </xf>
    <xf numFmtId="0" fontId="39" fillId="0" borderId="23" xfId="0" applyFont="1" applyBorder="1" applyAlignment="1">
      <alignment horizontal="left" vertical="center"/>
    </xf>
    <xf numFmtId="0" fontId="39" fillId="0" borderId="24" xfId="0" applyFont="1" applyBorder="1" applyAlignment="1">
      <alignment horizontal="left" vertical="center"/>
    </xf>
    <xf numFmtId="0" fontId="39" fillId="0" borderId="25" xfId="0" applyFont="1" applyBorder="1" applyAlignment="1">
      <alignment horizontal="left" vertical="center"/>
    </xf>
    <xf numFmtId="0" fontId="39" fillId="0" borderId="26" xfId="0" applyFont="1" applyBorder="1" applyAlignment="1">
      <alignment horizontal="left" vertical="center"/>
    </xf>
    <xf numFmtId="0" fontId="39"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9" xfId="0" applyFont="1" applyBorder="1" applyAlignment="1">
      <alignment horizontal="left" vertical="center"/>
    </xf>
    <xf numFmtId="0" fontId="41" fillId="0" borderId="29" xfId="0" applyFont="1" applyBorder="1" applyAlignment="1">
      <alignment horizontal="center" vertical="center"/>
    </xf>
    <xf numFmtId="0" fontId="44" fillId="0" borderId="29"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42" fillId="0" borderId="0" xfId="0" applyFont="1" applyBorder="1" applyAlignment="1">
      <alignment horizontal="center" vertical="center"/>
    </xf>
    <xf numFmtId="0" fontId="42" fillId="0" borderId="26" xfId="0" applyFont="1" applyBorder="1" applyAlignment="1">
      <alignment horizontal="left" vertical="center"/>
    </xf>
    <xf numFmtId="0" fontId="42" fillId="0" borderId="0" xfId="0" applyFont="1" applyFill="1" applyBorder="1" applyAlignment="1">
      <alignment horizontal="left" vertical="center"/>
    </xf>
    <xf numFmtId="0" fontId="42" fillId="0" borderId="0" xfId="0" applyFont="1" applyFill="1" applyBorder="1" applyAlignment="1">
      <alignment horizontal="center" vertical="center"/>
    </xf>
    <xf numFmtId="0" fontId="39" fillId="0" borderId="28" xfId="0" applyFont="1" applyBorder="1" applyAlignment="1">
      <alignment horizontal="left" vertical="center"/>
    </xf>
    <xf numFmtId="0" fontId="43" fillId="0" borderId="29" xfId="0" applyFont="1" applyBorder="1" applyAlignment="1">
      <alignment horizontal="left" vertical="center"/>
    </xf>
    <xf numFmtId="0" fontId="39" fillId="0" borderId="30" xfId="0" applyFont="1" applyBorder="1" applyAlignment="1">
      <alignment horizontal="left" vertical="center"/>
    </xf>
    <xf numFmtId="0" fontId="39"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9" xfId="0" applyFont="1" applyBorder="1" applyAlignment="1">
      <alignment horizontal="left" vertical="center"/>
    </xf>
    <xf numFmtId="0" fontId="39" fillId="0" borderId="0" xfId="0" applyFont="1" applyBorder="1" applyAlignment="1">
      <alignment horizontal="left" vertical="center" wrapText="1"/>
    </xf>
    <xf numFmtId="0" fontId="42" fillId="0" borderId="0" xfId="0" applyFont="1" applyBorder="1" applyAlignment="1">
      <alignment horizontal="center" vertical="center" wrapText="1"/>
    </xf>
    <xf numFmtId="0" fontId="39" fillId="0" borderId="23" xfId="0" applyFont="1" applyBorder="1" applyAlignment="1">
      <alignment horizontal="left" vertical="center" wrapText="1"/>
    </xf>
    <xf numFmtId="0" fontId="39" fillId="0" borderId="24" xfId="0" applyFont="1" applyBorder="1" applyAlignment="1">
      <alignment horizontal="left" vertical="center" wrapText="1"/>
    </xf>
    <xf numFmtId="0" fontId="39" fillId="0" borderId="25"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8" xfId="0" applyFont="1" applyBorder="1" applyAlignment="1">
      <alignment horizontal="left" vertical="center" wrapText="1"/>
    </xf>
    <xf numFmtId="0" fontId="42" fillId="0" borderId="29" xfId="0" applyFont="1" applyBorder="1" applyAlignment="1">
      <alignment horizontal="left" vertical="center" wrapText="1"/>
    </xf>
    <xf numFmtId="0" fontId="42" fillId="0" borderId="30" xfId="0" applyFont="1" applyBorder="1" applyAlignment="1">
      <alignment horizontal="left" vertical="center" wrapText="1"/>
    </xf>
    <xf numFmtId="0" fontId="42" fillId="0" borderId="0" xfId="0" applyFont="1" applyBorder="1" applyAlignment="1">
      <alignment horizontal="left" vertical="top"/>
    </xf>
    <xf numFmtId="0" fontId="42" fillId="0" borderId="0" xfId="0" applyFont="1" applyBorder="1" applyAlignment="1">
      <alignment horizontal="center" vertical="top"/>
    </xf>
    <xf numFmtId="0" fontId="42" fillId="0" borderId="28" xfId="0" applyFont="1" applyBorder="1" applyAlignment="1">
      <alignment horizontal="left" vertical="center"/>
    </xf>
    <xf numFmtId="0" fontId="42" fillId="0" borderId="30" xfId="0" applyFont="1" applyBorder="1" applyAlignment="1">
      <alignment horizontal="left" vertical="center"/>
    </xf>
    <xf numFmtId="0" fontId="44" fillId="0" borderId="0" xfId="0" applyFont="1" applyAlignment="1">
      <alignment vertical="center"/>
    </xf>
    <xf numFmtId="0" fontId="41" fillId="0" borderId="0" xfId="0" applyFont="1" applyBorder="1" applyAlignment="1">
      <alignment vertical="center"/>
    </xf>
    <xf numFmtId="0" fontId="44" fillId="0" borderId="29" xfId="0" applyFont="1" applyBorder="1" applyAlignment="1">
      <alignment vertical="center"/>
    </xf>
    <xf numFmtId="0" fontId="41" fillId="0" borderId="29" xfId="0" applyFont="1" applyBorder="1" applyAlignment="1">
      <alignment vertical="center"/>
    </xf>
    <xf numFmtId="0" fontId="0" fillId="0" borderId="0" xfId="0" applyBorder="1" applyAlignment="1">
      <alignment vertical="top"/>
    </xf>
    <xf numFmtId="49" fontId="42" fillId="0" borderId="0" xfId="0" applyNumberFormat="1" applyFont="1" applyBorder="1" applyAlignment="1">
      <alignment horizontal="left" vertical="center"/>
    </xf>
    <xf numFmtId="0" fontId="0" fillId="0" borderId="29" xfId="0" applyBorder="1" applyAlignment="1">
      <alignment vertical="top"/>
    </xf>
    <xf numFmtId="0" fontId="41" fillId="0" borderId="29" xfId="0" applyFont="1" applyBorder="1" applyAlignment="1">
      <alignment horizontal="left"/>
    </xf>
    <xf numFmtId="0" fontId="44" fillId="0" borderId="29" xfId="0" applyFont="1" applyBorder="1" applyAlignment="1">
      <alignment/>
    </xf>
    <xf numFmtId="0" fontId="39" fillId="0" borderId="26" xfId="0" applyFont="1" applyBorder="1" applyAlignment="1">
      <alignment vertical="top"/>
    </xf>
    <xf numFmtId="0" fontId="39" fillId="0" borderId="27" xfId="0" applyFont="1" applyBorder="1" applyAlignment="1">
      <alignment vertical="top"/>
    </xf>
    <xf numFmtId="0" fontId="39" fillId="0" borderId="0" xfId="0" applyFont="1" applyBorder="1" applyAlignment="1">
      <alignment horizontal="center" vertical="center"/>
    </xf>
    <xf numFmtId="0" fontId="39" fillId="0" borderId="0" xfId="0" applyFont="1" applyBorder="1" applyAlignment="1">
      <alignment horizontal="left" vertical="top"/>
    </xf>
    <xf numFmtId="0" fontId="39" fillId="0" borderId="28" xfId="0" applyFont="1" applyBorder="1" applyAlignment="1">
      <alignment vertical="top"/>
    </xf>
    <xf numFmtId="0" fontId="39" fillId="0" borderId="29" xfId="0" applyFont="1" applyBorder="1" applyAlignment="1">
      <alignment vertical="top"/>
    </xf>
    <xf numFmtId="0" fontId="39" fillId="0" borderId="30" xfId="0" applyFont="1" applyBorder="1" applyAlignment="1">
      <alignment vertical="top"/>
    </xf>
    <xf numFmtId="0" fontId="28" fillId="0" borderId="0" xfId="0" applyFont="1" applyAlignment="1" applyProtection="1">
      <alignment horizontal="left" vertical="center" wrapText="1"/>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3" fillId="4" borderId="7" xfId="0" applyFont="1" applyFill="1" applyBorder="1" applyAlignment="1" applyProtection="1">
      <alignment horizontal="center"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164" fontId="2" fillId="0" borderId="0" xfId="0" applyNumberFormat="1" applyFont="1" applyAlignment="1" applyProtection="1">
      <alignment horizontal="left" vertical="center"/>
      <protection/>
    </xf>
    <xf numFmtId="0" fontId="2" fillId="0" borderId="0" xfId="0" applyFont="1" applyAlignment="1" applyProtection="1">
      <alignment vertical="center"/>
      <protection/>
    </xf>
    <xf numFmtId="0" fontId="23" fillId="4" borderId="7" xfId="0" applyFont="1" applyFill="1" applyBorder="1" applyAlignment="1" applyProtection="1">
      <alignment horizontal="right" vertical="center"/>
      <protection/>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Border="1" applyAlignment="1">
      <alignment horizontal="left" vertical="center"/>
    </xf>
    <xf numFmtId="0" fontId="22" fillId="0" borderId="18"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0" fillId="0" borderId="0" xfId="0"/>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2" fillId="0" borderId="0" xfId="0" applyFont="1" applyAlignment="1" applyProtection="1">
      <alignment horizontal="righ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40" fillId="0" borderId="0" xfId="0" applyFont="1" applyBorder="1" applyAlignment="1">
      <alignment horizontal="center" vertical="center" wrapText="1"/>
    </xf>
    <xf numFmtId="0" fontId="42" fillId="0" borderId="0" xfId="0" applyFont="1" applyBorder="1" applyAlignment="1">
      <alignment horizontal="left" vertical="center" wrapText="1"/>
    </xf>
    <xf numFmtId="0" fontId="41" fillId="0" borderId="29" xfId="0" applyFont="1" applyBorder="1" applyAlignment="1">
      <alignment horizontal="left" wrapText="1"/>
    </xf>
    <xf numFmtId="49" fontId="42" fillId="0" borderId="0" xfId="0" applyNumberFormat="1" applyFont="1" applyBorder="1" applyAlignment="1">
      <alignment horizontal="left" vertical="center" wrapText="1"/>
    </xf>
    <xf numFmtId="0" fontId="40" fillId="0" borderId="0" xfId="0" applyFont="1" applyBorder="1" applyAlignment="1">
      <alignment horizontal="center" vertical="center"/>
    </xf>
    <xf numFmtId="0" fontId="41" fillId="0" borderId="29" xfId="0" applyFont="1" applyBorder="1" applyAlignment="1">
      <alignment horizontal="left"/>
    </xf>
    <xf numFmtId="0" fontId="42" fillId="0" borderId="0" xfId="0" applyFont="1" applyBorder="1" applyAlignment="1">
      <alignment horizontal="left" vertical="center"/>
    </xf>
    <xf numFmtId="0" fontId="42" fillId="0" borderId="0" xfId="0" applyFont="1" applyBorder="1" applyAlignment="1">
      <alignment horizontal="left" vertical="top"/>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114300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114300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114300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114300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9"/>
  <sheetViews>
    <sheetView showGridLines="0" tabSelected="1" workbookViewId="0" topLeftCell="A1"/>
  </sheetViews>
  <sheetFormatPr defaultColWidth="9.140625" defaultRowHeight="12"/>
  <cols>
    <col min="1" max="1" width="7.140625" style="1" customWidth="1"/>
    <col min="2" max="2" width="1.421875" style="1" customWidth="1"/>
    <col min="3" max="3" width="3.421875" style="1" customWidth="1"/>
    <col min="4" max="33" width="2.28125" style="1" customWidth="1"/>
    <col min="34" max="34" width="2.8515625" style="1" customWidth="1"/>
    <col min="35" max="35" width="27.140625" style="1" customWidth="1"/>
    <col min="36" max="37" width="2.140625" style="1" customWidth="1"/>
    <col min="38" max="38" width="7.140625" style="1" customWidth="1"/>
    <col min="39" max="39" width="2.8515625" style="1" customWidth="1"/>
    <col min="40" max="40" width="11.421875" style="1" customWidth="1"/>
    <col min="41" max="41" width="6.421875" style="1" customWidth="1"/>
    <col min="42" max="42" width="3.421875" style="1" customWidth="1"/>
    <col min="43" max="43" width="13.421875" style="1" customWidth="1"/>
    <col min="44" max="44" width="11.7109375" style="1" customWidth="1"/>
    <col min="45" max="47" width="22.140625" style="1" hidden="1" customWidth="1"/>
    <col min="48" max="49" width="18.421875" style="1" hidden="1" customWidth="1"/>
    <col min="50" max="51" width="21.421875" style="1" hidden="1" customWidth="1"/>
    <col min="52" max="52" width="18.421875" style="1" hidden="1" customWidth="1"/>
    <col min="53" max="53" width="16.421875" style="1" hidden="1" customWidth="1"/>
    <col min="54" max="54" width="21.421875" style="1" hidden="1" customWidth="1"/>
    <col min="55" max="55" width="18.421875" style="1" hidden="1" customWidth="1"/>
    <col min="56" max="56" width="16.421875" style="1" hidden="1" customWidth="1"/>
    <col min="57" max="57" width="57.00390625" style="1" customWidth="1"/>
    <col min="71" max="91" width="9.140625" style="1" hidden="1" customWidth="1"/>
  </cols>
  <sheetData>
    <row r="1" spans="1:74" ht="12">
      <c r="A1" s="18" t="s">
        <v>0</v>
      </c>
      <c r="AZ1" s="18" t="s">
        <v>1</v>
      </c>
      <c r="BA1" s="18" t="s">
        <v>2</v>
      </c>
      <c r="BB1" s="18" t="s">
        <v>3</v>
      </c>
      <c r="BT1" s="18" t="s">
        <v>4</v>
      </c>
      <c r="BU1" s="18" t="s">
        <v>4</v>
      </c>
      <c r="BV1" s="18" t="s">
        <v>5</v>
      </c>
    </row>
    <row r="2" spans="44:72" s="1" customFormat="1" ht="36.95" customHeight="1">
      <c r="AR2" s="370"/>
      <c r="AS2" s="370"/>
      <c r="AT2" s="370"/>
      <c r="AU2" s="370"/>
      <c r="AV2" s="370"/>
      <c r="AW2" s="370"/>
      <c r="AX2" s="370"/>
      <c r="AY2" s="370"/>
      <c r="AZ2" s="370"/>
      <c r="BA2" s="370"/>
      <c r="BB2" s="370"/>
      <c r="BC2" s="370"/>
      <c r="BD2" s="370"/>
      <c r="BE2" s="370"/>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371" t="s">
        <v>14</v>
      </c>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c r="AM5" s="372"/>
      <c r="AN5" s="372"/>
      <c r="AO5" s="372"/>
      <c r="AP5" s="24"/>
      <c r="AQ5" s="24"/>
      <c r="AR5" s="22"/>
      <c r="BE5" s="378" t="s">
        <v>15</v>
      </c>
      <c r="BS5" s="19" t="s">
        <v>6</v>
      </c>
    </row>
    <row r="6" spans="2:71" s="1" customFormat="1" ht="36.95" customHeight="1">
      <c r="B6" s="23"/>
      <c r="C6" s="24"/>
      <c r="D6" s="30" t="s">
        <v>16</v>
      </c>
      <c r="E6" s="24"/>
      <c r="F6" s="24"/>
      <c r="G6" s="24"/>
      <c r="H6" s="24"/>
      <c r="I6" s="24"/>
      <c r="J6" s="24"/>
      <c r="K6" s="373" t="s">
        <v>17</v>
      </c>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372"/>
      <c r="AN6" s="372"/>
      <c r="AO6" s="372"/>
      <c r="AP6" s="24"/>
      <c r="AQ6" s="24"/>
      <c r="AR6" s="22"/>
      <c r="BE6" s="379"/>
      <c r="BS6" s="19" t="s">
        <v>6</v>
      </c>
    </row>
    <row r="7" spans="2:71" s="1" customFormat="1" ht="12" customHeight="1">
      <c r="B7" s="23"/>
      <c r="C7" s="24"/>
      <c r="D7" s="31"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1" t="s">
        <v>20</v>
      </c>
      <c r="AL7" s="24"/>
      <c r="AM7" s="24"/>
      <c r="AN7" s="29" t="s">
        <v>19</v>
      </c>
      <c r="AO7" s="24"/>
      <c r="AP7" s="24"/>
      <c r="AQ7" s="24"/>
      <c r="AR7" s="22"/>
      <c r="BE7" s="379"/>
      <c r="BS7" s="19" t="s">
        <v>6</v>
      </c>
    </row>
    <row r="8" spans="2:71" s="1" customFormat="1" ht="12" customHeight="1">
      <c r="B8" s="23"/>
      <c r="C8" s="24"/>
      <c r="D8" s="31"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1" t="s">
        <v>23</v>
      </c>
      <c r="AL8" s="24"/>
      <c r="AM8" s="24"/>
      <c r="AN8" s="32" t="s">
        <v>24</v>
      </c>
      <c r="AO8" s="24"/>
      <c r="AP8" s="24"/>
      <c r="AQ8" s="24"/>
      <c r="AR8" s="22"/>
      <c r="BE8" s="379"/>
      <c r="BS8" s="19" t="s">
        <v>6</v>
      </c>
    </row>
    <row r="9" spans="2:71" s="1" customFormat="1" ht="14.45"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79"/>
      <c r="BS9" s="19" t="s">
        <v>6</v>
      </c>
    </row>
    <row r="10" spans="2:71" s="1" customFormat="1" ht="12" customHeight="1">
      <c r="B10" s="23"/>
      <c r="C10" s="24"/>
      <c r="D10" s="31"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1" t="s">
        <v>26</v>
      </c>
      <c r="AL10" s="24"/>
      <c r="AM10" s="24"/>
      <c r="AN10" s="29" t="s">
        <v>27</v>
      </c>
      <c r="AO10" s="24"/>
      <c r="AP10" s="24"/>
      <c r="AQ10" s="24"/>
      <c r="AR10" s="22"/>
      <c r="BE10" s="379"/>
      <c r="BS10" s="19" t="s">
        <v>6</v>
      </c>
    </row>
    <row r="11" spans="2:71" s="1" customFormat="1" ht="18.6" customHeight="1">
      <c r="B11" s="23"/>
      <c r="C11" s="24"/>
      <c r="D11" s="24"/>
      <c r="E11" s="29" t="s">
        <v>28</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1" t="s">
        <v>29</v>
      </c>
      <c r="AL11" s="24"/>
      <c r="AM11" s="24"/>
      <c r="AN11" s="29" t="s">
        <v>30</v>
      </c>
      <c r="AO11" s="24"/>
      <c r="AP11" s="24"/>
      <c r="AQ11" s="24"/>
      <c r="AR11" s="22"/>
      <c r="BE11" s="379"/>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79"/>
      <c r="BS12" s="19" t="s">
        <v>6</v>
      </c>
    </row>
    <row r="13" spans="2:71" s="1" customFormat="1" ht="12" customHeight="1">
      <c r="B13" s="23"/>
      <c r="C13" s="24"/>
      <c r="D13" s="31" t="s">
        <v>31</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1" t="s">
        <v>26</v>
      </c>
      <c r="AL13" s="24"/>
      <c r="AM13" s="24"/>
      <c r="AN13" s="33" t="s">
        <v>32</v>
      </c>
      <c r="AO13" s="24"/>
      <c r="AP13" s="24"/>
      <c r="AQ13" s="24"/>
      <c r="AR13" s="22"/>
      <c r="BE13" s="379"/>
      <c r="BS13" s="19" t="s">
        <v>6</v>
      </c>
    </row>
    <row r="14" spans="2:71" ht="12.75">
      <c r="B14" s="23"/>
      <c r="C14" s="24"/>
      <c r="D14" s="24"/>
      <c r="E14" s="374" t="s">
        <v>32</v>
      </c>
      <c r="F14" s="375"/>
      <c r="G14" s="375"/>
      <c r="H14" s="375"/>
      <c r="I14" s="375"/>
      <c r="J14" s="375"/>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1" t="s">
        <v>29</v>
      </c>
      <c r="AL14" s="24"/>
      <c r="AM14" s="24"/>
      <c r="AN14" s="33" t="s">
        <v>32</v>
      </c>
      <c r="AO14" s="24"/>
      <c r="AP14" s="24"/>
      <c r="AQ14" s="24"/>
      <c r="AR14" s="22"/>
      <c r="BE14" s="379"/>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79"/>
      <c r="BS15" s="19" t="s">
        <v>4</v>
      </c>
    </row>
    <row r="16" spans="2:71" s="1" customFormat="1" ht="12" customHeight="1">
      <c r="B16" s="23"/>
      <c r="C16" s="24"/>
      <c r="D16" s="31" t="s">
        <v>33</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1" t="s">
        <v>26</v>
      </c>
      <c r="AL16" s="24"/>
      <c r="AM16" s="24"/>
      <c r="AN16" s="29" t="s">
        <v>19</v>
      </c>
      <c r="AO16" s="24"/>
      <c r="AP16" s="24"/>
      <c r="AQ16" s="24"/>
      <c r="AR16" s="22"/>
      <c r="BE16" s="379"/>
      <c r="BS16" s="19" t="s">
        <v>4</v>
      </c>
    </row>
    <row r="17" spans="2:71" s="1" customFormat="1" ht="18.6" customHeight="1">
      <c r="B17" s="23"/>
      <c r="C17" s="24"/>
      <c r="D17" s="24"/>
      <c r="E17" s="29" t="s">
        <v>34</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1" t="s">
        <v>29</v>
      </c>
      <c r="AL17" s="24"/>
      <c r="AM17" s="24"/>
      <c r="AN17" s="29" t="s">
        <v>19</v>
      </c>
      <c r="AO17" s="24"/>
      <c r="AP17" s="24"/>
      <c r="AQ17" s="24"/>
      <c r="AR17" s="22"/>
      <c r="BE17" s="379"/>
      <c r="BS17" s="19" t="s">
        <v>35</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79"/>
      <c r="BS18" s="19" t="s">
        <v>6</v>
      </c>
    </row>
    <row r="19" spans="2:71" s="1" customFormat="1" ht="12" customHeight="1">
      <c r="B19" s="23"/>
      <c r="C19" s="24"/>
      <c r="D19" s="31" t="s">
        <v>36</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1" t="s">
        <v>26</v>
      </c>
      <c r="AL19" s="24"/>
      <c r="AM19" s="24"/>
      <c r="AN19" s="29" t="s">
        <v>19</v>
      </c>
      <c r="AO19" s="24"/>
      <c r="AP19" s="24"/>
      <c r="AQ19" s="24"/>
      <c r="AR19" s="22"/>
      <c r="BE19" s="379"/>
      <c r="BS19" s="19" t="s">
        <v>6</v>
      </c>
    </row>
    <row r="20" spans="2:71" s="1" customFormat="1" ht="18.6" customHeight="1">
      <c r="B20" s="23"/>
      <c r="C20" s="24"/>
      <c r="D20" s="24"/>
      <c r="E20" s="29" t="s">
        <v>34</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1" t="s">
        <v>29</v>
      </c>
      <c r="AL20" s="24"/>
      <c r="AM20" s="24"/>
      <c r="AN20" s="29" t="s">
        <v>19</v>
      </c>
      <c r="AO20" s="24"/>
      <c r="AP20" s="24"/>
      <c r="AQ20" s="24"/>
      <c r="AR20" s="22"/>
      <c r="BE20" s="379"/>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79"/>
    </row>
    <row r="22" spans="2:57" s="1" customFormat="1" ht="12" customHeight="1">
      <c r="B22" s="23"/>
      <c r="C22" s="24"/>
      <c r="D22" s="31" t="s">
        <v>37</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79"/>
    </row>
    <row r="23" spans="2:57" s="1" customFormat="1" ht="59.45" customHeight="1">
      <c r="B23" s="23"/>
      <c r="C23" s="24"/>
      <c r="D23" s="24"/>
      <c r="E23" s="376" t="s">
        <v>38</v>
      </c>
      <c r="F23" s="376"/>
      <c r="G23" s="376"/>
      <c r="H23" s="376"/>
      <c r="I23" s="376"/>
      <c r="J23" s="376"/>
      <c r="K23" s="376"/>
      <c r="L23" s="376"/>
      <c r="M23" s="376"/>
      <c r="N23" s="376"/>
      <c r="O23" s="376"/>
      <c r="P23" s="376"/>
      <c r="Q23" s="376"/>
      <c r="R23" s="376"/>
      <c r="S23" s="376"/>
      <c r="T23" s="376"/>
      <c r="U23" s="376"/>
      <c r="V23" s="376"/>
      <c r="W23" s="376"/>
      <c r="X23" s="376"/>
      <c r="Y23" s="376"/>
      <c r="Z23" s="376"/>
      <c r="AA23" s="376"/>
      <c r="AB23" s="376"/>
      <c r="AC23" s="376"/>
      <c r="AD23" s="376"/>
      <c r="AE23" s="376"/>
      <c r="AF23" s="376"/>
      <c r="AG23" s="376"/>
      <c r="AH23" s="376"/>
      <c r="AI23" s="376"/>
      <c r="AJ23" s="376"/>
      <c r="AK23" s="376"/>
      <c r="AL23" s="376"/>
      <c r="AM23" s="376"/>
      <c r="AN23" s="376"/>
      <c r="AO23" s="24"/>
      <c r="AP23" s="24"/>
      <c r="AQ23" s="24"/>
      <c r="AR23" s="22"/>
      <c r="BE23" s="379"/>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79"/>
    </row>
    <row r="25" spans="2:57" s="1" customFormat="1" ht="6.95" customHeight="1">
      <c r="B25" s="23"/>
      <c r="C25" s="24"/>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4"/>
      <c r="AQ25" s="24"/>
      <c r="AR25" s="22"/>
      <c r="BE25" s="379"/>
    </row>
    <row r="26" spans="1:57" s="2" customFormat="1" ht="25.9" customHeight="1">
      <c r="A26" s="36"/>
      <c r="B26" s="37"/>
      <c r="C26" s="38"/>
      <c r="D26" s="39" t="s">
        <v>39</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381">
        <f>ROUND(AG54,2)</f>
        <v>0</v>
      </c>
      <c r="AL26" s="382"/>
      <c r="AM26" s="382"/>
      <c r="AN26" s="382"/>
      <c r="AO26" s="382"/>
      <c r="AP26" s="38"/>
      <c r="AQ26" s="38"/>
      <c r="AR26" s="41"/>
      <c r="BE26" s="379"/>
    </row>
    <row r="27" spans="1:57" s="2" customFormat="1" ht="6.95"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379"/>
    </row>
    <row r="28" spans="1:57" s="2" customFormat="1" ht="12.75">
      <c r="A28" s="36"/>
      <c r="B28" s="37"/>
      <c r="C28" s="38"/>
      <c r="D28" s="38"/>
      <c r="E28" s="38"/>
      <c r="F28" s="38"/>
      <c r="G28" s="38"/>
      <c r="H28" s="38"/>
      <c r="I28" s="38"/>
      <c r="J28" s="38"/>
      <c r="K28" s="38"/>
      <c r="L28" s="377" t="s">
        <v>40</v>
      </c>
      <c r="M28" s="377"/>
      <c r="N28" s="377"/>
      <c r="O28" s="377"/>
      <c r="P28" s="377"/>
      <c r="Q28" s="38"/>
      <c r="R28" s="38"/>
      <c r="S28" s="38"/>
      <c r="T28" s="38"/>
      <c r="U28" s="38"/>
      <c r="V28" s="38"/>
      <c r="W28" s="377" t="s">
        <v>41</v>
      </c>
      <c r="X28" s="377"/>
      <c r="Y28" s="377"/>
      <c r="Z28" s="377"/>
      <c r="AA28" s="377"/>
      <c r="AB28" s="377"/>
      <c r="AC28" s="377"/>
      <c r="AD28" s="377"/>
      <c r="AE28" s="377"/>
      <c r="AF28" s="38"/>
      <c r="AG28" s="38"/>
      <c r="AH28" s="38"/>
      <c r="AI28" s="38"/>
      <c r="AJ28" s="38"/>
      <c r="AK28" s="377" t="s">
        <v>42</v>
      </c>
      <c r="AL28" s="377"/>
      <c r="AM28" s="377"/>
      <c r="AN28" s="377"/>
      <c r="AO28" s="377"/>
      <c r="AP28" s="38"/>
      <c r="AQ28" s="38"/>
      <c r="AR28" s="41"/>
      <c r="BE28" s="379"/>
    </row>
    <row r="29" spans="2:57" s="3" customFormat="1" ht="14.45" customHeight="1">
      <c r="B29" s="42"/>
      <c r="C29" s="43"/>
      <c r="D29" s="31" t="s">
        <v>43</v>
      </c>
      <c r="E29" s="43"/>
      <c r="F29" s="31" t="s">
        <v>44</v>
      </c>
      <c r="G29" s="43"/>
      <c r="H29" s="43"/>
      <c r="I29" s="43"/>
      <c r="J29" s="43"/>
      <c r="K29" s="43"/>
      <c r="L29" s="351">
        <v>0.21</v>
      </c>
      <c r="M29" s="352"/>
      <c r="N29" s="352"/>
      <c r="O29" s="352"/>
      <c r="P29" s="352"/>
      <c r="Q29" s="43"/>
      <c r="R29" s="43"/>
      <c r="S29" s="43"/>
      <c r="T29" s="43"/>
      <c r="U29" s="43"/>
      <c r="V29" s="43"/>
      <c r="W29" s="365">
        <f>ROUND(AZ54,2)</f>
        <v>0</v>
      </c>
      <c r="X29" s="352"/>
      <c r="Y29" s="352"/>
      <c r="Z29" s="352"/>
      <c r="AA29" s="352"/>
      <c r="AB29" s="352"/>
      <c r="AC29" s="352"/>
      <c r="AD29" s="352"/>
      <c r="AE29" s="352"/>
      <c r="AF29" s="43"/>
      <c r="AG29" s="43"/>
      <c r="AH29" s="43"/>
      <c r="AI29" s="43"/>
      <c r="AJ29" s="43"/>
      <c r="AK29" s="365">
        <f>ROUND(AV54,2)</f>
        <v>0</v>
      </c>
      <c r="AL29" s="352"/>
      <c r="AM29" s="352"/>
      <c r="AN29" s="352"/>
      <c r="AO29" s="352"/>
      <c r="AP29" s="43"/>
      <c r="AQ29" s="43"/>
      <c r="AR29" s="44"/>
      <c r="BE29" s="380"/>
    </row>
    <row r="30" spans="2:57" s="3" customFormat="1" ht="14.45" customHeight="1">
      <c r="B30" s="42"/>
      <c r="C30" s="43"/>
      <c r="D30" s="43"/>
      <c r="E30" s="43"/>
      <c r="F30" s="31" t="s">
        <v>45</v>
      </c>
      <c r="G30" s="43"/>
      <c r="H30" s="43"/>
      <c r="I30" s="43"/>
      <c r="J30" s="43"/>
      <c r="K30" s="43"/>
      <c r="L30" s="351">
        <v>0.15</v>
      </c>
      <c r="M30" s="352"/>
      <c r="N30" s="352"/>
      <c r="O30" s="352"/>
      <c r="P30" s="352"/>
      <c r="Q30" s="43"/>
      <c r="R30" s="43"/>
      <c r="S30" s="43"/>
      <c r="T30" s="43"/>
      <c r="U30" s="43"/>
      <c r="V30" s="43"/>
      <c r="W30" s="365">
        <f>ROUND(BA54,2)</f>
        <v>0</v>
      </c>
      <c r="X30" s="352"/>
      <c r="Y30" s="352"/>
      <c r="Z30" s="352"/>
      <c r="AA30" s="352"/>
      <c r="AB30" s="352"/>
      <c r="AC30" s="352"/>
      <c r="AD30" s="352"/>
      <c r="AE30" s="352"/>
      <c r="AF30" s="43"/>
      <c r="AG30" s="43"/>
      <c r="AH30" s="43"/>
      <c r="AI30" s="43"/>
      <c r="AJ30" s="43"/>
      <c r="AK30" s="365">
        <f>ROUND(AW54,2)</f>
        <v>0</v>
      </c>
      <c r="AL30" s="352"/>
      <c r="AM30" s="352"/>
      <c r="AN30" s="352"/>
      <c r="AO30" s="352"/>
      <c r="AP30" s="43"/>
      <c r="AQ30" s="43"/>
      <c r="AR30" s="44"/>
      <c r="BE30" s="380"/>
    </row>
    <row r="31" spans="2:57" s="3" customFormat="1" ht="14.45" customHeight="1" hidden="1">
      <c r="B31" s="42"/>
      <c r="C31" s="43"/>
      <c r="D31" s="43"/>
      <c r="E31" s="43"/>
      <c r="F31" s="31" t="s">
        <v>46</v>
      </c>
      <c r="G31" s="43"/>
      <c r="H31" s="43"/>
      <c r="I31" s="43"/>
      <c r="J31" s="43"/>
      <c r="K31" s="43"/>
      <c r="L31" s="351">
        <v>0.21</v>
      </c>
      <c r="M31" s="352"/>
      <c r="N31" s="352"/>
      <c r="O31" s="352"/>
      <c r="P31" s="352"/>
      <c r="Q31" s="43"/>
      <c r="R31" s="43"/>
      <c r="S31" s="43"/>
      <c r="T31" s="43"/>
      <c r="U31" s="43"/>
      <c r="V31" s="43"/>
      <c r="W31" s="365">
        <f>ROUND(BB54,2)</f>
        <v>0</v>
      </c>
      <c r="X31" s="352"/>
      <c r="Y31" s="352"/>
      <c r="Z31" s="352"/>
      <c r="AA31" s="352"/>
      <c r="AB31" s="352"/>
      <c r="AC31" s="352"/>
      <c r="AD31" s="352"/>
      <c r="AE31" s="352"/>
      <c r="AF31" s="43"/>
      <c r="AG31" s="43"/>
      <c r="AH31" s="43"/>
      <c r="AI31" s="43"/>
      <c r="AJ31" s="43"/>
      <c r="AK31" s="365">
        <v>0</v>
      </c>
      <c r="AL31" s="352"/>
      <c r="AM31" s="352"/>
      <c r="AN31" s="352"/>
      <c r="AO31" s="352"/>
      <c r="AP31" s="43"/>
      <c r="AQ31" s="43"/>
      <c r="AR31" s="44"/>
      <c r="BE31" s="380"/>
    </row>
    <row r="32" spans="2:57" s="3" customFormat="1" ht="14.45" customHeight="1" hidden="1">
      <c r="B32" s="42"/>
      <c r="C32" s="43"/>
      <c r="D32" s="43"/>
      <c r="E32" s="43"/>
      <c r="F32" s="31" t="s">
        <v>47</v>
      </c>
      <c r="G32" s="43"/>
      <c r="H32" s="43"/>
      <c r="I32" s="43"/>
      <c r="J32" s="43"/>
      <c r="K32" s="43"/>
      <c r="L32" s="351">
        <v>0.15</v>
      </c>
      <c r="M32" s="352"/>
      <c r="N32" s="352"/>
      <c r="O32" s="352"/>
      <c r="P32" s="352"/>
      <c r="Q32" s="43"/>
      <c r="R32" s="43"/>
      <c r="S32" s="43"/>
      <c r="T32" s="43"/>
      <c r="U32" s="43"/>
      <c r="V32" s="43"/>
      <c r="W32" s="365">
        <f>ROUND(BC54,2)</f>
        <v>0</v>
      </c>
      <c r="X32" s="352"/>
      <c r="Y32" s="352"/>
      <c r="Z32" s="352"/>
      <c r="AA32" s="352"/>
      <c r="AB32" s="352"/>
      <c r="AC32" s="352"/>
      <c r="AD32" s="352"/>
      <c r="AE32" s="352"/>
      <c r="AF32" s="43"/>
      <c r="AG32" s="43"/>
      <c r="AH32" s="43"/>
      <c r="AI32" s="43"/>
      <c r="AJ32" s="43"/>
      <c r="AK32" s="365">
        <v>0</v>
      </c>
      <c r="AL32" s="352"/>
      <c r="AM32" s="352"/>
      <c r="AN32" s="352"/>
      <c r="AO32" s="352"/>
      <c r="AP32" s="43"/>
      <c r="AQ32" s="43"/>
      <c r="AR32" s="44"/>
      <c r="BE32" s="380"/>
    </row>
    <row r="33" spans="2:44" s="3" customFormat="1" ht="14.45" customHeight="1" hidden="1">
      <c r="B33" s="42"/>
      <c r="C33" s="43"/>
      <c r="D33" s="43"/>
      <c r="E33" s="43"/>
      <c r="F33" s="31" t="s">
        <v>48</v>
      </c>
      <c r="G33" s="43"/>
      <c r="H33" s="43"/>
      <c r="I33" s="43"/>
      <c r="J33" s="43"/>
      <c r="K33" s="43"/>
      <c r="L33" s="351">
        <v>0</v>
      </c>
      <c r="M33" s="352"/>
      <c r="N33" s="352"/>
      <c r="O33" s="352"/>
      <c r="P33" s="352"/>
      <c r="Q33" s="43"/>
      <c r="R33" s="43"/>
      <c r="S33" s="43"/>
      <c r="T33" s="43"/>
      <c r="U33" s="43"/>
      <c r="V33" s="43"/>
      <c r="W33" s="365">
        <f>ROUND(BD54,2)</f>
        <v>0</v>
      </c>
      <c r="X33" s="352"/>
      <c r="Y33" s="352"/>
      <c r="Z33" s="352"/>
      <c r="AA33" s="352"/>
      <c r="AB33" s="352"/>
      <c r="AC33" s="352"/>
      <c r="AD33" s="352"/>
      <c r="AE33" s="352"/>
      <c r="AF33" s="43"/>
      <c r="AG33" s="43"/>
      <c r="AH33" s="43"/>
      <c r="AI33" s="43"/>
      <c r="AJ33" s="43"/>
      <c r="AK33" s="365">
        <v>0</v>
      </c>
      <c r="AL33" s="352"/>
      <c r="AM33" s="352"/>
      <c r="AN33" s="352"/>
      <c r="AO33" s="352"/>
      <c r="AP33" s="43"/>
      <c r="AQ33" s="43"/>
      <c r="AR33" s="44"/>
    </row>
    <row r="34" spans="1:57" s="2" customFormat="1" ht="6.95"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6"/>
    </row>
    <row r="35" spans="1:57" s="2" customFormat="1" ht="25.9" customHeight="1">
      <c r="A35" s="36"/>
      <c r="B35" s="37"/>
      <c r="C35" s="45"/>
      <c r="D35" s="46" t="s">
        <v>49</v>
      </c>
      <c r="E35" s="47"/>
      <c r="F35" s="47"/>
      <c r="G35" s="47"/>
      <c r="H35" s="47"/>
      <c r="I35" s="47"/>
      <c r="J35" s="47"/>
      <c r="K35" s="47"/>
      <c r="L35" s="47"/>
      <c r="M35" s="47"/>
      <c r="N35" s="47"/>
      <c r="O35" s="47"/>
      <c r="P35" s="47"/>
      <c r="Q35" s="47"/>
      <c r="R35" s="47"/>
      <c r="S35" s="47"/>
      <c r="T35" s="48" t="s">
        <v>50</v>
      </c>
      <c r="U35" s="47"/>
      <c r="V35" s="47"/>
      <c r="W35" s="47"/>
      <c r="X35" s="366" t="s">
        <v>51</v>
      </c>
      <c r="Y35" s="367"/>
      <c r="Z35" s="367"/>
      <c r="AA35" s="367"/>
      <c r="AB35" s="367"/>
      <c r="AC35" s="47"/>
      <c r="AD35" s="47"/>
      <c r="AE35" s="47"/>
      <c r="AF35" s="47"/>
      <c r="AG35" s="47"/>
      <c r="AH35" s="47"/>
      <c r="AI35" s="47"/>
      <c r="AJ35" s="47"/>
      <c r="AK35" s="368">
        <f>SUM(AK26:AK33)</f>
        <v>0</v>
      </c>
      <c r="AL35" s="367"/>
      <c r="AM35" s="367"/>
      <c r="AN35" s="367"/>
      <c r="AO35" s="369"/>
      <c r="AP35" s="45"/>
      <c r="AQ35" s="45"/>
      <c r="AR35" s="41"/>
      <c r="BE35" s="36"/>
    </row>
    <row r="36" spans="1:57" s="2" customFormat="1" ht="6.95"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6.95" customHeight="1">
      <c r="A37" s="36"/>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41"/>
      <c r="BE37" s="36"/>
    </row>
    <row r="41" spans="1:57" s="2" customFormat="1" ht="6.95" customHeight="1">
      <c r="A41" s="36"/>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41"/>
      <c r="BE41" s="36"/>
    </row>
    <row r="42" spans="1:57" s="2" customFormat="1" ht="24.95" customHeight="1">
      <c r="A42" s="36"/>
      <c r="B42" s="37"/>
      <c r="C42" s="25" t="s">
        <v>52</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1"/>
      <c r="BE42" s="36"/>
    </row>
    <row r="43" spans="1:57" s="2" customFormat="1" ht="6.95" customHeight="1">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1"/>
      <c r="BE43" s="36"/>
    </row>
    <row r="44" spans="2:44" s="4" customFormat="1" ht="12" customHeight="1">
      <c r="B44" s="53"/>
      <c r="C44" s="31" t="s">
        <v>13</v>
      </c>
      <c r="D44" s="54"/>
      <c r="E44" s="54"/>
      <c r="F44" s="54"/>
      <c r="G44" s="54"/>
      <c r="H44" s="54"/>
      <c r="I44" s="54"/>
      <c r="J44" s="54"/>
      <c r="K44" s="54"/>
      <c r="L44" s="54" t="str">
        <f>K5</f>
        <v>2019-036</v>
      </c>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5"/>
    </row>
    <row r="45" spans="2:44" s="5" customFormat="1" ht="36.95" customHeight="1">
      <c r="B45" s="56"/>
      <c r="C45" s="57" t="s">
        <v>16</v>
      </c>
      <c r="D45" s="58"/>
      <c r="E45" s="58"/>
      <c r="F45" s="58"/>
      <c r="G45" s="58"/>
      <c r="H45" s="58"/>
      <c r="I45" s="58"/>
      <c r="J45" s="58"/>
      <c r="K45" s="58"/>
      <c r="L45" s="362" t="str">
        <f>K6</f>
        <v>Stavební úpravy učeben v objektu ISŠT Mělník</v>
      </c>
      <c r="M45" s="363"/>
      <c r="N45" s="363"/>
      <c r="O45" s="363"/>
      <c r="P45" s="363"/>
      <c r="Q45" s="363"/>
      <c r="R45" s="363"/>
      <c r="S45" s="363"/>
      <c r="T45" s="363"/>
      <c r="U45" s="363"/>
      <c r="V45" s="363"/>
      <c r="W45" s="363"/>
      <c r="X45" s="363"/>
      <c r="Y45" s="363"/>
      <c r="Z45" s="363"/>
      <c r="AA45" s="363"/>
      <c r="AB45" s="363"/>
      <c r="AC45" s="363"/>
      <c r="AD45" s="363"/>
      <c r="AE45" s="363"/>
      <c r="AF45" s="363"/>
      <c r="AG45" s="363"/>
      <c r="AH45" s="363"/>
      <c r="AI45" s="363"/>
      <c r="AJ45" s="363"/>
      <c r="AK45" s="363"/>
      <c r="AL45" s="363"/>
      <c r="AM45" s="363"/>
      <c r="AN45" s="363"/>
      <c r="AO45" s="363"/>
      <c r="AP45" s="58"/>
      <c r="AQ45" s="58"/>
      <c r="AR45" s="59"/>
    </row>
    <row r="46" spans="1:57" s="2" customFormat="1" ht="6.95" customHeight="1">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1"/>
      <c r="BE46" s="36"/>
    </row>
    <row r="47" spans="1:57" s="2" customFormat="1" ht="12" customHeight="1">
      <c r="A47" s="36"/>
      <c r="B47" s="37"/>
      <c r="C47" s="31" t="s">
        <v>21</v>
      </c>
      <c r="D47" s="38"/>
      <c r="E47" s="38"/>
      <c r="F47" s="38"/>
      <c r="G47" s="38"/>
      <c r="H47" s="38"/>
      <c r="I47" s="38"/>
      <c r="J47" s="38"/>
      <c r="K47" s="38"/>
      <c r="L47" s="60" t="str">
        <f>IF(K8="","",K8)</f>
        <v>Mělník</v>
      </c>
      <c r="M47" s="38"/>
      <c r="N47" s="38"/>
      <c r="O47" s="38"/>
      <c r="P47" s="38"/>
      <c r="Q47" s="38"/>
      <c r="R47" s="38"/>
      <c r="S47" s="38"/>
      <c r="T47" s="38"/>
      <c r="U47" s="38"/>
      <c r="V47" s="38"/>
      <c r="W47" s="38"/>
      <c r="X47" s="38"/>
      <c r="Y47" s="38"/>
      <c r="Z47" s="38"/>
      <c r="AA47" s="38"/>
      <c r="AB47" s="38"/>
      <c r="AC47" s="38"/>
      <c r="AD47" s="38"/>
      <c r="AE47" s="38"/>
      <c r="AF47" s="38"/>
      <c r="AG47" s="38"/>
      <c r="AH47" s="38"/>
      <c r="AI47" s="31" t="s">
        <v>23</v>
      </c>
      <c r="AJ47" s="38"/>
      <c r="AK47" s="38"/>
      <c r="AL47" s="38"/>
      <c r="AM47" s="364" t="str">
        <f>IF(AN8="","",AN8)</f>
        <v>1. 7. 2019</v>
      </c>
      <c r="AN47" s="364"/>
      <c r="AO47" s="38"/>
      <c r="AP47" s="38"/>
      <c r="AQ47" s="38"/>
      <c r="AR47" s="41"/>
      <c r="BE47" s="36"/>
    </row>
    <row r="48" spans="1:57" s="2" customFormat="1" ht="6.95" customHeight="1">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1"/>
      <c r="BE48" s="36"/>
    </row>
    <row r="49" spans="1:57" s="2" customFormat="1" ht="14.85" customHeight="1">
      <c r="A49" s="36"/>
      <c r="B49" s="37"/>
      <c r="C49" s="31" t="s">
        <v>25</v>
      </c>
      <c r="D49" s="38"/>
      <c r="E49" s="38"/>
      <c r="F49" s="38"/>
      <c r="G49" s="38"/>
      <c r="H49" s="38"/>
      <c r="I49" s="38"/>
      <c r="J49" s="38"/>
      <c r="K49" s="38"/>
      <c r="L49" s="54" t="str">
        <f>IF(E11="","",E11)</f>
        <v>Integrovaná střední škola technická Mělník, p.o.</v>
      </c>
      <c r="M49" s="38"/>
      <c r="N49" s="38"/>
      <c r="O49" s="38"/>
      <c r="P49" s="38"/>
      <c r="Q49" s="38"/>
      <c r="R49" s="38"/>
      <c r="S49" s="38"/>
      <c r="T49" s="38"/>
      <c r="U49" s="38"/>
      <c r="V49" s="38"/>
      <c r="W49" s="38"/>
      <c r="X49" s="38"/>
      <c r="Y49" s="38"/>
      <c r="Z49" s="38"/>
      <c r="AA49" s="38"/>
      <c r="AB49" s="38"/>
      <c r="AC49" s="38"/>
      <c r="AD49" s="38"/>
      <c r="AE49" s="38"/>
      <c r="AF49" s="38"/>
      <c r="AG49" s="38"/>
      <c r="AH49" s="38"/>
      <c r="AI49" s="31" t="s">
        <v>33</v>
      </c>
      <c r="AJ49" s="38"/>
      <c r="AK49" s="38"/>
      <c r="AL49" s="38"/>
      <c r="AM49" s="360" t="str">
        <f>IF(E17="","",E17)</f>
        <v xml:space="preserve"> </v>
      </c>
      <c r="AN49" s="361"/>
      <c r="AO49" s="361"/>
      <c r="AP49" s="361"/>
      <c r="AQ49" s="38"/>
      <c r="AR49" s="41"/>
      <c r="AS49" s="354" t="s">
        <v>53</v>
      </c>
      <c r="AT49" s="355"/>
      <c r="AU49" s="62"/>
      <c r="AV49" s="62"/>
      <c r="AW49" s="62"/>
      <c r="AX49" s="62"/>
      <c r="AY49" s="62"/>
      <c r="AZ49" s="62"/>
      <c r="BA49" s="62"/>
      <c r="BB49" s="62"/>
      <c r="BC49" s="62"/>
      <c r="BD49" s="63"/>
      <c r="BE49" s="36"/>
    </row>
    <row r="50" spans="1:57" s="2" customFormat="1" ht="14.85" customHeight="1">
      <c r="A50" s="36"/>
      <c r="B50" s="37"/>
      <c r="C50" s="31" t="s">
        <v>31</v>
      </c>
      <c r="D50" s="38"/>
      <c r="E50" s="38"/>
      <c r="F50" s="38"/>
      <c r="G50" s="38"/>
      <c r="H50" s="38"/>
      <c r="I50" s="38"/>
      <c r="J50" s="38"/>
      <c r="K50" s="38"/>
      <c r="L50" s="54"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36</v>
      </c>
      <c r="AJ50" s="38"/>
      <c r="AK50" s="38"/>
      <c r="AL50" s="38"/>
      <c r="AM50" s="360" t="str">
        <f>IF(E20="","",E20)</f>
        <v xml:space="preserve"> </v>
      </c>
      <c r="AN50" s="361"/>
      <c r="AO50" s="361"/>
      <c r="AP50" s="361"/>
      <c r="AQ50" s="38"/>
      <c r="AR50" s="41"/>
      <c r="AS50" s="356"/>
      <c r="AT50" s="357"/>
      <c r="AU50" s="64"/>
      <c r="AV50" s="64"/>
      <c r="AW50" s="64"/>
      <c r="AX50" s="64"/>
      <c r="AY50" s="64"/>
      <c r="AZ50" s="64"/>
      <c r="BA50" s="64"/>
      <c r="BB50" s="64"/>
      <c r="BC50" s="64"/>
      <c r="BD50" s="65"/>
      <c r="BE50" s="36"/>
    </row>
    <row r="51" spans="1:57" s="2" customFormat="1" ht="10.9" customHeight="1">
      <c r="A51" s="36"/>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1"/>
      <c r="AS51" s="358"/>
      <c r="AT51" s="359"/>
      <c r="AU51" s="66"/>
      <c r="AV51" s="66"/>
      <c r="AW51" s="66"/>
      <c r="AX51" s="66"/>
      <c r="AY51" s="66"/>
      <c r="AZ51" s="66"/>
      <c r="BA51" s="66"/>
      <c r="BB51" s="66"/>
      <c r="BC51" s="66"/>
      <c r="BD51" s="67"/>
      <c r="BE51" s="36"/>
    </row>
    <row r="52" spans="1:57" s="2" customFormat="1" ht="29.25" customHeight="1">
      <c r="A52" s="36"/>
      <c r="B52" s="37"/>
      <c r="C52" s="344" t="s">
        <v>54</v>
      </c>
      <c r="D52" s="345"/>
      <c r="E52" s="345"/>
      <c r="F52" s="345"/>
      <c r="G52" s="345"/>
      <c r="H52" s="68"/>
      <c r="I52" s="346" t="s">
        <v>55</v>
      </c>
      <c r="J52" s="345"/>
      <c r="K52" s="345"/>
      <c r="L52" s="345"/>
      <c r="M52" s="345"/>
      <c r="N52" s="345"/>
      <c r="O52" s="345"/>
      <c r="P52" s="345"/>
      <c r="Q52" s="345"/>
      <c r="R52" s="345"/>
      <c r="S52" s="345"/>
      <c r="T52" s="345"/>
      <c r="U52" s="345"/>
      <c r="V52" s="345"/>
      <c r="W52" s="345"/>
      <c r="X52" s="345"/>
      <c r="Y52" s="345"/>
      <c r="Z52" s="345"/>
      <c r="AA52" s="345"/>
      <c r="AB52" s="345"/>
      <c r="AC52" s="345"/>
      <c r="AD52" s="345"/>
      <c r="AE52" s="345"/>
      <c r="AF52" s="345"/>
      <c r="AG52" s="353" t="s">
        <v>56</v>
      </c>
      <c r="AH52" s="345"/>
      <c r="AI52" s="345"/>
      <c r="AJ52" s="345"/>
      <c r="AK52" s="345"/>
      <c r="AL52" s="345"/>
      <c r="AM52" s="345"/>
      <c r="AN52" s="346" t="s">
        <v>57</v>
      </c>
      <c r="AO52" s="345"/>
      <c r="AP52" s="345"/>
      <c r="AQ52" s="69" t="s">
        <v>58</v>
      </c>
      <c r="AR52" s="41"/>
      <c r="AS52" s="70" t="s">
        <v>59</v>
      </c>
      <c r="AT52" s="71" t="s">
        <v>60</v>
      </c>
      <c r="AU52" s="71" t="s">
        <v>61</v>
      </c>
      <c r="AV52" s="71" t="s">
        <v>62</v>
      </c>
      <c r="AW52" s="71" t="s">
        <v>63</v>
      </c>
      <c r="AX52" s="71" t="s">
        <v>64</v>
      </c>
      <c r="AY52" s="71" t="s">
        <v>65</v>
      </c>
      <c r="AZ52" s="71" t="s">
        <v>66</v>
      </c>
      <c r="BA52" s="71" t="s">
        <v>67</v>
      </c>
      <c r="BB52" s="71" t="s">
        <v>68</v>
      </c>
      <c r="BC52" s="71" t="s">
        <v>69</v>
      </c>
      <c r="BD52" s="72" t="s">
        <v>70</v>
      </c>
      <c r="BE52" s="36"/>
    </row>
    <row r="53" spans="1:57" s="2" customFormat="1" ht="10.9" customHeight="1">
      <c r="A53" s="36"/>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1"/>
      <c r="AS53" s="73"/>
      <c r="AT53" s="74"/>
      <c r="AU53" s="74"/>
      <c r="AV53" s="74"/>
      <c r="AW53" s="74"/>
      <c r="AX53" s="74"/>
      <c r="AY53" s="74"/>
      <c r="AZ53" s="74"/>
      <c r="BA53" s="74"/>
      <c r="BB53" s="74"/>
      <c r="BC53" s="74"/>
      <c r="BD53" s="75"/>
      <c r="BE53" s="36"/>
    </row>
    <row r="54" spans="2:90" s="6" customFormat="1" ht="32.45" customHeight="1">
      <c r="B54" s="76"/>
      <c r="C54" s="77" t="s">
        <v>71</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349">
        <f>ROUND(SUM(AG55:AG57),2)</f>
        <v>0</v>
      </c>
      <c r="AH54" s="349"/>
      <c r="AI54" s="349"/>
      <c r="AJ54" s="349"/>
      <c r="AK54" s="349"/>
      <c r="AL54" s="349"/>
      <c r="AM54" s="349"/>
      <c r="AN54" s="350">
        <f>SUM(AG54,AT54)</f>
        <v>0</v>
      </c>
      <c r="AO54" s="350"/>
      <c r="AP54" s="350"/>
      <c r="AQ54" s="80" t="s">
        <v>19</v>
      </c>
      <c r="AR54" s="81"/>
      <c r="AS54" s="82">
        <f>ROUND(SUM(AS55:AS57),2)</f>
        <v>0</v>
      </c>
      <c r="AT54" s="83">
        <f>ROUND(SUM(AV54:AW54),2)</f>
        <v>0</v>
      </c>
      <c r="AU54" s="84">
        <f>ROUND(SUM(AU55:AU57),5)</f>
        <v>0</v>
      </c>
      <c r="AV54" s="83">
        <f>ROUND(AZ54*L29,2)</f>
        <v>0</v>
      </c>
      <c r="AW54" s="83">
        <f>ROUND(BA54*L30,2)</f>
        <v>0</v>
      </c>
      <c r="AX54" s="83">
        <f>ROUND(BB54*L29,2)</f>
        <v>0</v>
      </c>
      <c r="AY54" s="83">
        <f>ROUND(BC54*L30,2)</f>
        <v>0</v>
      </c>
      <c r="AZ54" s="83">
        <f>ROUND(SUM(AZ55:AZ57),2)</f>
        <v>0</v>
      </c>
      <c r="BA54" s="83">
        <f>ROUND(SUM(BA55:BA57),2)</f>
        <v>0</v>
      </c>
      <c r="BB54" s="83">
        <f>ROUND(SUM(BB55:BB57),2)</f>
        <v>0</v>
      </c>
      <c r="BC54" s="83">
        <f>ROUND(SUM(BC55:BC57),2)</f>
        <v>0</v>
      </c>
      <c r="BD54" s="85">
        <f>ROUND(SUM(BD55:BD57),2)</f>
        <v>0</v>
      </c>
      <c r="BS54" s="86" t="s">
        <v>72</v>
      </c>
      <c r="BT54" s="86" t="s">
        <v>73</v>
      </c>
      <c r="BU54" s="87" t="s">
        <v>74</v>
      </c>
      <c r="BV54" s="86" t="s">
        <v>75</v>
      </c>
      <c r="BW54" s="86" t="s">
        <v>5</v>
      </c>
      <c r="BX54" s="86" t="s">
        <v>76</v>
      </c>
      <c r="CL54" s="86" t="s">
        <v>19</v>
      </c>
    </row>
    <row r="55" spans="1:91" s="7" customFormat="1" ht="27.6" customHeight="1">
      <c r="A55" s="88" t="s">
        <v>77</v>
      </c>
      <c r="B55" s="89"/>
      <c r="C55" s="90"/>
      <c r="D55" s="343" t="s">
        <v>78</v>
      </c>
      <c r="E55" s="343"/>
      <c r="F55" s="343"/>
      <c r="G55" s="343"/>
      <c r="H55" s="343"/>
      <c r="I55" s="91"/>
      <c r="J55" s="343" t="s">
        <v>79</v>
      </c>
      <c r="K55" s="343"/>
      <c r="L55" s="343"/>
      <c r="M55" s="343"/>
      <c r="N55" s="343"/>
      <c r="O55" s="343"/>
      <c r="P55" s="343"/>
      <c r="Q55" s="343"/>
      <c r="R55" s="343"/>
      <c r="S55" s="343"/>
      <c r="T55" s="343"/>
      <c r="U55" s="343"/>
      <c r="V55" s="343"/>
      <c r="W55" s="343"/>
      <c r="X55" s="343"/>
      <c r="Y55" s="343"/>
      <c r="Z55" s="343"/>
      <c r="AA55" s="343"/>
      <c r="AB55" s="343"/>
      <c r="AC55" s="343"/>
      <c r="AD55" s="343"/>
      <c r="AE55" s="343"/>
      <c r="AF55" s="343"/>
      <c r="AG55" s="347">
        <f>'SO 01 - Jazyková učebna (...'!J30</f>
        <v>0</v>
      </c>
      <c r="AH55" s="348"/>
      <c r="AI55" s="348"/>
      <c r="AJ55" s="348"/>
      <c r="AK55" s="348"/>
      <c r="AL55" s="348"/>
      <c r="AM55" s="348"/>
      <c r="AN55" s="347">
        <f>SUM(AG55,AT55)</f>
        <v>0</v>
      </c>
      <c r="AO55" s="348"/>
      <c r="AP55" s="348"/>
      <c r="AQ55" s="92" t="s">
        <v>80</v>
      </c>
      <c r="AR55" s="93"/>
      <c r="AS55" s="94">
        <v>0</v>
      </c>
      <c r="AT55" s="95">
        <f>ROUND(SUM(AV55:AW55),2)</f>
        <v>0</v>
      </c>
      <c r="AU55" s="96">
        <f>'SO 01 - Jazyková učebna (...'!P99</f>
        <v>0</v>
      </c>
      <c r="AV55" s="95">
        <f>'SO 01 - Jazyková učebna (...'!J33</f>
        <v>0</v>
      </c>
      <c r="AW55" s="95">
        <f>'SO 01 - Jazyková učebna (...'!J34</f>
        <v>0</v>
      </c>
      <c r="AX55" s="95">
        <f>'SO 01 - Jazyková učebna (...'!J35</f>
        <v>0</v>
      </c>
      <c r="AY55" s="95">
        <f>'SO 01 - Jazyková učebna (...'!J36</f>
        <v>0</v>
      </c>
      <c r="AZ55" s="95">
        <f>'SO 01 - Jazyková učebna (...'!F33</f>
        <v>0</v>
      </c>
      <c r="BA55" s="95">
        <f>'SO 01 - Jazyková učebna (...'!F34</f>
        <v>0</v>
      </c>
      <c r="BB55" s="95">
        <f>'SO 01 - Jazyková učebna (...'!F35</f>
        <v>0</v>
      </c>
      <c r="BC55" s="95">
        <f>'SO 01 - Jazyková učebna (...'!F36</f>
        <v>0</v>
      </c>
      <c r="BD55" s="97">
        <f>'SO 01 - Jazyková učebna (...'!F37</f>
        <v>0</v>
      </c>
      <c r="BT55" s="98" t="s">
        <v>81</v>
      </c>
      <c r="BV55" s="98" t="s">
        <v>75</v>
      </c>
      <c r="BW55" s="98" t="s">
        <v>82</v>
      </c>
      <c r="BX55" s="98" t="s">
        <v>5</v>
      </c>
      <c r="CL55" s="98" t="s">
        <v>19</v>
      </c>
      <c r="CM55" s="98" t="s">
        <v>83</v>
      </c>
    </row>
    <row r="56" spans="1:91" s="7" customFormat="1" ht="27.6" customHeight="1">
      <c r="A56" s="88" t="s">
        <v>77</v>
      </c>
      <c r="B56" s="89"/>
      <c r="C56" s="90"/>
      <c r="D56" s="343" t="s">
        <v>84</v>
      </c>
      <c r="E56" s="343"/>
      <c r="F56" s="343"/>
      <c r="G56" s="343"/>
      <c r="H56" s="343"/>
      <c r="I56" s="91"/>
      <c r="J56" s="343" t="s">
        <v>85</v>
      </c>
      <c r="K56" s="343"/>
      <c r="L56" s="343"/>
      <c r="M56" s="343"/>
      <c r="N56" s="343"/>
      <c r="O56" s="343"/>
      <c r="P56" s="343"/>
      <c r="Q56" s="343"/>
      <c r="R56" s="343"/>
      <c r="S56" s="343"/>
      <c r="T56" s="343"/>
      <c r="U56" s="343"/>
      <c r="V56" s="343"/>
      <c r="W56" s="343"/>
      <c r="X56" s="343"/>
      <c r="Y56" s="343"/>
      <c r="Z56" s="343"/>
      <c r="AA56" s="343"/>
      <c r="AB56" s="343"/>
      <c r="AC56" s="343"/>
      <c r="AD56" s="343"/>
      <c r="AE56" s="343"/>
      <c r="AF56" s="343"/>
      <c r="AG56" s="347">
        <f>'SO 02 - Strojní učebna (č...'!J30</f>
        <v>0</v>
      </c>
      <c r="AH56" s="348"/>
      <c r="AI56" s="348"/>
      <c r="AJ56" s="348"/>
      <c r="AK56" s="348"/>
      <c r="AL56" s="348"/>
      <c r="AM56" s="348"/>
      <c r="AN56" s="347">
        <f>SUM(AG56,AT56)</f>
        <v>0</v>
      </c>
      <c r="AO56" s="348"/>
      <c r="AP56" s="348"/>
      <c r="AQ56" s="92" t="s">
        <v>80</v>
      </c>
      <c r="AR56" s="93"/>
      <c r="AS56" s="94">
        <v>0</v>
      </c>
      <c r="AT56" s="95">
        <f>ROUND(SUM(AV56:AW56),2)</f>
        <v>0</v>
      </c>
      <c r="AU56" s="96">
        <f>'SO 02 - Strojní učebna (č...'!P98</f>
        <v>0</v>
      </c>
      <c r="AV56" s="95">
        <f>'SO 02 - Strojní učebna (č...'!J33</f>
        <v>0</v>
      </c>
      <c r="AW56" s="95">
        <f>'SO 02 - Strojní učebna (č...'!J34</f>
        <v>0</v>
      </c>
      <c r="AX56" s="95">
        <f>'SO 02 - Strojní učebna (č...'!J35</f>
        <v>0</v>
      </c>
      <c r="AY56" s="95">
        <f>'SO 02 - Strojní učebna (č...'!J36</f>
        <v>0</v>
      </c>
      <c r="AZ56" s="95">
        <f>'SO 02 - Strojní učebna (č...'!F33</f>
        <v>0</v>
      </c>
      <c r="BA56" s="95">
        <f>'SO 02 - Strojní učebna (č...'!F34</f>
        <v>0</v>
      </c>
      <c r="BB56" s="95">
        <f>'SO 02 - Strojní učebna (č...'!F35</f>
        <v>0</v>
      </c>
      <c r="BC56" s="95">
        <f>'SO 02 - Strojní učebna (č...'!F36</f>
        <v>0</v>
      </c>
      <c r="BD56" s="97">
        <f>'SO 02 - Strojní učebna (č...'!F37</f>
        <v>0</v>
      </c>
      <c r="BT56" s="98" t="s">
        <v>81</v>
      </c>
      <c r="BV56" s="98" t="s">
        <v>75</v>
      </c>
      <c r="BW56" s="98" t="s">
        <v>86</v>
      </c>
      <c r="BX56" s="98" t="s">
        <v>5</v>
      </c>
      <c r="CL56" s="98" t="s">
        <v>19</v>
      </c>
      <c r="CM56" s="98" t="s">
        <v>83</v>
      </c>
    </row>
    <row r="57" spans="1:91" s="7" customFormat="1" ht="27.6" customHeight="1">
      <c r="A57" s="88" t="s">
        <v>77</v>
      </c>
      <c r="B57" s="89"/>
      <c r="C57" s="90"/>
      <c r="D57" s="343" t="s">
        <v>87</v>
      </c>
      <c r="E57" s="343"/>
      <c r="F57" s="343"/>
      <c r="G57" s="343"/>
      <c r="H57" s="343"/>
      <c r="I57" s="91"/>
      <c r="J57" s="343" t="s">
        <v>88</v>
      </c>
      <c r="K57" s="343"/>
      <c r="L57" s="343"/>
      <c r="M57" s="343"/>
      <c r="N57" s="343"/>
      <c r="O57" s="343"/>
      <c r="P57" s="343"/>
      <c r="Q57" s="343"/>
      <c r="R57" s="343"/>
      <c r="S57" s="343"/>
      <c r="T57" s="343"/>
      <c r="U57" s="343"/>
      <c r="V57" s="343"/>
      <c r="W57" s="343"/>
      <c r="X57" s="343"/>
      <c r="Y57" s="343"/>
      <c r="Z57" s="343"/>
      <c r="AA57" s="343"/>
      <c r="AB57" s="343"/>
      <c r="AC57" s="343"/>
      <c r="AD57" s="343"/>
      <c r="AE57" s="343"/>
      <c r="AF57" s="343"/>
      <c r="AG57" s="347">
        <f>'SO 03 - Učebny FF a sekre...'!J30</f>
        <v>0</v>
      </c>
      <c r="AH57" s="348"/>
      <c r="AI57" s="348"/>
      <c r="AJ57" s="348"/>
      <c r="AK57" s="348"/>
      <c r="AL57" s="348"/>
      <c r="AM57" s="348"/>
      <c r="AN57" s="347">
        <f>SUM(AG57,AT57)</f>
        <v>0</v>
      </c>
      <c r="AO57" s="348"/>
      <c r="AP57" s="348"/>
      <c r="AQ57" s="92" t="s">
        <v>80</v>
      </c>
      <c r="AR57" s="93"/>
      <c r="AS57" s="99">
        <v>0</v>
      </c>
      <c r="AT57" s="100">
        <f>ROUND(SUM(AV57:AW57),2)</f>
        <v>0</v>
      </c>
      <c r="AU57" s="101">
        <f>'SO 03 - Učebny FF a sekre...'!P97</f>
        <v>0</v>
      </c>
      <c r="AV57" s="100">
        <f>'SO 03 - Učebny FF a sekre...'!J33</f>
        <v>0</v>
      </c>
      <c r="AW57" s="100">
        <f>'SO 03 - Učebny FF a sekre...'!J34</f>
        <v>0</v>
      </c>
      <c r="AX57" s="100">
        <f>'SO 03 - Učebny FF a sekre...'!J35</f>
        <v>0</v>
      </c>
      <c r="AY57" s="100">
        <f>'SO 03 - Učebny FF a sekre...'!J36</f>
        <v>0</v>
      </c>
      <c r="AZ57" s="100">
        <f>'SO 03 - Učebny FF a sekre...'!F33</f>
        <v>0</v>
      </c>
      <c r="BA57" s="100">
        <f>'SO 03 - Učebny FF a sekre...'!F34</f>
        <v>0</v>
      </c>
      <c r="BB57" s="100">
        <f>'SO 03 - Učebny FF a sekre...'!F35</f>
        <v>0</v>
      </c>
      <c r="BC57" s="100">
        <f>'SO 03 - Učebny FF a sekre...'!F36</f>
        <v>0</v>
      </c>
      <c r="BD57" s="102">
        <f>'SO 03 - Učebny FF a sekre...'!F37</f>
        <v>0</v>
      </c>
      <c r="BT57" s="98" t="s">
        <v>81</v>
      </c>
      <c r="BV57" s="98" t="s">
        <v>75</v>
      </c>
      <c r="BW57" s="98" t="s">
        <v>89</v>
      </c>
      <c r="BX57" s="98" t="s">
        <v>5</v>
      </c>
      <c r="CL57" s="98" t="s">
        <v>19</v>
      </c>
      <c r="CM57" s="98" t="s">
        <v>83</v>
      </c>
    </row>
    <row r="58" spans="1:57" s="2" customFormat="1" ht="30" customHeight="1">
      <c r="A58" s="36"/>
      <c r="B58" s="37"/>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41"/>
      <c r="AS58" s="36"/>
      <c r="AT58" s="36"/>
      <c r="AU58" s="36"/>
      <c r="AV58" s="36"/>
      <c r="AW58" s="36"/>
      <c r="AX58" s="36"/>
      <c r="AY58" s="36"/>
      <c r="AZ58" s="36"/>
      <c r="BA58" s="36"/>
      <c r="BB58" s="36"/>
      <c r="BC58" s="36"/>
      <c r="BD58" s="36"/>
      <c r="BE58" s="36"/>
    </row>
    <row r="59" spans="1:57" s="2" customFormat="1" ht="6.95" customHeight="1">
      <c r="A59" s="36"/>
      <c r="B59" s="49"/>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41"/>
      <c r="AS59" s="36"/>
      <c r="AT59" s="36"/>
      <c r="AU59" s="36"/>
      <c r="AV59" s="36"/>
      <c r="AW59" s="36"/>
      <c r="AX59" s="36"/>
      <c r="AY59" s="36"/>
      <c r="AZ59" s="36"/>
      <c r="BA59" s="36"/>
      <c r="BB59" s="36"/>
      <c r="BC59" s="36"/>
      <c r="BD59" s="36"/>
      <c r="BE59" s="36"/>
    </row>
  </sheetData>
  <sheetProtection algorithmName="SHA-512" hashValue="MQz480i/1ko7g6NFj0YCaM6b06LzR5iKBv4jxiGCuZws4jpfGzv2LQT3BXIqM19/SPba5A7884aWzwFhUNhD4A==" saltValue="4S/eV+KDqq1ILZGerBt7J4s8cgqNuvGUyvGkbinsG6hE92xkg+CE5AM2gFyBPdyTR/og45F51FVk9Q2sQTDmyA==" spinCount="100000" sheet="1" objects="1" scenarios="1" formatColumns="0" formatRows="0"/>
  <mergeCells count="50">
    <mergeCell ref="L31:P31"/>
    <mergeCell ref="L32:P32"/>
    <mergeCell ref="W31:AE31"/>
    <mergeCell ref="BE5:BE32"/>
    <mergeCell ref="AK26:AO26"/>
    <mergeCell ref="W29:AE29"/>
    <mergeCell ref="AK29:AO29"/>
    <mergeCell ref="W30:AE30"/>
    <mergeCell ref="AK30:AO30"/>
    <mergeCell ref="AK31:AO31"/>
    <mergeCell ref="W32:AE32"/>
    <mergeCell ref="AK32:AO32"/>
    <mergeCell ref="L28:P28"/>
    <mergeCell ref="W28:AE28"/>
    <mergeCell ref="AK28:AO28"/>
    <mergeCell ref="L29:P29"/>
    <mergeCell ref="L30:P30"/>
    <mergeCell ref="AR2:BE2"/>
    <mergeCell ref="K5:AO5"/>
    <mergeCell ref="K6:AO6"/>
    <mergeCell ref="E14:AJ14"/>
    <mergeCell ref="E23:AN23"/>
    <mergeCell ref="AS49:AT51"/>
    <mergeCell ref="AM50:AP50"/>
    <mergeCell ref="L45:AO45"/>
    <mergeCell ref="AM47:AN47"/>
    <mergeCell ref="AM49:AP49"/>
    <mergeCell ref="L33:P33"/>
    <mergeCell ref="AN52:AP52"/>
    <mergeCell ref="AG52:AM52"/>
    <mergeCell ref="AN55:AP55"/>
    <mergeCell ref="AG55:AM55"/>
    <mergeCell ref="W33:AE33"/>
    <mergeCell ref="AK33:AO33"/>
    <mergeCell ref="X35:AB35"/>
    <mergeCell ref="AK35:AO35"/>
    <mergeCell ref="AN56:AP56"/>
    <mergeCell ref="AG56:AM56"/>
    <mergeCell ref="AN57:AP57"/>
    <mergeCell ref="AG57:AM57"/>
    <mergeCell ref="AG54:AM54"/>
    <mergeCell ref="AN54:AP54"/>
    <mergeCell ref="D57:H57"/>
    <mergeCell ref="J57:AF57"/>
    <mergeCell ref="C52:G52"/>
    <mergeCell ref="I52:AF52"/>
    <mergeCell ref="D55:H55"/>
    <mergeCell ref="J55:AF55"/>
    <mergeCell ref="D56:H56"/>
    <mergeCell ref="J56:AF56"/>
  </mergeCells>
  <hyperlinks>
    <hyperlink ref="A55" location="'SO 01 - Jazyková učebna (...'!C2" display="/"/>
    <hyperlink ref="A56" location="'SO 02 - Strojní učebna (č...'!C2" display="/"/>
    <hyperlink ref="A57" location="'SO 03 - Učebny FF a sekre...'!C2" display="/"/>
  </hyperlinks>
  <printOptions horizontalCentered="1"/>
  <pageMargins left="0.3937007874015748" right="0.3937007874015748" top="0.3937007874015748" bottom="0.3937007874015748" header="0" footer="0"/>
  <pageSetup blackAndWhite="1" fitToHeight="100" fitToWidth="1" horizontalDpi="600" verticalDpi="600" orientation="portrait" paperSize="9" scale="7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19"/>
  <sheetViews>
    <sheetView showGridLines="0" workbookViewId="0" topLeftCell="A74">
      <selection activeCell="I102" sqref="I102"/>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103"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03"/>
      <c r="L2" s="370"/>
      <c r="M2" s="370"/>
      <c r="N2" s="370"/>
      <c r="O2" s="370"/>
      <c r="P2" s="370"/>
      <c r="Q2" s="370"/>
      <c r="R2" s="370"/>
      <c r="S2" s="370"/>
      <c r="T2" s="370"/>
      <c r="U2" s="370"/>
      <c r="V2" s="370"/>
      <c r="AT2" s="19" t="s">
        <v>82</v>
      </c>
    </row>
    <row r="3" spans="2:46" s="1" customFormat="1" ht="6.95" customHeight="1">
      <c r="B3" s="104"/>
      <c r="C3" s="105"/>
      <c r="D3" s="105"/>
      <c r="E3" s="105"/>
      <c r="F3" s="105"/>
      <c r="G3" s="105"/>
      <c r="H3" s="105"/>
      <c r="I3" s="106"/>
      <c r="J3" s="105"/>
      <c r="K3" s="105"/>
      <c r="L3" s="22"/>
      <c r="AT3" s="19" t="s">
        <v>83</v>
      </c>
    </row>
    <row r="4" spans="2:46" s="1" customFormat="1" ht="24.95" customHeight="1">
      <c r="B4" s="22"/>
      <c r="D4" s="107" t="s">
        <v>90</v>
      </c>
      <c r="I4" s="103"/>
      <c r="L4" s="22"/>
      <c r="M4" s="108" t="s">
        <v>10</v>
      </c>
      <c r="AT4" s="19" t="s">
        <v>4</v>
      </c>
    </row>
    <row r="5" spans="2:12" s="1" customFormat="1" ht="6.95" customHeight="1">
      <c r="B5" s="22"/>
      <c r="I5" s="103"/>
      <c r="L5" s="22"/>
    </row>
    <row r="6" spans="2:12" s="1" customFormat="1" ht="12" customHeight="1">
      <c r="B6" s="22"/>
      <c r="D6" s="109" t="s">
        <v>16</v>
      </c>
      <c r="I6" s="103"/>
      <c r="L6" s="22"/>
    </row>
    <row r="7" spans="2:12" s="1" customFormat="1" ht="15" customHeight="1">
      <c r="B7" s="22"/>
      <c r="E7" s="386" t="str">
        <f>'Rekapitulace stavby'!K6</f>
        <v>Stavební úpravy učeben v objektu ISŠT Mělník</v>
      </c>
      <c r="F7" s="387"/>
      <c r="G7" s="387"/>
      <c r="H7" s="387"/>
      <c r="I7" s="103"/>
      <c r="L7" s="22"/>
    </row>
    <row r="8" spans="1:31" s="2" customFormat="1" ht="12" customHeight="1">
      <c r="A8" s="36"/>
      <c r="B8" s="41"/>
      <c r="C8" s="36"/>
      <c r="D8" s="109" t="s">
        <v>91</v>
      </c>
      <c r="E8" s="36"/>
      <c r="F8" s="36"/>
      <c r="G8" s="36"/>
      <c r="H8" s="36"/>
      <c r="I8" s="110"/>
      <c r="J8" s="36"/>
      <c r="K8" s="36"/>
      <c r="L8" s="111"/>
      <c r="S8" s="36"/>
      <c r="T8" s="36"/>
      <c r="U8" s="36"/>
      <c r="V8" s="36"/>
      <c r="W8" s="36"/>
      <c r="X8" s="36"/>
      <c r="Y8" s="36"/>
      <c r="Z8" s="36"/>
      <c r="AA8" s="36"/>
      <c r="AB8" s="36"/>
      <c r="AC8" s="36"/>
      <c r="AD8" s="36"/>
      <c r="AE8" s="36"/>
    </row>
    <row r="9" spans="1:31" s="2" customFormat="1" ht="15" customHeight="1">
      <c r="A9" s="36"/>
      <c r="B9" s="41"/>
      <c r="C9" s="36"/>
      <c r="D9" s="36"/>
      <c r="E9" s="388" t="s">
        <v>92</v>
      </c>
      <c r="F9" s="389"/>
      <c r="G9" s="389"/>
      <c r="H9" s="389"/>
      <c r="I9" s="110"/>
      <c r="J9" s="36"/>
      <c r="K9" s="36"/>
      <c r="L9" s="111"/>
      <c r="S9" s="36"/>
      <c r="T9" s="36"/>
      <c r="U9" s="36"/>
      <c r="V9" s="36"/>
      <c r="W9" s="36"/>
      <c r="X9" s="36"/>
      <c r="Y9" s="36"/>
      <c r="Z9" s="36"/>
      <c r="AA9" s="36"/>
      <c r="AB9" s="36"/>
      <c r="AC9" s="36"/>
      <c r="AD9" s="36"/>
      <c r="AE9" s="36"/>
    </row>
    <row r="10" spans="1:31" s="2" customFormat="1" ht="12">
      <c r="A10" s="36"/>
      <c r="B10" s="41"/>
      <c r="C10" s="36"/>
      <c r="D10" s="36"/>
      <c r="E10" s="36"/>
      <c r="F10" s="36"/>
      <c r="G10" s="36"/>
      <c r="H10" s="36"/>
      <c r="I10" s="110"/>
      <c r="J10" s="36"/>
      <c r="K10" s="36"/>
      <c r="L10" s="111"/>
      <c r="S10" s="36"/>
      <c r="T10" s="36"/>
      <c r="U10" s="36"/>
      <c r="V10" s="36"/>
      <c r="W10" s="36"/>
      <c r="X10" s="36"/>
      <c r="Y10" s="36"/>
      <c r="Z10" s="36"/>
      <c r="AA10" s="36"/>
      <c r="AB10" s="36"/>
      <c r="AC10" s="36"/>
      <c r="AD10" s="36"/>
      <c r="AE10" s="36"/>
    </row>
    <row r="11" spans="1:31" s="2" customFormat="1" ht="12" customHeight="1">
      <c r="A11" s="36"/>
      <c r="B11" s="41"/>
      <c r="C11" s="36"/>
      <c r="D11" s="109" t="s">
        <v>18</v>
      </c>
      <c r="E11" s="36"/>
      <c r="F11" s="112" t="s">
        <v>19</v>
      </c>
      <c r="G11" s="36"/>
      <c r="H11" s="36"/>
      <c r="I11" s="113" t="s">
        <v>20</v>
      </c>
      <c r="J11" s="112" t="s">
        <v>19</v>
      </c>
      <c r="K11" s="36"/>
      <c r="L11" s="111"/>
      <c r="S11" s="36"/>
      <c r="T11" s="36"/>
      <c r="U11" s="36"/>
      <c r="V11" s="36"/>
      <c r="W11" s="36"/>
      <c r="X11" s="36"/>
      <c r="Y11" s="36"/>
      <c r="Z11" s="36"/>
      <c r="AA11" s="36"/>
      <c r="AB11" s="36"/>
      <c r="AC11" s="36"/>
      <c r="AD11" s="36"/>
      <c r="AE11" s="36"/>
    </row>
    <row r="12" spans="1:31" s="2" customFormat="1" ht="12" customHeight="1">
      <c r="A12" s="36"/>
      <c r="B12" s="41"/>
      <c r="C12" s="36"/>
      <c r="D12" s="109" t="s">
        <v>21</v>
      </c>
      <c r="E12" s="36"/>
      <c r="F12" s="112" t="s">
        <v>22</v>
      </c>
      <c r="G12" s="36"/>
      <c r="H12" s="36"/>
      <c r="I12" s="113" t="s">
        <v>23</v>
      </c>
      <c r="J12" s="114" t="str">
        <f>'Rekapitulace stavby'!AN8</f>
        <v>1. 7. 2019</v>
      </c>
      <c r="K12" s="36"/>
      <c r="L12" s="111"/>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110"/>
      <c r="J13" s="36"/>
      <c r="K13" s="36"/>
      <c r="L13" s="111"/>
      <c r="S13" s="36"/>
      <c r="T13" s="36"/>
      <c r="U13" s="36"/>
      <c r="V13" s="36"/>
      <c r="W13" s="36"/>
      <c r="X13" s="36"/>
      <c r="Y13" s="36"/>
      <c r="Z13" s="36"/>
      <c r="AA13" s="36"/>
      <c r="AB13" s="36"/>
      <c r="AC13" s="36"/>
      <c r="AD13" s="36"/>
      <c r="AE13" s="36"/>
    </row>
    <row r="14" spans="1:31" s="2" customFormat="1" ht="12" customHeight="1">
      <c r="A14" s="36"/>
      <c r="B14" s="41"/>
      <c r="C14" s="36"/>
      <c r="D14" s="109" t="s">
        <v>25</v>
      </c>
      <c r="E14" s="36"/>
      <c r="F14" s="36"/>
      <c r="G14" s="36"/>
      <c r="H14" s="36"/>
      <c r="I14" s="113" t="s">
        <v>26</v>
      </c>
      <c r="J14" s="112" t="s">
        <v>27</v>
      </c>
      <c r="K14" s="36"/>
      <c r="L14" s="111"/>
      <c r="S14" s="36"/>
      <c r="T14" s="36"/>
      <c r="U14" s="36"/>
      <c r="V14" s="36"/>
      <c r="W14" s="36"/>
      <c r="X14" s="36"/>
      <c r="Y14" s="36"/>
      <c r="Z14" s="36"/>
      <c r="AA14" s="36"/>
      <c r="AB14" s="36"/>
      <c r="AC14" s="36"/>
      <c r="AD14" s="36"/>
      <c r="AE14" s="36"/>
    </row>
    <row r="15" spans="1:31" s="2" customFormat="1" ht="18" customHeight="1">
      <c r="A15" s="36"/>
      <c r="B15" s="41"/>
      <c r="C15" s="36"/>
      <c r="D15" s="36"/>
      <c r="E15" s="112" t="s">
        <v>28</v>
      </c>
      <c r="F15" s="36"/>
      <c r="G15" s="36"/>
      <c r="H15" s="36"/>
      <c r="I15" s="113" t="s">
        <v>29</v>
      </c>
      <c r="J15" s="112" t="s">
        <v>30</v>
      </c>
      <c r="K15" s="36"/>
      <c r="L15" s="111"/>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110"/>
      <c r="J16" s="36"/>
      <c r="K16" s="36"/>
      <c r="L16" s="111"/>
      <c r="S16" s="36"/>
      <c r="T16" s="36"/>
      <c r="U16" s="36"/>
      <c r="V16" s="36"/>
      <c r="W16" s="36"/>
      <c r="X16" s="36"/>
      <c r="Y16" s="36"/>
      <c r="Z16" s="36"/>
      <c r="AA16" s="36"/>
      <c r="AB16" s="36"/>
      <c r="AC16" s="36"/>
      <c r="AD16" s="36"/>
      <c r="AE16" s="36"/>
    </row>
    <row r="17" spans="1:31" s="2" customFormat="1" ht="12" customHeight="1">
      <c r="A17" s="36"/>
      <c r="B17" s="41"/>
      <c r="C17" s="36"/>
      <c r="D17" s="109" t="s">
        <v>31</v>
      </c>
      <c r="E17" s="36"/>
      <c r="F17" s="36"/>
      <c r="G17" s="36"/>
      <c r="H17" s="36"/>
      <c r="I17" s="113" t="s">
        <v>26</v>
      </c>
      <c r="J17" s="32" t="str">
        <f>'Rekapitulace stavby'!AN13</f>
        <v>Vyplň údaj</v>
      </c>
      <c r="K17" s="36"/>
      <c r="L17" s="111"/>
      <c r="S17" s="36"/>
      <c r="T17" s="36"/>
      <c r="U17" s="36"/>
      <c r="V17" s="36"/>
      <c r="W17" s="36"/>
      <c r="X17" s="36"/>
      <c r="Y17" s="36"/>
      <c r="Z17" s="36"/>
      <c r="AA17" s="36"/>
      <c r="AB17" s="36"/>
      <c r="AC17" s="36"/>
      <c r="AD17" s="36"/>
      <c r="AE17" s="36"/>
    </row>
    <row r="18" spans="1:31" s="2" customFormat="1" ht="18" customHeight="1">
      <c r="A18" s="36"/>
      <c r="B18" s="41"/>
      <c r="C18" s="36"/>
      <c r="D18" s="36"/>
      <c r="E18" s="390" t="str">
        <f>'Rekapitulace stavby'!E14</f>
        <v>Vyplň údaj</v>
      </c>
      <c r="F18" s="391"/>
      <c r="G18" s="391"/>
      <c r="H18" s="391"/>
      <c r="I18" s="113" t="s">
        <v>29</v>
      </c>
      <c r="J18" s="32" t="str">
        <f>'Rekapitulace stavby'!AN14</f>
        <v>Vyplň údaj</v>
      </c>
      <c r="K18" s="36"/>
      <c r="L18" s="111"/>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110"/>
      <c r="J19" s="36"/>
      <c r="K19" s="36"/>
      <c r="L19" s="111"/>
      <c r="S19" s="36"/>
      <c r="T19" s="36"/>
      <c r="U19" s="36"/>
      <c r="V19" s="36"/>
      <c r="W19" s="36"/>
      <c r="X19" s="36"/>
      <c r="Y19" s="36"/>
      <c r="Z19" s="36"/>
      <c r="AA19" s="36"/>
      <c r="AB19" s="36"/>
      <c r="AC19" s="36"/>
      <c r="AD19" s="36"/>
      <c r="AE19" s="36"/>
    </row>
    <row r="20" spans="1:31" s="2" customFormat="1" ht="12" customHeight="1">
      <c r="A20" s="36"/>
      <c r="B20" s="41"/>
      <c r="C20" s="36"/>
      <c r="D20" s="109" t="s">
        <v>33</v>
      </c>
      <c r="E20" s="36"/>
      <c r="F20" s="36"/>
      <c r="G20" s="36"/>
      <c r="H20" s="36"/>
      <c r="I20" s="113" t="s">
        <v>26</v>
      </c>
      <c r="J20" s="112" t="str">
        <f>IF('Rekapitulace stavby'!AN16="","",'Rekapitulace stavby'!AN16)</f>
        <v/>
      </c>
      <c r="K20" s="36"/>
      <c r="L20" s="111"/>
      <c r="S20" s="36"/>
      <c r="T20" s="36"/>
      <c r="U20" s="36"/>
      <c r="V20" s="36"/>
      <c r="W20" s="36"/>
      <c r="X20" s="36"/>
      <c r="Y20" s="36"/>
      <c r="Z20" s="36"/>
      <c r="AA20" s="36"/>
      <c r="AB20" s="36"/>
      <c r="AC20" s="36"/>
      <c r="AD20" s="36"/>
      <c r="AE20" s="36"/>
    </row>
    <row r="21" spans="1:31" s="2" customFormat="1" ht="18" customHeight="1">
      <c r="A21" s="36"/>
      <c r="B21" s="41"/>
      <c r="C21" s="36"/>
      <c r="D21" s="36"/>
      <c r="E21" s="112" t="str">
        <f>IF('Rekapitulace stavby'!E17="","",'Rekapitulace stavby'!E17)</f>
        <v xml:space="preserve"> </v>
      </c>
      <c r="F21" s="36"/>
      <c r="G21" s="36"/>
      <c r="H21" s="36"/>
      <c r="I21" s="113" t="s">
        <v>29</v>
      </c>
      <c r="J21" s="112" t="str">
        <f>IF('Rekapitulace stavby'!AN17="","",'Rekapitulace stavby'!AN17)</f>
        <v/>
      </c>
      <c r="K21" s="36"/>
      <c r="L21" s="111"/>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110"/>
      <c r="J22" s="36"/>
      <c r="K22" s="36"/>
      <c r="L22" s="111"/>
      <c r="S22" s="36"/>
      <c r="T22" s="36"/>
      <c r="U22" s="36"/>
      <c r="V22" s="36"/>
      <c r="W22" s="36"/>
      <c r="X22" s="36"/>
      <c r="Y22" s="36"/>
      <c r="Z22" s="36"/>
      <c r="AA22" s="36"/>
      <c r="AB22" s="36"/>
      <c r="AC22" s="36"/>
      <c r="AD22" s="36"/>
      <c r="AE22" s="36"/>
    </row>
    <row r="23" spans="1:31" s="2" customFormat="1" ht="12" customHeight="1">
      <c r="A23" s="36"/>
      <c r="B23" s="41"/>
      <c r="C23" s="36"/>
      <c r="D23" s="109" t="s">
        <v>36</v>
      </c>
      <c r="E23" s="36"/>
      <c r="F23" s="36"/>
      <c r="G23" s="36"/>
      <c r="H23" s="36"/>
      <c r="I23" s="113" t="s">
        <v>26</v>
      </c>
      <c r="J23" s="112" t="str">
        <f>IF('Rekapitulace stavby'!AN19="","",'Rekapitulace stavby'!AN19)</f>
        <v/>
      </c>
      <c r="K23" s="36"/>
      <c r="L23" s="111"/>
      <c r="S23" s="36"/>
      <c r="T23" s="36"/>
      <c r="U23" s="36"/>
      <c r="V23" s="36"/>
      <c r="W23" s="36"/>
      <c r="X23" s="36"/>
      <c r="Y23" s="36"/>
      <c r="Z23" s="36"/>
      <c r="AA23" s="36"/>
      <c r="AB23" s="36"/>
      <c r="AC23" s="36"/>
      <c r="AD23" s="36"/>
      <c r="AE23" s="36"/>
    </row>
    <row r="24" spans="1:31" s="2" customFormat="1" ht="18" customHeight="1">
      <c r="A24" s="36"/>
      <c r="B24" s="41"/>
      <c r="C24" s="36"/>
      <c r="D24" s="36"/>
      <c r="E24" s="112" t="str">
        <f>IF('Rekapitulace stavby'!E20="","",'Rekapitulace stavby'!E20)</f>
        <v xml:space="preserve"> </v>
      </c>
      <c r="F24" s="36"/>
      <c r="G24" s="36"/>
      <c r="H24" s="36"/>
      <c r="I24" s="113" t="s">
        <v>29</v>
      </c>
      <c r="J24" s="112" t="str">
        <f>IF('Rekapitulace stavby'!AN20="","",'Rekapitulace stavby'!AN20)</f>
        <v/>
      </c>
      <c r="K24" s="36"/>
      <c r="L24" s="111"/>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110"/>
      <c r="J25" s="36"/>
      <c r="K25" s="36"/>
      <c r="L25" s="111"/>
      <c r="S25" s="36"/>
      <c r="T25" s="36"/>
      <c r="U25" s="36"/>
      <c r="V25" s="36"/>
      <c r="W25" s="36"/>
      <c r="X25" s="36"/>
      <c r="Y25" s="36"/>
      <c r="Z25" s="36"/>
      <c r="AA25" s="36"/>
      <c r="AB25" s="36"/>
      <c r="AC25" s="36"/>
      <c r="AD25" s="36"/>
      <c r="AE25" s="36"/>
    </row>
    <row r="26" spans="1:31" s="2" customFormat="1" ht="12" customHeight="1">
      <c r="A26" s="36"/>
      <c r="B26" s="41"/>
      <c r="C26" s="36"/>
      <c r="D26" s="109" t="s">
        <v>37</v>
      </c>
      <c r="E26" s="36"/>
      <c r="F26" s="36"/>
      <c r="G26" s="36"/>
      <c r="H26" s="36"/>
      <c r="I26" s="110"/>
      <c r="J26" s="36"/>
      <c r="K26" s="36"/>
      <c r="L26" s="111"/>
      <c r="S26" s="36"/>
      <c r="T26" s="36"/>
      <c r="U26" s="36"/>
      <c r="V26" s="36"/>
      <c r="W26" s="36"/>
      <c r="X26" s="36"/>
      <c r="Y26" s="36"/>
      <c r="Z26" s="36"/>
      <c r="AA26" s="36"/>
      <c r="AB26" s="36"/>
      <c r="AC26" s="36"/>
      <c r="AD26" s="36"/>
      <c r="AE26" s="36"/>
    </row>
    <row r="27" spans="1:31" s="8" customFormat="1" ht="15" customHeight="1">
      <c r="A27" s="115"/>
      <c r="B27" s="116"/>
      <c r="C27" s="115"/>
      <c r="D27" s="115"/>
      <c r="E27" s="392" t="s">
        <v>19</v>
      </c>
      <c r="F27" s="392"/>
      <c r="G27" s="392"/>
      <c r="H27" s="392"/>
      <c r="I27" s="117"/>
      <c r="J27" s="115"/>
      <c r="K27" s="115"/>
      <c r="L27" s="118"/>
      <c r="S27" s="115"/>
      <c r="T27" s="115"/>
      <c r="U27" s="115"/>
      <c r="V27" s="115"/>
      <c r="W27" s="115"/>
      <c r="X27" s="115"/>
      <c r="Y27" s="115"/>
      <c r="Z27" s="115"/>
      <c r="AA27" s="115"/>
      <c r="AB27" s="115"/>
      <c r="AC27" s="115"/>
      <c r="AD27" s="115"/>
      <c r="AE27" s="115"/>
    </row>
    <row r="28" spans="1:31" s="2" customFormat="1" ht="6.95" customHeight="1">
      <c r="A28" s="36"/>
      <c r="B28" s="41"/>
      <c r="C28" s="36"/>
      <c r="D28" s="36"/>
      <c r="E28" s="36"/>
      <c r="F28" s="36"/>
      <c r="G28" s="36"/>
      <c r="H28" s="36"/>
      <c r="I28" s="110"/>
      <c r="J28" s="36"/>
      <c r="K28" s="36"/>
      <c r="L28" s="111"/>
      <c r="S28" s="36"/>
      <c r="T28" s="36"/>
      <c r="U28" s="36"/>
      <c r="V28" s="36"/>
      <c r="W28" s="36"/>
      <c r="X28" s="36"/>
      <c r="Y28" s="36"/>
      <c r="Z28" s="36"/>
      <c r="AA28" s="36"/>
      <c r="AB28" s="36"/>
      <c r="AC28" s="36"/>
      <c r="AD28" s="36"/>
      <c r="AE28" s="36"/>
    </row>
    <row r="29" spans="1:31" s="2" customFormat="1" ht="6.95" customHeight="1">
      <c r="A29" s="36"/>
      <c r="B29" s="41"/>
      <c r="C29" s="36"/>
      <c r="D29" s="119"/>
      <c r="E29" s="119"/>
      <c r="F29" s="119"/>
      <c r="G29" s="119"/>
      <c r="H29" s="119"/>
      <c r="I29" s="120"/>
      <c r="J29" s="119"/>
      <c r="K29" s="119"/>
      <c r="L29" s="111"/>
      <c r="S29" s="36"/>
      <c r="T29" s="36"/>
      <c r="U29" s="36"/>
      <c r="V29" s="36"/>
      <c r="W29" s="36"/>
      <c r="X29" s="36"/>
      <c r="Y29" s="36"/>
      <c r="Z29" s="36"/>
      <c r="AA29" s="36"/>
      <c r="AB29" s="36"/>
      <c r="AC29" s="36"/>
      <c r="AD29" s="36"/>
      <c r="AE29" s="36"/>
    </row>
    <row r="30" spans="1:31" s="2" customFormat="1" ht="25.35" customHeight="1">
      <c r="A30" s="36"/>
      <c r="B30" s="41"/>
      <c r="C30" s="36"/>
      <c r="D30" s="121" t="s">
        <v>39</v>
      </c>
      <c r="E30" s="36"/>
      <c r="F30" s="36"/>
      <c r="G30" s="36"/>
      <c r="H30" s="36"/>
      <c r="I30" s="110"/>
      <c r="J30" s="122">
        <f>ROUND(J99,2)</f>
        <v>0</v>
      </c>
      <c r="K30" s="36"/>
      <c r="L30" s="111"/>
      <c r="S30" s="36"/>
      <c r="T30" s="36"/>
      <c r="U30" s="36"/>
      <c r="V30" s="36"/>
      <c r="W30" s="36"/>
      <c r="X30" s="36"/>
      <c r="Y30" s="36"/>
      <c r="Z30" s="36"/>
      <c r="AA30" s="36"/>
      <c r="AB30" s="36"/>
      <c r="AC30" s="36"/>
      <c r="AD30" s="36"/>
      <c r="AE30" s="36"/>
    </row>
    <row r="31" spans="1:31" s="2" customFormat="1" ht="6.95" customHeight="1">
      <c r="A31" s="36"/>
      <c r="B31" s="41"/>
      <c r="C31" s="36"/>
      <c r="D31" s="119"/>
      <c r="E31" s="119"/>
      <c r="F31" s="119"/>
      <c r="G31" s="119"/>
      <c r="H31" s="119"/>
      <c r="I31" s="120"/>
      <c r="J31" s="119"/>
      <c r="K31" s="119"/>
      <c r="L31" s="111"/>
      <c r="S31" s="36"/>
      <c r="T31" s="36"/>
      <c r="U31" s="36"/>
      <c r="V31" s="36"/>
      <c r="W31" s="36"/>
      <c r="X31" s="36"/>
      <c r="Y31" s="36"/>
      <c r="Z31" s="36"/>
      <c r="AA31" s="36"/>
      <c r="AB31" s="36"/>
      <c r="AC31" s="36"/>
      <c r="AD31" s="36"/>
      <c r="AE31" s="36"/>
    </row>
    <row r="32" spans="1:31" s="2" customFormat="1" ht="14.45" customHeight="1">
      <c r="A32" s="36"/>
      <c r="B32" s="41"/>
      <c r="C32" s="36"/>
      <c r="D32" s="36"/>
      <c r="E32" s="36"/>
      <c r="F32" s="123" t="s">
        <v>41</v>
      </c>
      <c r="G32" s="36"/>
      <c r="H32" s="36"/>
      <c r="I32" s="124" t="s">
        <v>40</v>
      </c>
      <c r="J32" s="123" t="s">
        <v>42</v>
      </c>
      <c r="K32" s="36"/>
      <c r="L32" s="111"/>
      <c r="S32" s="36"/>
      <c r="T32" s="36"/>
      <c r="U32" s="36"/>
      <c r="V32" s="36"/>
      <c r="W32" s="36"/>
      <c r="X32" s="36"/>
      <c r="Y32" s="36"/>
      <c r="Z32" s="36"/>
      <c r="AA32" s="36"/>
      <c r="AB32" s="36"/>
      <c r="AC32" s="36"/>
      <c r="AD32" s="36"/>
      <c r="AE32" s="36"/>
    </row>
    <row r="33" spans="1:31" s="2" customFormat="1" ht="14.45" customHeight="1">
      <c r="A33" s="36"/>
      <c r="B33" s="41"/>
      <c r="C33" s="36"/>
      <c r="D33" s="125" t="s">
        <v>43</v>
      </c>
      <c r="E33" s="109" t="s">
        <v>44</v>
      </c>
      <c r="F33" s="126">
        <f>ROUND((SUM(BE99:BE218)),2)</f>
        <v>0</v>
      </c>
      <c r="G33" s="36"/>
      <c r="H33" s="36"/>
      <c r="I33" s="127">
        <v>0.21</v>
      </c>
      <c r="J33" s="126">
        <f>ROUND(((SUM(BE99:BE218))*I33),2)</f>
        <v>0</v>
      </c>
      <c r="K33" s="36"/>
      <c r="L33" s="111"/>
      <c r="S33" s="36"/>
      <c r="T33" s="36"/>
      <c r="U33" s="36"/>
      <c r="V33" s="36"/>
      <c r="W33" s="36"/>
      <c r="X33" s="36"/>
      <c r="Y33" s="36"/>
      <c r="Z33" s="36"/>
      <c r="AA33" s="36"/>
      <c r="AB33" s="36"/>
      <c r="AC33" s="36"/>
      <c r="AD33" s="36"/>
      <c r="AE33" s="36"/>
    </row>
    <row r="34" spans="1:31" s="2" customFormat="1" ht="14.45" customHeight="1">
      <c r="A34" s="36"/>
      <c r="B34" s="41"/>
      <c r="C34" s="36"/>
      <c r="D34" s="36"/>
      <c r="E34" s="109" t="s">
        <v>45</v>
      </c>
      <c r="F34" s="126">
        <f>ROUND((SUM(BF99:BF218)),2)</f>
        <v>0</v>
      </c>
      <c r="G34" s="36"/>
      <c r="H34" s="36"/>
      <c r="I34" s="127">
        <v>0.15</v>
      </c>
      <c r="J34" s="126">
        <f>ROUND(((SUM(BF99:BF218))*I34),2)</f>
        <v>0</v>
      </c>
      <c r="K34" s="36"/>
      <c r="L34" s="111"/>
      <c r="S34" s="36"/>
      <c r="T34" s="36"/>
      <c r="U34" s="36"/>
      <c r="V34" s="36"/>
      <c r="W34" s="36"/>
      <c r="X34" s="36"/>
      <c r="Y34" s="36"/>
      <c r="Z34" s="36"/>
      <c r="AA34" s="36"/>
      <c r="AB34" s="36"/>
      <c r="AC34" s="36"/>
      <c r="AD34" s="36"/>
      <c r="AE34" s="36"/>
    </row>
    <row r="35" spans="1:31" s="2" customFormat="1" ht="14.45" customHeight="1" hidden="1">
      <c r="A35" s="36"/>
      <c r="B35" s="41"/>
      <c r="C35" s="36"/>
      <c r="D35" s="36"/>
      <c r="E35" s="109" t="s">
        <v>46</v>
      </c>
      <c r="F35" s="126">
        <f>ROUND((SUM(BG99:BG218)),2)</f>
        <v>0</v>
      </c>
      <c r="G35" s="36"/>
      <c r="H35" s="36"/>
      <c r="I35" s="127">
        <v>0.21</v>
      </c>
      <c r="J35" s="126">
        <f>0</f>
        <v>0</v>
      </c>
      <c r="K35" s="36"/>
      <c r="L35" s="111"/>
      <c r="S35" s="36"/>
      <c r="T35" s="36"/>
      <c r="U35" s="36"/>
      <c r="V35" s="36"/>
      <c r="W35" s="36"/>
      <c r="X35" s="36"/>
      <c r="Y35" s="36"/>
      <c r="Z35" s="36"/>
      <c r="AA35" s="36"/>
      <c r="AB35" s="36"/>
      <c r="AC35" s="36"/>
      <c r="AD35" s="36"/>
      <c r="AE35" s="36"/>
    </row>
    <row r="36" spans="1:31" s="2" customFormat="1" ht="14.45" customHeight="1" hidden="1">
      <c r="A36" s="36"/>
      <c r="B36" s="41"/>
      <c r="C36" s="36"/>
      <c r="D36" s="36"/>
      <c r="E36" s="109" t="s">
        <v>47</v>
      </c>
      <c r="F36" s="126">
        <f>ROUND((SUM(BH99:BH218)),2)</f>
        <v>0</v>
      </c>
      <c r="G36" s="36"/>
      <c r="H36" s="36"/>
      <c r="I36" s="127">
        <v>0.15</v>
      </c>
      <c r="J36" s="126">
        <f>0</f>
        <v>0</v>
      </c>
      <c r="K36" s="36"/>
      <c r="L36" s="111"/>
      <c r="S36" s="36"/>
      <c r="T36" s="36"/>
      <c r="U36" s="36"/>
      <c r="V36" s="36"/>
      <c r="W36" s="36"/>
      <c r="X36" s="36"/>
      <c r="Y36" s="36"/>
      <c r="Z36" s="36"/>
      <c r="AA36" s="36"/>
      <c r="AB36" s="36"/>
      <c r="AC36" s="36"/>
      <c r="AD36" s="36"/>
      <c r="AE36" s="36"/>
    </row>
    <row r="37" spans="1:31" s="2" customFormat="1" ht="14.45" customHeight="1" hidden="1">
      <c r="A37" s="36"/>
      <c r="B37" s="41"/>
      <c r="C37" s="36"/>
      <c r="D37" s="36"/>
      <c r="E37" s="109" t="s">
        <v>48</v>
      </c>
      <c r="F37" s="126">
        <f>ROUND((SUM(BI99:BI218)),2)</f>
        <v>0</v>
      </c>
      <c r="G37" s="36"/>
      <c r="H37" s="36"/>
      <c r="I37" s="127">
        <v>0</v>
      </c>
      <c r="J37" s="126">
        <f>0</f>
        <v>0</v>
      </c>
      <c r="K37" s="36"/>
      <c r="L37" s="111"/>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110"/>
      <c r="J38" s="36"/>
      <c r="K38" s="36"/>
      <c r="L38" s="111"/>
      <c r="S38" s="36"/>
      <c r="T38" s="36"/>
      <c r="U38" s="36"/>
      <c r="V38" s="36"/>
      <c r="W38" s="36"/>
      <c r="X38" s="36"/>
      <c r="Y38" s="36"/>
      <c r="Z38" s="36"/>
      <c r="AA38" s="36"/>
      <c r="AB38" s="36"/>
      <c r="AC38" s="36"/>
      <c r="AD38" s="36"/>
      <c r="AE38" s="36"/>
    </row>
    <row r="39" spans="1:31" s="2" customFormat="1" ht="25.35" customHeight="1">
      <c r="A39" s="36"/>
      <c r="B39" s="41"/>
      <c r="C39" s="128"/>
      <c r="D39" s="129" t="s">
        <v>49</v>
      </c>
      <c r="E39" s="130"/>
      <c r="F39" s="130"/>
      <c r="G39" s="131" t="s">
        <v>50</v>
      </c>
      <c r="H39" s="132" t="s">
        <v>51</v>
      </c>
      <c r="I39" s="133"/>
      <c r="J39" s="134">
        <f>SUM(J30:J37)</f>
        <v>0</v>
      </c>
      <c r="K39" s="135"/>
      <c r="L39" s="111"/>
      <c r="S39" s="36"/>
      <c r="T39" s="36"/>
      <c r="U39" s="36"/>
      <c r="V39" s="36"/>
      <c r="W39" s="36"/>
      <c r="X39" s="36"/>
      <c r="Y39" s="36"/>
      <c r="Z39" s="36"/>
      <c r="AA39" s="36"/>
      <c r="AB39" s="36"/>
      <c r="AC39" s="36"/>
      <c r="AD39" s="36"/>
      <c r="AE39" s="36"/>
    </row>
    <row r="40" spans="1:31" s="2" customFormat="1" ht="14.45" customHeight="1">
      <c r="A40" s="36"/>
      <c r="B40" s="136"/>
      <c r="C40" s="137"/>
      <c r="D40" s="137"/>
      <c r="E40" s="137"/>
      <c r="F40" s="137"/>
      <c r="G40" s="137"/>
      <c r="H40" s="137"/>
      <c r="I40" s="138"/>
      <c r="J40" s="137"/>
      <c r="K40" s="137"/>
      <c r="L40" s="111"/>
      <c r="S40" s="36"/>
      <c r="T40" s="36"/>
      <c r="U40" s="36"/>
      <c r="V40" s="36"/>
      <c r="W40" s="36"/>
      <c r="X40" s="36"/>
      <c r="Y40" s="36"/>
      <c r="Z40" s="36"/>
      <c r="AA40" s="36"/>
      <c r="AB40" s="36"/>
      <c r="AC40" s="36"/>
      <c r="AD40" s="36"/>
      <c r="AE40" s="36"/>
    </row>
    <row r="44" spans="1:31" s="2" customFormat="1" ht="6.95" customHeight="1">
      <c r="A44" s="36"/>
      <c r="B44" s="139"/>
      <c r="C44" s="140"/>
      <c r="D44" s="140"/>
      <c r="E44" s="140"/>
      <c r="F44" s="140"/>
      <c r="G44" s="140"/>
      <c r="H44" s="140"/>
      <c r="I44" s="141"/>
      <c r="J44" s="140"/>
      <c r="K44" s="140"/>
      <c r="L44" s="111"/>
      <c r="S44" s="36"/>
      <c r="T44" s="36"/>
      <c r="U44" s="36"/>
      <c r="V44" s="36"/>
      <c r="W44" s="36"/>
      <c r="X44" s="36"/>
      <c r="Y44" s="36"/>
      <c r="Z44" s="36"/>
      <c r="AA44" s="36"/>
      <c r="AB44" s="36"/>
      <c r="AC44" s="36"/>
      <c r="AD44" s="36"/>
      <c r="AE44" s="36"/>
    </row>
    <row r="45" spans="1:31" s="2" customFormat="1" ht="24.95" customHeight="1">
      <c r="A45" s="36"/>
      <c r="B45" s="37"/>
      <c r="C45" s="25" t="s">
        <v>93</v>
      </c>
      <c r="D45" s="38"/>
      <c r="E45" s="38"/>
      <c r="F45" s="38"/>
      <c r="G45" s="38"/>
      <c r="H45" s="38"/>
      <c r="I45" s="110"/>
      <c r="J45" s="38"/>
      <c r="K45" s="38"/>
      <c r="L45" s="111"/>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110"/>
      <c r="J46" s="38"/>
      <c r="K46" s="38"/>
      <c r="L46" s="111"/>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110"/>
      <c r="J47" s="38"/>
      <c r="K47" s="38"/>
      <c r="L47" s="111"/>
      <c r="S47" s="36"/>
      <c r="T47" s="36"/>
      <c r="U47" s="36"/>
      <c r="V47" s="36"/>
      <c r="W47" s="36"/>
      <c r="X47" s="36"/>
      <c r="Y47" s="36"/>
      <c r="Z47" s="36"/>
      <c r="AA47" s="36"/>
      <c r="AB47" s="36"/>
      <c r="AC47" s="36"/>
      <c r="AD47" s="36"/>
      <c r="AE47" s="36"/>
    </row>
    <row r="48" spans="1:31" s="2" customFormat="1" ht="15" customHeight="1">
      <c r="A48" s="36"/>
      <c r="B48" s="37"/>
      <c r="C48" s="38"/>
      <c r="D48" s="38"/>
      <c r="E48" s="384" t="str">
        <f>E7</f>
        <v>Stavební úpravy učeben v objektu ISŠT Mělník</v>
      </c>
      <c r="F48" s="385"/>
      <c r="G48" s="385"/>
      <c r="H48" s="385"/>
      <c r="I48" s="110"/>
      <c r="J48" s="38"/>
      <c r="K48" s="38"/>
      <c r="L48" s="111"/>
      <c r="S48" s="36"/>
      <c r="T48" s="36"/>
      <c r="U48" s="36"/>
      <c r="V48" s="36"/>
      <c r="W48" s="36"/>
      <c r="X48" s="36"/>
      <c r="Y48" s="36"/>
      <c r="Z48" s="36"/>
      <c r="AA48" s="36"/>
      <c r="AB48" s="36"/>
      <c r="AC48" s="36"/>
      <c r="AD48" s="36"/>
      <c r="AE48" s="36"/>
    </row>
    <row r="49" spans="1:31" s="2" customFormat="1" ht="12" customHeight="1">
      <c r="A49" s="36"/>
      <c r="B49" s="37"/>
      <c r="C49" s="31" t="s">
        <v>91</v>
      </c>
      <c r="D49" s="38"/>
      <c r="E49" s="38"/>
      <c r="F49" s="38"/>
      <c r="G49" s="38"/>
      <c r="H49" s="38"/>
      <c r="I49" s="110"/>
      <c r="J49" s="38"/>
      <c r="K49" s="38"/>
      <c r="L49" s="111"/>
      <c r="S49" s="36"/>
      <c r="T49" s="36"/>
      <c r="U49" s="36"/>
      <c r="V49" s="36"/>
      <c r="W49" s="36"/>
      <c r="X49" s="36"/>
      <c r="Y49" s="36"/>
      <c r="Z49" s="36"/>
      <c r="AA49" s="36"/>
      <c r="AB49" s="36"/>
      <c r="AC49" s="36"/>
      <c r="AD49" s="36"/>
      <c r="AE49" s="36"/>
    </row>
    <row r="50" spans="1:31" s="2" customFormat="1" ht="15" customHeight="1">
      <c r="A50" s="36"/>
      <c r="B50" s="37"/>
      <c r="C50" s="38"/>
      <c r="D50" s="38"/>
      <c r="E50" s="362" t="str">
        <f>E9</f>
        <v>SO 01 - Jazyková učebna (č.12)</v>
      </c>
      <c r="F50" s="383"/>
      <c r="G50" s="383"/>
      <c r="H50" s="383"/>
      <c r="I50" s="110"/>
      <c r="J50" s="38"/>
      <c r="K50" s="38"/>
      <c r="L50" s="111"/>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110"/>
      <c r="J51" s="38"/>
      <c r="K51" s="38"/>
      <c r="L51" s="111"/>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Mělník</v>
      </c>
      <c r="G52" s="38"/>
      <c r="H52" s="38"/>
      <c r="I52" s="113" t="s">
        <v>23</v>
      </c>
      <c r="J52" s="61" t="str">
        <f>IF(J12="","",J12)</f>
        <v>1. 7. 2019</v>
      </c>
      <c r="K52" s="38"/>
      <c r="L52" s="111"/>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110"/>
      <c r="J53" s="38"/>
      <c r="K53" s="38"/>
      <c r="L53" s="111"/>
      <c r="S53" s="36"/>
      <c r="T53" s="36"/>
      <c r="U53" s="36"/>
      <c r="V53" s="36"/>
      <c r="W53" s="36"/>
      <c r="X53" s="36"/>
      <c r="Y53" s="36"/>
      <c r="Z53" s="36"/>
      <c r="AA53" s="36"/>
      <c r="AB53" s="36"/>
      <c r="AC53" s="36"/>
      <c r="AD53" s="36"/>
      <c r="AE53" s="36"/>
    </row>
    <row r="54" spans="1:31" s="2" customFormat="1" ht="14.85" customHeight="1">
      <c r="A54" s="36"/>
      <c r="B54" s="37"/>
      <c r="C54" s="31" t="s">
        <v>25</v>
      </c>
      <c r="D54" s="38"/>
      <c r="E54" s="38"/>
      <c r="F54" s="29" t="str">
        <f>E15</f>
        <v>Integrovaná střední škola technická Mělník, p.o.</v>
      </c>
      <c r="G54" s="38"/>
      <c r="H54" s="38"/>
      <c r="I54" s="113" t="s">
        <v>33</v>
      </c>
      <c r="J54" s="34" t="str">
        <f>E21</f>
        <v xml:space="preserve"> </v>
      </c>
      <c r="K54" s="38"/>
      <c r="L54" s="111"/>
      <c r="S54" s="36"/>
      <c r="T54" s="36"/>
      <c r="U54" s="36"/>
      <c r="V54" s="36"/>
      <c r="W54" s="36"/>
      <c r="X54" s="36"/>
      <c r="Y54" s="36"/>
      <c r="Z54" s="36"/>
      <c r="AA54" s="36"/>
      <c r="AB54" s="36"/>
      <c r="AC54" s="36"/>
      <c r="AD54" s="36"/>
      <c r="AE54" s="36"/>
    </row>
    <row r="55" spans="1:31" s="2" customFormat="1" ht="14.85" customHeight="1">
      <c r="A55" s="36"/>
      <c r="B55" s="37"/>
      <c r="C55" s="31" t="s">
        <v>31</v>
      </c>
      <c r="D55" s="38"/>
      <c r="E55" s="38"/>
      <c r="F55" s="29" t="str">
        <f>IF(E18="","",E18)</f>
        <v>Vyplň údaj</v>
      </c>
      <c r="G55" s="38"/>
      <c r="H55" s="38"/>
      <c r="I55" s="113" t="s">
        <v>36</v>
      </c>
      <c r="J55" s="34" t="str">
        <f>E24</f>
        <v xml:space="preserve"> </v>
      </c>
      <c r="K55" s="38"/>
      <c r="L55" s="111"/>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110"/>
      <c r="J56" s="38"/>
      <c r="K56" s="38"/>
      <c r="L56" s="111"/>
      <c r="S56" s="36"/>
      <c r="T56" s="36"/>
      <c r="U56" s="36"/>
      <c r="V56" s="36"/>
      <c r="W56" s="36"/>
      <c r="X56" s="36"/>
      <c r="Y56" s="36"/>
      <c r="Z56" s="36"/>
      <c r="AA56" s="36"/>
      <c r="AB56" s="36"/>
      <c r="AC56" s="36"/>
      <c r="AD56" s="36"/>
      <c r="AE56" s="36"/>
    </row>
    <row r="57" spans="1:31" s="2" customFormat="1" ht="29.25" customHeight="1">
      <c r="A57" s="36"/>
      <c r="B57" s="37"/>
      <c r="C57" s="142" t="s">
        <v>94</v>
      </c>
      <c r="D57" s="143"/>
      <c r="E57" s="143"/>
      <c r="F57" s="143"/>
      <c r="G57" s="143"/>
      <c r="H57" s="143"/>
      <c r="I57" s="144"/>
      <c r="J57" s="145" t="s">
        <v>95</v>
      </c>
      <c r="K57" s="143"/>
      <c r="L57" s="111"/>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110"/>
      <c r="J58" s="38"/>
      <c r="K58" s="38"/>
      <c r="L58" s="111"/>
      <c r="S58" s="36"/>
      <c r="T58" s="36"/>
      <c r="U58" s="36"/>
      <c r="V58" s="36"/>
      <c r="W58" s="36"/>
      <c r="X58" s="36"/>
      <c r="Y58" s="36"/>
      <c r="Z58" s="36"/>
      <c r="AA58" s="36"/>
      <c r="AB58" s="36"/>
      <c r="AC58" s="36"/>
      <c r="AD58" s="36"/>
      <c r="AE58" s="36"/>
    </row>
    <row r="59" spans="1:47" s="2" customFormat="1" ht="22.9" customHeight="1">
      <c r="A59" s="36"/>
      <c r="B59" s="37"/>
      <c r="C59" s="146" t="s">
        <v>71</v>
      </c>
      <c r="D59" s="38"/>
      <c r="E59" s="38"/>
      <c r="F59" s="38"/>
      <c r="G59" s="38"/>
      <c r="H59" s="38"/>
      <c r="I59" s="110"/>
      <c r="J59" s="79">
        <f>J99</f>
        <v>0</v>
      </c>
      <c r="K59" s="38"/>
      <c r="L59" s="111"/>
      <c r="S59" s="36"/>
      <c r="T59" s="36"/>
      <c r="U59" s="36"/>
      <c r="V59" s="36"/>
      <c r="W59" s="36"/>
      <c r="X59" s="36"/>
      <c r="Y59" s="36"/>
      <c r="Z59" s="36"/>
      <c r="AA59" s="36"/>
      <c r="AB59" s="36"/>
      <c r="AC59" s="36"/>
      <c r="AD59" s="36"/>
      <c r="AE59" s="36"/>
      <c r="AU59" s="19" t="s">
        <v>96</v>
      </c>
    </row>
    <row r="60" spans="2:12" s="9" customFormat="1" ht="24.95" customHeight="1">
      <c r="B60" s="147"/>
      <c r="C60" s="148"/>
      <c r="D60" s="149" t="s">
        <v>97</v>
      </c>
      <c r="E60" s="150"/>
      <c r="F60" s="150"/>
      <c r="G60" s="150"/>
      <c r="H60" s="150"/>
      <c r="I60" s="151"/>
      <c r="J60" s="152">
        <f>J100</f>
        <v>0</v>
      </c>
      <c r="K60" s="148"/>
      <c r="L60" s="153"/>
    </row>
    <row r="61" spans="2:12" s="10" customFormat="1" ht="19.9" customHeight="1">
      <c r="B61" s="154"/>
      <c r="C61" s="155"/>
      <c r="D61" s="156" t="s">
        <v>98</v>
      </c>
      <c r="E61" s="157"/>
      <c r="F61" s="157"/>
      <c r="G61" s="157"/>
      <c r="H61" s="157"/>
      <c r="I61" s="158"/>
      <c r="J61" s="159">
        <f>J101</f>
        <v>0</v>
      </c>
      <c r="K61" s="155"/>
      <c r="L61" s="160"/>
    </row>
    <row r="62" spans="2:12" s="10" customFormat="1" ht="19.9" customHeight="1">
      <c r="B62" s="154"/>
      <c r="C62" s="155"/>
      <c r="D62" s="156" t="s">
        <v>99</v>
      </c>
      <c r="E62" s="157"/>
      <c r="F62" s="157"/>
      <c r="G62" s="157"/>
      <c r="H62" s="157"/>
      <c r="I62" s="158"/>
      <c r="J62" s="159">
        <f>J114</f>
        <v>0</v>
      </c>
      <c r="K62" s="155"/>
      <c r="L62" s="160"/>
    </row>
    <row r="63" spans="2:12" s="10" customFormat="1" ht="19.9" customHeight="1">
      <c r="B63" s="154"/>
      <c r="C63" s="155"/>
      <c r="D63" s="156" t="s">
        <v>100</v>
      </c>
      <c r="E63" s="157"/>
      <c r="F63" s="157"/>
      <c r="G63" s="157"/>
      <c r="H63" s="157"/>
      <c r="I63" s="158"/>
      <c r="J63" s="159">
        <f>J118</f>
        <v>0</v>
      </c>
      <c r="K63" s="155"/>
      <c r="L63" s="160"/>
    </row>
    <row r="64" spans="2:12" s="10" customFormat="1" ht="19.9" customHeight="1">
      <c r="B64" s="154"/>
      <c r="C64" s="155"/>
      <c r="D64" s="156" t="s">
        <v>101</v>
      </c>
      <c r="E64" s="157"/>
      <c r="F64" s="157"/>
      <c r="G64" s="157"/>
      <c r="H64" s="157"/>
      <c r="I64" s="158"/>
      <c r="J64" s="159">
        <f>J121</f>
        <v>0</v>
      </c>
      <c r="K64" s="155"/>
      <c r="L64" s="160"/>
    </row>
    <row r="65" spans="2:12" s="10" customFormat="1" ht="19.9" customHeight="1">
      <c r="B65" s="154"/>
      <c r="C65" s="155"/>
      <c r="D65" s="156" t="s">
        <v>102</v>
      </c>
      <c r="E65" s="157"/>
      <c r="F65" s="157"/>
      <c r="G65" s="157"/>
      <c r="H65" s="157"/>
      <c r="I65" s="158"/>
      <c r="J65" s="159">
        <f>J124</f>
        <v>0</v>
      </c>
      <c r="K65" s="155"/>
      <c r="L65" s="160"/>
    </row>
    <row r="66" spans="2:12" s="10" customFormat="1" ht="19.9" customHeight="1">
      <c r="B66" s="154"/>
      <c r="C66" s="155"/>
      <c r="D66" s="156" t="s">
        <v>103</v>
      </c>
      <c r="E66" s="157"/>
      <c r="F66" s="157"/>
      <c r="G66" s="157"/>
      <c r="H66" s="157"/>
      <c r="I66" s="158"/>
      <c r="J66" s="159">
        <f>J152</f>
        <v>0</v>
      </c>
      <c r="K66" s="155"/>
      <c r="L66" s="160"/>
    </row>
    <row r="67" spans="2:12" s="10" customFormat="1" ht="19.9" customHeight="1">
      <c r="B67" s="154"/>
      <c r="C67" s="155"/>
      <c r="D67" s="156" t="s">
        <v>104</v>
      </c>
      <c r="E67" s="157"/>
      <c r="F67" s="157"/>
      <c r="G67" s="157"/>
      <c r="H67" s="157"/>
      <c r="I67" s="158"/>
      <c r="J67" s="159">
        <f>J160</f>
        <v>0</v>
      </c>
      <c r="K67" s="155"/>
      <c r="L67" s="160"/>
    </row>
    <row r="68" spans="2:12" s="9" customFormat="1" ht="24.95" customHeight="1">
      <c r="B68" s="147"/>
      <c r="C68" s="148"/>
      <c r="D68" s="149" t="s">
        <v>105</v>
      </c>
      <c r="E68" s="150"/>
      <c r="F68" s="150"/>
      <c r="G68" s="150"/>
      <c r="H68" s="150"/>
      <c r="I68" s="151"/>
      <c r="J68" s="152">
        <f>J163</f>
        <v>0</v>
      </c>
      <c r="K68" s="148"/>
      <c r="L68" s="153"/>
    </row>
    <row r="69" spans="2:12" s="10" customFormat="1" ht="19.9" customHeight="1">
      <c r="B69" s="154"/>
      <c r="C69" s="155"/>
      <c r="D69" s="156" t="s">
        <v>106</v>
      </c>
      <c r="E69" s="157"/>
      <c r="F69" s="157"/>
      <c r="G69" s="157"/>
      <c r="H69" s="157"/>
      <c r="I69" s="158"/>
      <c r="J69" s="159">
        <f>J164</f>
        <v>0</v>
      </c>
      <c r="K69" s="155"/>
      <c r="L69" s="160"/>
    </row>
    <row r="70" spans="2:12" s="10" customFormat="1" ht="19.9" customHeight="1">
      <c r="B70" s="154"/>
      <c r="C70" s="155"/>
      <c r="D70" s="156" t="s">
        <v>107</v>
      </c>
      <c r="E70" s="157"/>
      <c r="F70" s="157"/>
      <c r="G70" s="157"/>
      <c r="H70" s="157"/>
      <c r="I70" s="158"/>
      <c r="J70" s="159">
        <f>J166</f>
        <v>0</v>
      </c>
      <c r="K70" s="155"/>
      <c r="L70" s="160"/>
    </row>
    <row r="71" spans="2:12" s="10" customFormat="1" ht="19.9" customHeight="1">
      <c r="B71" s="154"/>
      <c r="C71" s="155"/>
      <c r="D71" s="156" t="s">
        <v>108</v>
      </c>
      <c r="E71" s="157"/>
      <c r="F71" s="157"/>
      <c r="G71" s="157"/>
      <c r="H71" s="157"/>
      <c r="I71" s="158"/>
      <c r="J71" s="159">
        <f>J169</f>
        <v>0</v>
      </c>
      <c r="K71" s="155"/>
      <c r="L71" s="160"/>
    </row>
    <row r="72" spans="2:12" s="10" customFormat="1" ht="19.9" customHeight="1">
      <c r="B72" s="154"/>
      <c r="C72" s="155"/>
      <c r="D72" s="156" t="s">
        <v>109</v>
      </c>
      <c r="E72" s="157"/>
      <c r="F72" s="157"/>
      <c r="G72" s="157"/>
      <c r="H72" s="157"/>
      <c r="I72" s="158"/>
      <c r="J72" s="159">
        <f>J177</f>
        <v>0</v>
      </c>
      <c r="K72" s="155"/>
      <c r="L72" s="160"/>
    </row>
    <row r="73" spans="2:12" s="10" customFormat="1" ht="19.9" customHeight="1">
      <c r="B73" s="154"/>
      <c r="C73" s="155"/>
      <c r="D73" s="156" t="s">
        <v>110</v>
      </c>
      <c r="E73" s="157"/>
      <c r="F73" s="157"/>
      <c r="G73" s="157"/>
      <c r="H73" s="157"/>
      <c r="I73" s="158"/>
      <c r="J73" s="159">
        <f>J181</f>
        <v>0</v>
      </c>
      <c r="K73" s="155"/>
      <c r="L73" s="160"/>
    </row>
    <row r="74" spans="2:12" s="10" customFormat="1" ht="19.9" customHeight="1">
      <c r="B74" s="154"/>
      <c r="C74" s="155"/>
      <c r="D74" s="156" t="s">
        <v>111</v>
      </c>
      <c r="E74" s="157"/>
      <c r="F74" s="157"/>
      <c r="G74" s="157"/>
      <c r="H74" s="157"/>
      <c r="I74" s="158"/>
      <c r="J74" s="159">
        <f>J204</f>
        <v>0</v>
      </c>
      <c r="K74" s="155"/>
      <c r="L74" s="160"/>
    </row>
    <row r="75" spans="2:12" s="10" customFormat="1" ht="19.9" customHeight="1">
      <c r="B75" s="154"/>
      <c r="C75" s="155"/>
      <c r="D75" s="156" t="s">
        <v>112</v>
      </c>
      <c r="E75" s="157"/>
      <c r="F75" s="157"/>
      <c r="G75" s="157"/>
      <c r="H75" s="157"/>
      <c r="I75" s="158"/>
      <c r="J75" s="159">
        <f>J206</f>
        <v>0</v>
      </c>
      <c r="K75" s="155"/>
      <c r="L75" s="160"/>
    </row>
    <row r="76" spans="2:12" s="9" customFormat="1" ht="24.95" customHeight="1">
      <c r="B76" s="147"/>
      <c r="C76" s="148"/>
      <c r="D76" s="149" t="s">
        <v>113</v>
      </c>
      <c r="E76" s="150"/>
      <c r="F76" s="150"/>
      <c r="G76" s="150"/>
      <c r="H76" s="150"/>
      <c r="I76" s="151"/>
      <c r="J76" s="152">
        <f>J212</f>
        <v>0</v>
      </c>
      <c r="K76" s="148"/>
      <c r="L76" s="153"/>
    </row>
    <row r="77" spans="2:12" s="10" customFormat="1" ht="19.9" customHeight="1">
      <c r="B77" s="154"/>
      <c r="C77" s="155"/>
      <c r="D77" s="156" t="s">
        <v>114</v>
      </c>
      <c r="E77" s="157"/>
      <c r="F77" s="157"/>
      <c r="G77" s="157"/>
      <c r="H77" s="157"/>
      <c r="I77" s="158"/>
      <c r="J77" s="159">
        <f>J213</f>
        <v>0</v>
      </c>
      <c r="K77" s="155"/>
      <c r="L77" s="160"/>
    </row>
    <row r="78" spans="2:12" s="10" customFormat="1" ht="19.9" customHeight="1">
      <c r="B78" s="154"/>
      <c r="C78" s="155"/>
      <c r="D78" s="156" t="s">
        <v>115</v>
      </c>
      <c r="E78" s="157"/>
      <c r="F78" s="157"/>
      <c r="G78" s="157"/>
      <c r="H78" s="157"/>
      <c r="I78" s="158"/>
      <c r="J78" s="159">
        <f>J215</f>
        <v>0</v>
      </c>
      <c r="K78" s="155"/>
      <c r="L78" s="160"/>
    </row>
    <row r="79" spans="2:12" s="10" customFormat="1" ht="19.9" customHeight="1">
      <c r="B79" s="154"/>
      <c r="C79" s="155"/>
      <c r="D79" s="156" t="s">
        <v>116</v>
      </c>
      <c r="E79" s="157"/>
      <c r="F79" s="157"/>
      <c r="G79" s="157"/>
      <c r="H79" s="157"/>
      <c r="I79" s="158"/>
      <c r="J79" s="159">
        <f>J217</f>
        <v>0</v>
      </c>
      <c r="K79" s="155"/>
      <c r="L79" s="160"/>
    </row>
    <row r="80" spans="1:31" s="2" customFormat="1" ht="21.75" customHeight="1">
      <c r="A80" s="36"/>
      <c r="B80" s="37"/>
      <c r="C80" s="38"/>
      <c r="D80" s="38"/>
      <c r="E80" s="38"/>
      <c r="F80" s="38"/>
      <c r="G80" s="38"/>
      <c r="H80" s="38"/>
      <c r="I80" s="110"/>
      <c r="J80" s="38"/>
      <c r="K80" s="38"/>
      <c r="L80" s="111"/>
      <c r="S80" s="36"/>
      <c r="T80" s="36"/>
      <c r="U80" s="36"/>
      <c r="V80" s="36"/>
      <c r="W80" s="36"/>
      <c r="X80" s="36"/>
      <c r="Y80" s="36"/>
      <c r="Z80" s="36"/>
      <c r="AA80" s="36"/>
      <c r="AB80" s="36"/>
      <c r="AC80" s="36"/>
      <c r="AD80" s="36"/>
      <c r="AE80" s="36"/>
    </row>
    <row r="81" spans="1:31" s="2" customFormat="1" ht="6.95" customHeight="1">
      <c r="A81" s="36"/>
      <c r="B81" s="49"/>
      <c r="C81" s="50"/>
      <c r="D81" s="50"/>
      <c r="E81" s="50"/>
      <c r="F81" s="50"/>
      <c r="G81" s="50"/>
      <c r="H81" s="50"/>
      <c r="I81" s="138"/>
      <c r="J81" s="50"/>
      <c r="K81" s="50"/>
      <c r="L81" s="111"/>
      <c r="S81" s="36"/>
      <c r="T81" s="36"/>
      <c r="U81" s="36"/>
      <c r="V81" s="36"/>
      <c r="W81" s="36"/>
      <c r="X81" s="36"/>
      <c r="Y81" s="36"/>
      <c r="Z81" s="36"/>
      <c r="AA81" s="36"/>
      <c r="AB81" s="36"/>
      <c r="AC81" s="36"/>
      <c r="AD81" s="36"/>
      <c r="AE81" s="36"/>
    </row>
    <row r="85" spans="1:31" s="2" customFormat="1" ht="6.95" customHeight="1">
      <c r="A85" s="36"/>
      <c r="B85" s="51"/>
      <c r="C85" s="52"/>
      <c r="D85" s="52"/>
      <c r="E85" s="52"/>
      <c r="F85" s="52"/>
      <c r="G85" s="52"/>
      <c r="H85" s="52"/>
      <c r="I85" s="141"/>
      <c r="J85" s="52"/>
      <c r="K85" s="52"/>
      <c r="L85" s="111"/>
      <c r="S85" s="36"/>
      <c r="T85" s="36"/>
      <c r="U85" s="36"/>
      <c r="V85" s="36"/>
      <c r="W85" s="36"/>
      <c r="X85" s="36"/>
      <c r="Y85" s="36"/>
      <c r="Z85" s="36"/>
      <c r="AA85" s="36"/>
      <c r="AB85" s="36"/>
      <c r="AC85" s="36"/>
      <c r="AD85" s="36"/>
      <c r="AE85" s="36"/>
    </row>
    <row r="86" spans="1:31" s="2" customFormat="1" ht="24.95" customHeight="1">
      <c r="A86" s="36"/>
      <c r="B86" s="37"/>
      <c r="C86" s="25" t="s">
        <v>117</v>
      </c>
      <c r="D86" s="38"/>
      <c r="E86" s="38"/>
      <c r="F86" s="38"/>
      <c r="G86" s="38"/>
      <c r="H86" s="38"/>
      <c r="I86" s="110"/>
      <c r="J86" s="38"/>
      <c r="K86" s="38"/>
      <c r="L86" s="111"/>
      <c r="S86" s="36"/>
      <c r="T86" s="36"/>
      <c r="U86" s="36"/>
      <c r="V86" s="36"/>
      <c r="W86" s="36"/>
      <c r="X86" s="36"/>
      <c r="Y86" s="36"/>
      <c r="Z86" s="36"/>
      <c r="AA86" s="36"/>
      <c r="AB86" s="36"/>
      <c r="AC86" s="36"/>
      <c r="AD86" s="36"/>
      <c r="AE86" s="36"/>
    </row>
    <row r="87" spans="1:31" s="2" customFormat="1" ht="6.95" customHeight="1">
      <c r="A87" s="36"/>
      <c r="B87" s="37"/>
      <c r="C87" s="38"/>
      <c r="D87" s="38"/>
      <c r="E87" s="38"/>
      <c r="F87" s="38"/>
      <c r="G87" s="38"/>
      <c r="H87" s="38"/>
      <c r="I87" s="110"/>
      <c r="J87" s="38"/>
      <c r="K87" s="38"/>
      <c r="L87" s="111"/>
      <c r="S87" s="36"/>
      <c r="T87" s="36"/>
      <c r="U87" s="36"/>
      <c r="V87" s="36"/>
      <c r="W87" s="36"/>
      <c r="X87" s="36"/>
      <c r="Y87" s="36"/>
      <c r="Z87" s="36"/>
      <c r="AA87" s="36"/>
      <c r="AB87" s="36"/>
      <c r="AC87" s="36"/>
      <c r="AD87" s="36"/>
      <c r="AE87" s="36"/>
    </row>
    <row r="88" spans="1:31" s="2" customFormat="1" ht="12" customHeight="1">
      <c r="A88" s="36"/>
      <c r="B88" s="37"/>
      <c r="C88" s="31" t="s">
        <v>16</v>
      </c>
      <c r="D88" s="38"/>
      <c r="E88" s="38"/>
      <c r="F88" s="38"/>
      <c r="G88" s="38"/>
      <c r="H88" s="38"/>
      <c r="I88" s="110"/>
      <c r="J88" s="38"/>
      <c r="K88" s="38"/>
      <c r="L88" s="111"/>
      <c r="S88" s="36"/>
      <c r="T88" s="36"/>
      <c r="U88" s="36"/>
      <c r="V88" s="36"/>
      <c r="W88" s="36"/>
      <c r="X88" s="36"/>
      <c r="Y88" s="36"/>
      <c r="Z88" s="36"/>
      <c r="AA88" s="36"/>
      <c r="AB88" s="36"/>
      <c r="AC88" s="36"/>
      <c r="AD88" s="36"/>
      <c r="AE88" s="36"/>
    </row>
    <row r="89" spans="1:31" s="2" customFormat="1" ht="15" customHeight="1">
      <c r="A89" s="36"/>
      <c r="B89" s="37"/>
      <c r="C89" s="38"/>
      <c r="D89" s="38"/>
      <c r="E89" s="384" t="str">
        <f>E7</f>
        <v>Stavební úpravy učeben v objektu ISŠT Mělník</v>
      </c>
      <c r="F89" s="385"/>
      <c r="G89" s="385"/>
      <c r="H89" s="385"/>
      <c r="I89" s="110"/>
      <c r="J89" s="38"/>
      <c r="K89" s="38"/>
      <c r="L89" s="111"/>
      <c r="S89" s="36"/>
      <c r="T89" s="36"/>
      <c r="U89" s="36"/>
      <c r="V89" s="36"/>
      <c r="W89" s="36"/>
      <c r="X89" s="36"/>
      <c r="Y89" s="36"/>
      <c r="Z89" s="36"/>
      <c r="AA89" s="36"/>
      <c r="AB89" s="36"/>
      <c r="AC89" s="36"/>
      <c r="AD89" s="36"/>
      <c r="AE89" s="36"/>
    </row>
    <row r="90" spans="1:31" s="2" customFormat="1" ht="12" customHeight="1">
      <c r="A90" s="36"/>
      <c r="B90" s="37"/>
      <c r="C90" s="31" t="s">
        <v>91</v>
      </c>
      <c r="D90" s="38"/>
      <c r="E90" s="38"/>
      <c r="F90" s="38"/>
      <c r="G90" s="38"/>
      <c r="H90" s="38"/>
      <c r="I90" s="110"/>
      <c r="J90" s="38"/>
      <c r="K90" s="38"/>
      <c r="L90" s="111"/>
      <c r="S90" s="36"/>
      <c r="T90" s="36"/>
      <c r="U90" s="36"/>
      <c r="V90" s="36"/>
      <c r="W90" s="36"/>
      <c r="X90" s="36"/>
      <c r="Y90" s="36"/>
      <c r="Z90" s="36"/>
      <c r="AA90" s="36"/>
      <c r="AB90" s="36"/>
      <c r="AC90" s="36"/>
      <c r="AD90" s="36"/>
      <c r="AE90" s="36"/>
    </row>
    <row r="91" spans="1:31" s="2" customFormat="1" ht="15" customHeight="1">
      <c r="A91" s="36"/>
      <c r="B91" s="37"/>
      <c r="C91" s="38"/>
      <c r="D91" s="38"/>
      <c r="E91" s="362" t="str">
        <f>E9</f>
        <v>SO 01 - Jazyková učebna (č.12)</v>
      </c>
      <c r="F91" s="383"/>
      <c r="G91" s="383"/>
      <c r="H91" s="383"/>
      <c r="I91" s="110"/>
      <c r="J91" s="38"/>
      <c r="K91" s="38"/>
      <c r="L91" s="111"/>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110"/>
      <c r="J92" s="38"/>
      <c r="K92" s="38"/>
      <c r="L92" s="111"/>
      <c r="S92" s="36"/>
      <c r="T92" s="36"/>
      <c r="U92" s="36"/>
      <c r="V92" s="36"/>
      <c r="W92" s="36"/>
      <c r="X92" s="36"/>
      <c r="Y92" s="36"/>
      <c r="Z92" s="36"/>
      <c r="AA92" s="36"/>
      <c r="AB92" s="36"/>
      <c r="AC92" s="36"/>
      <c r="AD92" s="36"/>
      <c r="AE92" s="36"/>
    </row>
    <row r="93" spans="1:31" s="2" customFormat="1" ht="12" customHeight="1">
      <c r="A93" s="36"/>
      <c r="B93" s="37"/>
      <c r="C93" s="31" t="s">
        <v>21</v>
      </c>
      <c r="D93" s="38"/>
      <c r="E93" s="38"/>
      <c r="F93" s="29" t="str">
        <f>F12</f>
        <v>Mělník</v>
      </c>
      <c r="G93" s="38"/>
      <c r="H93" s="38"/>
      <c r="I93" s="113" t="s">
        <v>23</v>
      </c>
      <c r="J93" s="61" t="str">
        <f>IF(J12="","",J12)</f>
        <v>1. 7. 2019</v>
      </c>
      <c r="K93" s="38"/>
      <c r="L93" s="111"/>
      <c r="S93" s="36"/>
      <c r="T93" s="36"/>
      <c r="U93" s="36"/>
      <c r="V93" s="36"/>
      <c r="W93" s="36"/>
      <c r="X93" s="36"/>
      <c r="Y93" s="36"/>
      <c r="Z93" s="36"/>
      <c r="AA93" s="36"/>
      <c r="AB93" s="36"/>
      <c r="AC93" s="36"/>
      <c r="AD93" s="36"/>
      <c r="AE93" s="36"/>
    </row>
    <row r="94" spans="1:31" s="2" customFormat="1" ht="6.95" customHeight="1">
      <c r="A94" s="36"/>
      <c r="B94" s="37"/>
      <c r="C94" s="38"/>
      <c r="D94" s="38"/>
      <c r="E94" s="38"/>
      <c r="F94" s="38"/>
      <c r="G94" s="38"/>
      <c r="H94" s="38"/>
      <c r="I94" s="110"/>
      <c r="J94" s="38"/>
      <c r="K94" s="38"/>
      <c r="L94" s="111"/>
      <c r="S94" s="36"/>
      <c r="T94" s="36"/>
      <c r="U94" s="36"/>
      <c r="V94" s="36"/>
      <c r="W94" s="36"/>
      <c r="X94" s="36"/>
      <c r="Y94" s="36"/>
      <c r="Z94" s="36"/>
      <c r="AA94" s="36"/>
      <c r="AB94" s="36"/>
      <c r="AC94" s="36"/>
      <c r="AD94" s="36"/>
      <c r="AE94" s="36"/>
    </row>
    <row r="95" spans="1:31" s="2" customFormat="1" ht="14.85" customHeight="1">
      <c r="A95" s="36"/>
      <c r="B95" s="37"/>
      <c r="C95" s="31" t="s">
        <v>25</v>
      </c>
      <c r="D95" s="38"/>
      <c r="E95" s="38"/>
      <c r="F95" s="29" t="str">
        <f>E15</f>
        <v>Integrovaná střední škola technická Mělník, p.o.</v>
      </c>
      <c r="G95" s="38"/>
      <c r="H95" s="38"/>
      <c r="I95" s="113" t="s">
        <v>33</v>
      </c>
      <c r="J95" s="34" t="str">
        <f>E21</f>
        <v xml:space="preserve"> </v>
      </c>
      <c r="K95" s="38"/>
      <c r="L95" s="111"/>
      <c r="S95" s="36"/>
      <c r="T95" s="36"/>
      <c r="U95" s="36"/>
      <c r="V95" s="36"/>
      <c r="W95" s="36"/>
      <c r="X95" s="36"/>
      <c r="Y95" s="36"/>
      <c r="Z95" s="36"/>
      <c r="AA95" s="36"/>
      <c r="AB95" s="36"/>
      <c r="AC95" s="36"/>
      <c r="AD95" s="36"/>
      <c r="AE95" s="36"/>
    </row>
    <row r="96" spans="1:31" s="2" customFormat="1" ht="14.85" customHeight="1">
      <c r="A96" s="36"/>
      <c r="B96" s="37"/>
      <c r="C96" s="31" t="s">
        <v>31</v>
      </c>
      <c r="D96" s="38"/>
      <c r="E96" s="38"/>
      <c r="F96" s="29" t="str">
        <f>IF(E18="","",E18)</f>
        <v>Vyplň údaj</v>
      </c>
      <c r="G96" s="38"/>
      <c r="H96" s="38"/>
      <c r="I96" s="113" t="s">
        <v>36</v>
      </c>
      <c r="J96" s="34" t="str">
        <f>E24</f>
        <v xml:space="preserve"> </v>
      </c>
      <c r="K96" s="38"/>
      <c r="L96" s="111"/>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110"/>
      <c r="J97" s="38"/>
      <c r="K97" s="38"/>
      <c r="L97" s="111"/>
      <c r="S97" s="36"/>
      <c r="T97" s="36"/>
      <c r="U97" s="36"/>
      <c r="V97" s="36"/>
      <c r="W97" s="36"/>
      <c r="X97" s="36"/>
      <c r="Y97" s="36"/>
      <c r="Z97" s="36"/>
      <c r="AA97" s="36"/>
      <c r="AB97" s="36"/>
      <c r="AC97" s="36"/>
      <c r="AD97" s="36"/>
      <c r="AE97" s="36"/>
    </row>
    <row r="98" spans="1:31" s="11" customFormat="1" ht="29.25" customHeight="1">
      <c r="A98" s="161"/>
      <c r="B98" s="162"/>
      <c r="C98" s="163" t="s">
        <v>118</v>
      </c>
      <c r="D98" s="164" t="s">
        <v>58</v>
      </c>
      <c r="E98" s="164" t="s">
        <v>54</v>
      </c>
      <c r="F98" s="164" t="s">
        <v>55</v>
      </c>
      <c r="G98" s="164" t="s">
        <v>119</v>
      </c>
      <c r="H98" s="164" t="s">
        <v>120</v>
      </c>
      <c r="I98" s="165" t="s">
        <v>121</v>
      </c>
      <c r="J98" s="164" t="s">
        <v>95</v>
      </c>
      <c r="K98" s="166" t="s">
        <v>122</v>
      </c>
      <c r="L98" s="167"/>
      <c r="M98" s="70" t="s">
        <v>19</v>
      </c>
      <c r="N98" s="71" t="s">
        <v>43</v>
      </c>
      <c r="O98" s="71" t="s">
        <v>123</v>
      </c>
      <c r="P98" s="71" t="s">
        <v>124</v>
      </c>
      <c r="Q98" s="71" t="s">
        <v>125</v>
      </c>
      <c r="R98" s="71" t="s">
        <v>126</v>
      </c>
      <c r="S98" s="71" t="s">
        <v>127</v>
      </c>
      <c r="T98" s="72" t="s">
        <v>128</v>
      </c>
      <c r="U98" s="161"/>
      <c r="V98" s="161"/>
      <c r="W98" s="161"/>
      <c r="X98" s="161"/>
      <c r="Y98" s="161"/>
      <c r="Z98" s="161"/>
      <c r="AA98" s="161"/>
      <c r="AB98" s="161"/>
      <c r="AC98" s="161"/>
      <c r="AD98" s="161"/>
      <c r="AE98" s="161"/>
    </row>
    <row r="99" spans="1:63" s="2" customFormat="1" ht="22.9" customHeight="1">
      <c r="A99" s="36"/>
      <c r="B99" s="37"/>
      <c r="C99" s="77" t="s">
        <v>129</v>
      </c>
      <c r="D99" s="38"/>
      <c r="E99" s="38"/>
      <c r="F99" s="38"/>
      <c r="G99" s="38"/>
      <c r="H99" s="38"/>
      <c r="I99" s="110"/>
      <c r="J99" s="168">
        <f>BK99</f>
        <v>0</v>
      </c>
      <c r="K99" s="38"/>
      <c r="L99" s="41"/>
      <c r="M99" s="73"/>
      <c r="N99" s="169"/>
      <c r="O99" s="74"/>
      <c r="P99" s="170">
        <f>P100+P163+P212</f>
        <v>0</v>
      </c>
      <c r="Q99" s="74"/>
      <c r="R99" s="170">
        <f>R100+R163+R212</f>
        <v>1.9829233400000001</v>
      </c>
      <c r="S99" s="74"/>
      <c r="T99" s="171">
        <f>T100+T163+T212</f>
        <v>0.8133855000000001</v>
      </c>
      <c r="U99" s="36"/>
      <c r="V99" s="36"/>
      <c r="W99" s="36"/>
      <c r="X99" s="36"/>
      <c r="Y99" s="36"/>
      <c r="Z99" s="36"/>
      <c r="AA99" s="36"/>
      <c r="AB99" s="36"/>
      <c r="AC99" s="36"/>
      <c r="AD99" s="36"/>
      <c r="AE99" s="36"/>
      <c r="AT99" s="19" t="s">
        <v>72</v>
      </c>
      <c r="AU99" s="19" t="s">
        <v>96</v>
      </c>
      <c r="BK99" s="172">
        <f>BK100+BK163+BK212</f>
        <v>0</v>
      </c>
    </row>
    <row r="100" spans="2:63" s="12" customFormat="1" ht="25.9" customHeight="1">
      <c r="B100" s="173"/>
      <c r="C100" s="174"/>
      <c r="D100" s="175" t="s">
        <v>72</v>
      </c>
      <c r="E100" s="176" t="s">
        <v>130</v>
      </c>
      <c r="F100" s="176" t="s">
        <v>131</v>
      </c>
      <c r="G100" s="174"/>
      <c r="H100" s="174"/>
      <c r="I100" s="177"/>
      <c r="J100" s="178">
        <f>BK100</f>
        <v>0</v>
      </c>
      <c r="K100" s="174"/>
      <c r="L100" s="179"/>
      <c r="M100" s="180"/>
      <c r="N100" s="181"/>
      <c r="O100" s="181"/>
      <c r="P100" s="182">
        <f>P101+P114+P118+P121+P124+P152+P160</f>
        <v>0</v>
      </c>
      <c r="Q100" s="181"/>
      <c r="R100" s="182">
        <f>R101+R114+R118+R121+R124+R152+R160</f>
        <v>0.99634372</v>
      </c>
      <c r="S100" s="181"/>
      <c r="T100" s="183">
        <f>T101+T114+T118+T121+T124+T152+T160</f>
        <v>0.8133855000000001</v>
      </c>
      <c r="AR100" s="184" t="s">
        <v>81</v>
      </c>
      <c r="AT100" s="185" t="s">
        <v>72</v>
      </c>
      <c r="AU100" s="185" t="s">
        <v>73</v>
      </c>
      <c r="AY100" s="184" t="s">
        <v>132</v>
      </c>
      <c r="BK100" s="186">
        <f>BK101+BK114+BK118+BK121+BK124+BK152+BK160</f>
        <v>0</v>
      </c>
    </row>
    <row r="101" spans="2:63" s="12" customFormat="1" ht="22.9" customHeight="1">
      <c r="B101" s="173"/>
      <c r="C101" s="174"/>
      <c r="D101" s="175" t="s">
        <v>72</v>
      </c>
      <c r="E101" s="187" t="s">
        <v>133</v>
      </c>
      <c r="F101" s="187" t="s">
        <v>134</v>
      </c>
      <c r="G101" s="174"/>
      <c r="H101" s="174"/>
      <c r="I101" s="177"/>
      <c r="J101" s="188">
        <f>BK101</f>
        <v>0</v>
      </c>
      <c r="K101" s="174"/>
      <c r="L101" s="179"/>
      <c r="M101" s="180"/>
      <c r="N101" s="181"/>
      <c r="O101" s="181"/>
      <c r="P101" s="182">
        <f>SUM(P102:P113)</f>
        <v>0</v>
      </c>
      <c r="Q101" s="181"/>
      <c r="R101" s="182">
        <f>SUM(R102:R113)</f>
        <v>0.8452740000000001</v>
      </c>
      <c r="S101" s="181"/>
      <c r="T101" s="183">
        <f>SUM(T102:T113)</f>
        <v>0</v>
      </c>
      <c r="AR101" s="184" t="s">
        <v>81</v>
      </c>
      <c r="AT101" s="185" t="s">
        <v>72</v>
      </c>
      <c r="AU101" s="185" t="s">
        <v>81</v>
      </c>
      <c r="AY101" s="184" t="s">
        <v>132</v>
      </c>
      <c r="BK101" s="186">
        <f>SUM(BK102:BK113)</f>
        <v>0</v>
      </c>
    </row>
    <row r="102" spans="1:65" s="2" customFormat="1" ht="31.9" customHeight="1">
      <c r="A102" s="36"/>
      <c r="B102" s="37"/>
      <c r="C102" s="189" t="s">
        <v>81</v>
      </c>
      <c r="D102" s="189" t="s">
        <v>135</v>
      </c>
      <c r="E102" s="190" t="s">
        <v>136</v>
      </c>
      <c r="F102" s="191" t="s">
        <v>137</v>
      </c>
      <c r="G102" s="192" t="s">
        <v>138</v>
      </c>
      <c r="H102" s="193">
        <v>82.87</v>
      </c>
      <c r="I102" s="194"/>
      <c r="J102" s="195">
        <f>ROUND(I102*H102,2)</f>
        <v>0</v>
      </c>
      <c r="K102" s="191" t="s">
        <v>139</v>
      </c>
      <c r="L102" s="41"/>
      <c r="M102" s="196" t="s">
        <v>19</v>
      </c>
      <c r="N102" s="197" t="s">
        <v>44</v>
      </c>
      <c r="O102" s="66"/>
      <c r="P102" s="198">
        <f>O102*H102</f>
        <v>0</v>
      </c>
      <c r="Q102" s="198">
        <v>0.0052</v>
      </c>
      <c r="R102" s="198">
        <f>Q102*H102</f>
        <v>0.43092400000000003</v>
      </c>
      <c r="S102" s="198">
        <v>0</v>
      </c>
      <c r="T102" s="199">
        <f>S102*H102</f>
        <v>0</v>
      </c>
      <c r="U102" s="36"/>
      <c r="V102" s="36"/>
      <c r="W102" s="36"/>
      <c r="X102" s="36"/>
      <c r="Y102" s="36"/>
      <c r="Z102" s="36"/>
      <c r="AA102" s="36"/>
      <c r="AB102" s="36"/>
      <c r="AC102" s="36"/>
      <c r="AD102" s="36"/>
      <c r="AE102" s="36"/>
      <c r="AR102" s="200" t="s">
        <v>140</v>
      </c>
      <c r="AT102" s="200" t="s">
        <v>135</v>
      </c>
      <c r="AU102" s="200" t="s">
        <v>83</v>
      </c>
      <c r="AY102" s="19" t="s">
        <v>132</v>
      </c>
      <c r="BE102" s="201">
        <f>IF(N102="základní",J102,0)</f>
        <v>0</v>
      </c>
      <c r="BF102" s="201">
        <f>IF(N102="snížená",J102,0)</f>
        <v>0</v>
      </c>
      <c r="BG102" s="201">
        <f>IF(N102="zákl. přenesená",J102,0)</f>
        <v>0</v>
      </c>
      <c r="BH102" s="201">
        <f>IF(N102="sníž. přenesená",J102,0)</f>
        <v>0</v>
      </c>
      <c r="BI102" s="201">
        <f>IF(N102="nulová",J102,0)</f>
        <v>0</v>
      </c>
      <c r="BJ102" s="19" t="s">
        <v>81</v>
      </c>
      <c r="BK102" s="201">
        <f>ROUND(I102*H102,2)</f>
        <v>0</v>
      </c>
      <c r="BL102" s="19" t="s">
        <v>140</v>
      </c>
      <c r="BM102" s="200" t="s">
        <v>141</v>
      </c>
    </row>
    <row r="103" spans="1:47" s="2" customFormat="1" ht="48.75">
      <c r="A103" s="36"/>
      <c r="B103" s="37"/>
      <c r="C103" s="38"/>
      <c r="D103" s="202" t="s">
        <v>142</v>
      </c>
      <c r="E103" s="38"/>
      <c r="F103" s="203" t="s">
        <v>143</v>
      </c>
      <c r="G103" s="38"/>
      <c r="H103" s="38"/>
      <c r="I103" s="110"/>
      <c r="J103" s="38"/>
      <c r="K103" s="38"/>
      <c r="L103" s="41"/>
      <c r="M103" s="204"/>
      <c r="N103" s="205"/>
      <c r="O103" s="66"/>
      <c r="P103" s="66"/>
      <c r="Q103" s="66"/>
      <c r="R103" s="66"/>
      <c r="S103" s="66"/>
      <c r="T103" s="67"/>
      <c r="U103" s="36"/>
      <c r="V103" s="36"/>
      <c r="W103" s="36"/>
      <c r="X103" s="36"/>
      <c r="Y103" s="36"/>
      <c r="Z103" s="36"/>
      <c r="AA103" s="36"/>
      <c r="AB103" s="36"/>
      <c r="AC103" s="36"/>
      <c r="AD103" s="36"/>
      <c r="AE103" s="36"/>
      <c r="AT103" s="19" t="s">
        <v>142</v>
      </c>
      <c r="AU103" s="19" t="s">
        <v>83</v>
      </c>
    </row>
    <row r="104" spans="2:51" s="13" customFormat="1" ht="12">
      <c r="B104" s="206"/>
      <c r="C104" s="207"/>
      <c r="D104" s="202" t="s">
        <v>144</v>
      </c>
      <c r="E104" s="208" t="s">
        <v>19</v>
      </c>
      <c r="F104" s="209" t="s">
        <v>145</v>
      </c>
      <c r="G104" s="207"/>
      <c r="H104" s="208" t="s">
        <v>19</v>
      </c>
      <c r="I104" s="210"/>
      <c r="J104" s="207"/>
      <c r="K104" s="207"/>
      <c r="L104" s="211"/>
      <c r="M104" s="212"/>
      <c r="N104" s="213"/>
      <c r="O104" s="213"/>
      <c r="P104" s="213"/>
      <c r="Q104" s="213"/>
      <c r="R104" s="213"/>
      <c r="S104" s="213"/>
      <c r="T104" s="214"/>
      <c r="AT104" s="215" t="s">
        <v>144</v>
      </c>
      <c r="AU104" s="215" t="s">
        <v>83</v>
      </c>
      <c r="AV104" s="13" t="s">
        <v>81</v>
      </c>
      <c r="AW104" s="13" t="s">
        <v>35</v>
      </c>
      <c r="AX104" s="13" t="s">
        <v>73</v>
      </c>
      <c r="AY104" s="215" t="s">
        <v>132</v>
      </c>
    </row>
    <row r="105" spans="2:51" s="14" customFormat="1" ht="12">
      <c r="B105" s="216"/>
      <c r="C105" s="217"/>
      <c r="D105" s="202" t="s">
        <v>144</v>
      </c>
      <c r="E105" s="218" t="s">
        <v>19</v>
      </c>
      <c r="F105" s="219" t="s">
        <v>146</v>
      </c>
      <c r="G105" s="217"/>
      <c r="H105" s="220">
        <v>97.822</v>
      </c>
      <c r="I105" s="221"/>
      <c r="J105" s="217"/>
      <c r="K105" s="217"/>
      <c r="L105" s="222"/>
      <c r="M105" s="223"/>
      <c r="N105" s="224"/>
      <c r="O105" s="224"/>
      <c r="P105" s="224"/>
      <c r="Q105" s="224"/>
      <c r="R105" s="224"/>
      <c r="S105" s="224"/>
      <c r="T105" s="225"/>
      <c r="AT105" s="226" t="s">
        <v>144</v>
      </c>
      <c r="AU105" s="226" t="s">
        <v>83</v>
      </c>
      <c r="AV105" s="14" t="s">
        <v>83</v>
      </c>
      <c r="AW105" s="14" t="s">
        <v>35</v>
      </c>
      <c r="AX105" s="14" t="s">
        <v>73</v>
      </c>
      <c r="AY105" s="226" t="s">
        <v>132</v>
      </c>
    </row>
    <row r="106" spans="2:51" s="14" customFormat="1" ht="12">
      <c r="B106" s="216"/>
      <c r="C106" s="217"/>
      <c r="D106" s="202" t="s">
        <v>144</v>
      </c>
      <c r="E106" s="218" t="s">
        <v>19</v>
      </c>
      <c r="F106" s="219" t="s">
        <v>147</v>
      </c>
      <c r="G106" s="217"/>
      <c r="H106" s="220">
        <v>-14.952</v>
      </c>
      <c r="I106" s="221"/>
      <c r="J106" s="217"/>
      <c r="K106" s="217"/>
      <c r="L106" s="222"/>
      <c r="M106" s="223"/>
      <c r="N106" s="224"/>
      <c r="O106" s="224"/>
      <c r="P106" s="224"/>
      <c r="Q106" s="224"/>
      <c r="R106" s="224"/>
      <c r="S106" s="224"/>
      <c r="T106" s="225"/>
      <c r="AT106" s="226" t="s">
        <v>144</v>
      </c>
      <c r="AU106" s="226" t="s">
        <v>83</v>
      </c>
      <c r="AV106" s="14" t="s">
        <v>83</v>
      </c>
      <c r="AW106" s="14" t="s">
        <v>35</v>
      </c>
      <c r="AX106" s="14" t="s">
        <v>73</v>
      </c>
      <c r="AY106" s="226" t="s">
        <v>132</v>
      </c>
    </row>
    <row r="107" spans="2:51" s="15" customFormat="1" ht="12">
      <c r="B107" s="227"/>
      <c r="C107" s="228"/>
      <c r="D107" s="202" t="s">
        <v>144</v>
      </c>
      <c r="E107" s="229" t="s">
        <v>19</v>
      </c>
      <c r="F107" s="230" t="s">
        <v>148</v>
      </c>
      <c r="G107" s="228"/>
      <c r="H107" s="231">
        <v>82.87</v>
      </c>
      <c r="I107" s="232"/>
      <c r="J107" s="228"/>
      <c r="K107" s="228"/>
      <c r="L107" s="233"/>
      <c r="M107" s="234"/>
      <c r="N107" s="235"/>
      <c r="O107" s="235"/>
      <c r="P107" s="235"/>
      <c r="Q107" s="235"/>
      <c r="R107" s="235"/>
      <c r="S107" s="235"/>
      <c r="T107" s="236"/>
      <c r="AT107" s="237" t="s">
        <v>144</v>
      </c>
      <c r="AU107" s="237" t="s">
        <v>83</v>
      </c>
      <c r="AV107" s="15" t="s">
        <v>140</v>
      </c>
      <c r="AW107" s="15" t="s">
        <v>35</v>
      </c>
      <c r="AX107" s="15" t="s">
        <v>81</v>
      </c>
      <c r="AY107" s="237" t="s">
        <v>132</v>
      </c>
    </row>
    <row r="108" spans="1:65" s="2" customFormat="1" ht="31.9" customHeight="1">
      <c r="A108" s="36"/>
      <c r="B108" s="37"/>
      <c r="C108" s="189" t="s">
        <v>83</v>
      </c>
      <c r="D108" s="189" t="s">
        <v>135</v>
      </c>
      <c r="E108" s="190" t="s">
        <v>149</v>
      </c>
      <c r="F108" s="191" t="s">
        <v>150</v>
      </c>
      <c r="G108" s="192" t="s">
        <v>138</v>
      </c>
      <c r="H108" s="193">
        <v>82.87</v>
      </c>
      <c r="I108" s="194"/>
      <c r="J108" s="195">
        <f>ROUND(I108*H108,2)</f>
        <v>0</v>
      </c>
      <c r="K108" s="191" t="s">
        <v>19</v>
      </c>
      <c r="L108" s="41"/>
      <c r="M108" s="196" t="s">
        <v>19</v>
      </c>
      <c r="N108" s="197" t="s">
        <v>44</v>
      </c>
      <c r="O108" s="66"/>
      <c r="P108" s="198">
        <f>O108*H108</f>
        <v>0</v>
      </c>
      <c r="Q108" s="198">
        <v>0.002</v>
      </c>
      <c r="R108" s="198">
        <f>Q108*H108</f>
        <v>0.16574000000000003</v>
      </c>
      <c r="S108" s="198">
        <v>0</v>
      </c>
      <c r="T108" s="199">
        <f>S108*H108</f>
        <v>0</v>
      </c>
      <c r="U108" s="36"/>
      <c r="V108" s="36"/>
      <c r="W108" s="36"/>
      <c r="X108" s="36"/>
      <c r="Y108" s="36"/>
      <c r="Z108" s="36"/>
      <c r="AA108" s="36"/>
      <c r="AB108" s="36"/>
      <c r="AC108" s="36"/>
      <c r="AD108" s="36"/>
      <c r="AE108" s="36"/>
      <c r="AR108" s="200" t="s">
        <v>140</v>
      </c>
      <c r="AT108" s="200" t="s">
        <v>135</v>
      </c>
      <c r="AU108" s="200" t="s">
        <v>83</v>
      </c>
      <c r="AY108" s="19" t="s">
        <v>132</v>
      </c>
      <c r="BE108" s="201">
        <f>IF(N108="základní",J108,0)</f>
        <v>0</v>
      </c>
      <c r="BF108" s="201">
        <f>IF(N108="snížená",J108,0)</f>
        <v>0</v>
      </c>
      <c r="BG108" s="201">
        <f>IF(N108="zákl. přenesená",J108,0)</f>
        <v>0</v>
      </c>
      <c r="BH108" s="201">
        <f>IF(N108="sníž. přenesená",J108,0)</f>
        <v>0</v>
      </c>
      <c r="BI108" s="201">
        <f>IF(N108="nulová",J108,0)</f>
        <v>0</v>
      </c>
      <c r="BJ108" s="19" t="s">
        <v>81</v>
      </c>
      <c r="BK108" s="201">
        <f>ROUND(I108*H108,2)</f>
        <v>0</v>
      </c>
      <c r="BL108" s="19" t="s">
        <v>140</v>
      </c>
      <c r="BM108" s="200" t="s">
        <v>151</v>
      </c>
    </row>
    <row r="109" spans="1:65" s="2" customFormat="1" ht="21.4" customHeight="1">
      <c r="A109" s="36"/>
      <c r="B109" s="37"/>
      <c r="C109" s="189" t="s">
        <v>152</v>
      </c>
      <c r="D109" s="189" t="s">
        <v>135</v>
      </c>
      <c r="E109" s="190" t="s">
        <v>153</v>
      </c>
      <c r="F109" s="191" t="s">
        <v>154</v>
      </c>
      <c r="G109" s="192" t="s">
        <v>138</v>
      </c>
      <c r="H109" s="193">
        <v>82.87</v>
      </c>
      <c r="I109" s="194"/>
      <c r="J109" s="195">
        <f>ROUND(I109*H109,2)</f>
        <v>0</v>
      </c>
      <c r="K109" s="191" t="s">
        <v>139</v>
      </c>
      <c r="L109" s="41"/>
      <c r="M109" s="196" t="s">
        <v>19</v>
      </c>
      <c r="N109" s="197" t="s">
        <v>44</v>
      </c>
      <c r="O109" s="66"/>
      <c r="P109" s="198">
        <f>O109*H109</f>
        <v>0</v>
      </c>
      <c r="Q109" s="198">
        <v>0.003</v>
      </c>
      <c r="R109" s="198">
        <f>Q109*H109</f>
        <v>0.24861000000000003</v>
      </c>
      <c r="S109" s="198">
        <v>0</v>
      </c>
      <c r="T109" s="199">
        <f>S109*H109</f>
        <v>0</v>
      </c>
      <c r="U109" s="36"/>
      <c r="V109" s="36"/>
      <c r="W109" s="36"/>
      <c r="X109" s="36"/>
      <c r="Y109" s="36"/>
      <c r="Z109" s="36"/>
      <c r="AA109" s="36"/>
      <c r="AB109" s="36"/>
      <c r="AC109" s="36"/>
      <c r="AD109" s="36"/>
      <c r="AE109" s="36"/>
      <c r="AR109" s="200" t="s">
        <v>140</v>
      </c>
      <c r="AT109" s="200" t="s">
        <v>135</v>
      </c>
      <c r="AU109" s="200" t="s">
        <v>83</v>
      </c>
      <c r="AY109" s="19" t="s">
        <v>132</v>
      </c>
      <c r="BE109" s="201">
        <f>IF(N109="základní",J109,0)</f>
        <v>0</v>
      </c>
      <c r="BF109" s="201">
        <f>IF(N109="snížená",J109,0)</f>
        <v>0</v>
      </c>
      <c r="BG109" s="201">
        <f>IF(N109="zákl. přenesená",J109,0)</f>
        <v>0</v>
      </c>
      <c r="BH109" s="201">
        <f>IF(N109="sníž. přenesená",J109,0)</f>
        <v>0</v>
      </c>
      <c r="BI109" s="201">
        <f>IF(N109="nulová",J109,0)</f>
        <v>0</v>
      </c>
      <c r="BJ109" s="19" t="s">
        <v>81</v>
      </c>
      <c r="BK109" s="201">
        <f>ROUND(I109*H109,2)</f>
        <v>0</v>
      </c>
      <c r="BL109" s="19" t="s">
        <v>140</v>
      </c>
      <c r="BM109" s="200" t="s">
        <v>155</v>
      </c>
    </row>
    <row r="110" spans="1:65" s="2" customFormat="1" ht="31.9" customHeight="1">
      <c r="A110" s="36"/>
      <c r="B110" s="37"/>
      <c r="C110" s="189" t="s">
        <v>140</v>
      </c>
      <c r="D110" s="189" t="s">
        <v>135</v>
      </c>
      <c r="E110" s="190" t="s">
        <v>156</v>
      </c>
      <c r="F110" s="191" t="s">
        <v>157</v>
      </c>
      <c r="G110" s="192" t="s">
        <v>138</v>
      </c>
      <c r="H110" s="193">
        <v>42.952</v>
      </c>
      <c r="I110" s="194"/>
      <c r="J110" s="195">
        <f>ROUND(I110*H110,2)</f>
        <v>0</v>
      </c>
      <c r="K110" s="191" t="s">
        <v>139</v>
      </c>
      <c r="L110" s="41"/>
      <c r="M110" s="196" t="s">
        <v>19</v>
      </c>
      <c r="N110" s="197" t="s">
        <v>44</v>
      </c>
      <c r="O110" s="66"/>
      <c r="P110" s="198">
        <f>O110*H110</f>
        <v>0</v>
      </c>
      <c r="Q110" s="198">
        <v>0</v>
      </c>
      <c r="R110" s="198">
        <f>Q110*H110</f>
        <v>0</v>
      </c>
      <c r="S110" s="198">
        <v>0</v>
      </c>
      <c r="T110" s="199">
        <f>S110*H110</f>
        <v>0</v>
      </c>
      <c r="U110" s="36"/>
      <c r="V110" s="36"/>
      <c r="W110" s="36"/>
      <c r="X110" s="36"/>
      <c r="Y110" s="36"/>
      <c r="Z110" s="36"/>
      <c r="AA110" s="36"/>
      <c r="AB110" s="36"/>
      <c r="AC110" s="36"/>
      <c r="AD110" s="36"/>
      <c r="AE110" s="36"/>
      <c r="AR110" s="200" t="s">
        <v>140</v>
      </c>
      <c r="AT110" s="200" t="s">
        <v>135</v>
      </c>
      <c r="AU110" s="200" t="s">
        <v>83</v>
      </c>
      <c r="AY110" s="19" t="s">
        <v>132</v>
      </c>
      <c r="BE110" s="201">
        <f>IF(N110="základní",J110,0)</f>
        <v>0</v>
      </c>
      <c r="BF110" s="201">
        <f>IF(N110="snížená",J110,0)</f>
        <v>0</v>
      </c>
      <c r="BG110" s="201">
        <f>IF(N110="zákl. přenesená",J110,0)</f>
        <v>0</v>
      </c>
      <c r="BH110" s="201">
        <f>IF(N110="sníž. přenesená",J110,0)</f>
        <v>0</v>
      </c>
      <c r="BI110" s="201">
        <f>IF(N110="nulová",J110,0)</f>
        <v>0</v>
      </c>
      <c r="BJ110" s="19" t="s">
        <v>81</v>
      </c>
      <c r="BK110" s="201">
        <f>ROUND(I110*H110,2)</f>
        <v>0</v>
      </c>
      <c r="BL110" s="19" t="s">
        <v>140</v>
      </c>
      <c r="BM110" s="200" t="s">
        <v>158</v>
      </c>
    </row>
    <row r="111" spans="2:51" s="14" customFormat="1" ht="12">
      <c r="B111" s="216"/>
      <c r="C111" s="217"/>
      <c r="D111" s="202" t="s">
        <v>144</v>
      </c>
      <c r="E111" s="218" t="s">
        <v>19</v>
      </c>
      <c r="F111" s="219" t="s">
        <v>159</v>
      </c>
      <c r="G111" s="217"/>
      <c r="H111" s="220">
        <v>14.952</v>
      </c>
      <c r="I111" s="221"/>
      <c r="J111" s="217"/>
      <c r="K111" s="217"/>
      <c r="L111" s="222"/>
      <c r="M111" s="223"/>
      <c r="N111" s="224"/>
      <c r="O111" s="224"/>
      <c r="P111" s="224"/>
      <c r="Q111" s="224"/>
      <c r="R111" s="224"/>
      <c r="S111" s="224"/>
      <c r="T111" s="225"/>
      <c r="AT111" s="226" t="s">
        <v>144</v>
      </c>
      <c r="AU111" s="226" t="s">
        <v>83</v>
      </c>
      <c r="AV111" s="14" t="s">
        <v>83</v>
      </c>
      <c r="AW111" s="14" t="s">
        <v>35</v>
      </c>
      <c r="AX111" s="14" t="s">
        <v>73</v>
      </c>
      <c r="AY111" s="226" t="s">
        <v>132</v>
      </c>
    </row>
    <row r="112" spans="2:51" s="14" customFormat="1" ht="12">
      <c r="B112" s="216"/>
      <c r="C112" s="217"/>
      <c r="D112" s="202" t="s">
        <v>144</v>
      </c>
      <c r="E112" s="218" t="s">
        <v>19</v>
      </c>
      <c r="F112" s="219" t="s">
        <v>160</v>
      </c>
      <c r="G112" s="217"/>
      <c r="H112" s="220">
        <v>28</v>
      </c>
      <c r="I112" s="221"/>
      <c r="J112" s="217"/>
      <c r="K112" s="217"/>
      <c r="L112" s="222"/>
      <c r="M112" s="223"/>
      <c r="N112" s="224"/>
      <c r="O112" s="224"/>
      <c r="P112" s="224"/>
      <c r="Q112" s="224"/>
      <c r="R112" s="224"/>
      <c r="S112" s="224"/>
      <c r="T112" s="225"/>
      <c r="AT112" s="226" t="s">
        <v>144</v>
      </c>
      <c r="AU112" s="226" t="s">
        <v>83</v>
      </c>
      <c r="AV112" s="14" t="s">
        <v>83</v>
      </c>
      <c r="AW112" s="14" t="s">
        <v>35</v>
      </c>
      <c r="AX112" s="14" t="s">
        <v>73</v>
      </c>
      <c r="AY112" s="226" t="s">
        <v>132</v>
      </c>
    </row>
    <row r="113" spans="2:51" s="15" customFormat="1" ht="12">
      <c r="B113" s="227"/>
      <c r="C113" s="228"/>
      <c r="D113" s="202" t="s">
        <v>144</v>
      </c>
      <c r="E113" s="229" t="s">
        <v>19</v>
      </c>
      <c r="F113" s="230" t="s">
        <v>148</v>
      </c>
      <c r="G113" s="228"/>
      <c r="H113" s="231">
        <v>42.952</v>
      </c>
      <c r="I113" s="232"/>
      <c r="J113" s="228"/>
      <c r="K113" s="228"/>
      <c r="L113" s="233"/>
      <c r="M113" s="234"/>
      <c r="N113" s="235"/>
      <c r="O113" s="235"/>
      <c r="P113" s="235"/>
      <c r="Q113" s="235"/>
      <c r="R113" s="235"/>
      <c r="S113" s="235"/>
      <c r="T113" s="236"/>
      <c r="AT113" s="237" t="s">
        <v>144</v>
      </c>
      <c r="AU113" s="237" t="s">
        <v>83</v>
      </c>
      <c r="AV113" s="15" t="s">
        <v>140</v>
      </c>
      <c r="AW113" s="15" t="s">
        <v>35</v>
      </c>
      <c r="AX113" s="15" t="s">
        <v>81</v>
      </c>
      <c r="AY113" s="237" t="s">
        <v>132</v>
      </c>
    </row>
    <row r="114" spans="2:63" s="12" customFormat="1" ht="22.9" customHeight="1">
      <c r="B114" s="173"/>
      <c r="C114" s="174"/>
      <c r="D114" s="175" t="s">
        <v>72</v>
      </c>
      <c r="E114" s="187" t="s">
        <v>161</v>
      </c>
      <c r="F114" s="187" t="s">
        <v>162</v>
      </c>
      <c r="G114" s="174"/>
      <c r="H114" s="174"/>
      <c r="I114" s="177"/>
      <c r="J114" s="188">
        <f>BK114</f>
        <v>0</v>
      </c>
      <c r="K114" s="174"/>
      <c r="L114" s="179"/>
      <c r="M114" s="180"/>
      <c r="N114" s="181"/>
      <c r="O114" s="181"/>
      <c r="P114" s="182">
        <f>SUM(P115:P117)</f>
        <v>0</v>
      </c>
      <c r="Q114" s="181"/>
      <c r="R114" s="182">
        <f>SUM(R115:R117)</f>
        <v>0.06531</v>
      </c>
      <c r="S114" s="181"/>
      <c r="T114" s="183">
        <f>SUM(T115:T117)</f>
        <v>0</v>
      </c>
      <c r="AR114" s="184" t="s">
        <v>81</v>
      </c>
      <c r="AT114" s="185" t="s">
        <v>72</v>
      </c>
      <c r="AU114" s="185" t="s">
        <v>81</v>
      </c>
      <c r="AY114" s="184" t="s">
        <v>132</v>
      </c>
      <c r="BK114" s="186">
        <f>SUM(BK115:BK117)</f>
        <v>0</v>
      </c>
    </row>
    <row r="115" spans="1:65" s="2" customFormat="1" ht="31.9" customHeight="1">
      <c r="A115" s="36"/>
      <c r="B115" s="37"/>
      <c r="C115" s="189" t="s">
        <v>163</v>
      </c>
      <c r="D115" s="189" t="s">
        <v>135</v>
      </c>
      <c r="E115" s="190" t="s">
        <v>164</v>
      </c>
      <c r="F115" s="191" t="s">
        <v>165</v>
      </c>
      <c r="G115" s="192" t="s">
        <v>166</v>
      </c>
      <c r="H115" s="193">
        <v>1</v>
      </c>
      <c r="I115" s="194"/>
      <c r="J115" s="195">
        <f>ROUND(I115*H115,2)</f>
        <v>0</v>
      </c>
      <c r="K115" s="191" t="s">
        <v>139</v>
      </c>
      <c r="L115" s="41"/>
      <c r="M115" s="196" t="s">
        <v>19</v>
      </c>
      <c r="N115" s="197" t="s">
        <v>44</v>
      </c>
      <c r="O115" s="66"/>
      <c r="P115" s="198">
        <f>O115*H115</f>
        <v>0</v>
      </c>
      <c r="Q115" s="198">
        <v>0.04684</v>
      </c>
      <c r="R115" s="198">
        <f>Q115*H115</f>
        <v>0.04684</v>
      </c>
      <c r="S115" s="198">
        <v>0</v>
      </c>
      <c r="T115" s="199">
        <f>S115*H115</f>
        <v>0</v>
      </c>
      <c r="U115" s="36"/>
      <c r="V115" s="36"/>
      <c r="W115" s="36"/>
      <c r="X115" s="36"/>
      <c r="Y115" s="36"/>
      <c r="Z115" s="36"/>
      <c r="AA115" s="36"/>
      <c r="AB115" s="36"/>
      <c r="AC115" s="36"/>
      <c r="AD115" s="36"/>
      <c r="AE115" s="36"/>
      <c r="AR115" s="200" t="s">
        <v>140</v>
      </c>
      <c r="AT115" s="200" t="s">
        <v>135</v>
      </c>
      <c r="AU115" s="200" t="s">
        <v>83</v>
      </c>
      <c r="AY115" s="19" t="s">
        <v>132</v>
      </c>
      <c r="BE115" s="201">
        <f>IF(N115="základní",J115,0)</f>
        <v>0</v>
      </c>
      <c r="BF115" s="201">
        <f>IF(N115="snížená",J115,0)</f>
        <v>0</v>
      </c>
      <c r="BG115" s="201">
        <f>IF(N115="zákl. přenesená",J115,0)</f>
        <v>0</v>
      </c>
      <c r="BH115" s="201">
        <f>IF(N115="sníž. přenesená",J115,0)</f>
        <v>0</v>
      </c>
      <c r="BI115" s="201">
        <f>IF(N115="nulová",J115,0)</f>
        <v>0</v>
      </c>
      <c r="BJ115" s="19" t="s">
        <v>81</v>
      </c>
      <c r="BK115" s="201">
        <f>ROUND(I115*H115,2)</f>
        <v>0</v>
      </c>
      <c r="BL115" s="19" t="s">
        <v>140</v>
      </c>
      <c r="BM115" s="200" t="s">
        <v>167</v>
      </c>
    </row>
    <row r="116" spans="1:47" s="2" customFormat="1" ht="39">
      <c r="A116" s="36"/>
      <c r="B116" s="37"/>
      <c r="C116" s="38"/>
      <c r="D116" s="202" t="s">
        <v>142</v>
      </c>
      <c r="E116" s="38"/>
      <c r="F116" s="203" t="s">
        <v>168</v>
      </c>
      <c r="G116" s="38"/>
      <c r="H116" s="38"/>
      <c r="I116" s="110"/>
      <c r="J116" s="38"/>
      <c r="K116" s="38"/>
      <c r="L116" s="41"/>
      <c r="M116" s="204"/>
      <c r="N116" s="205"/>
      <c r="O116" s="66"/>
      <c r="P116" s="66"/>
      <c r="Q116" s="66"/>
      <c r="R116" s="66"/>
      <c r="S116" s="66"/>
      <c r="T116" s="67"/>
      <c r="U116" s="36"/>
      <c r="V116" s="36"/>
      <c r="W116" s="36"/>
      <c r="X116" s="36"/>
      <c r="Y116" s="36"/>
      <c r="Z116" s="36"/>
      <c r="AA116" s="36"/>
      <c r="AB116" s="36"/>
      <c r="AC116" s="36"/>
      <c r="AD116" s="36"/>
      <c r="AE116" s="36"/>
      <c r="AT116" s="19" t="s">
        <v>142</v>
      </c>
      <c r="AU116" s="19" t="s">
        <v>83</v>
      </c>
    </row>
    <row r="117" spans="1:65" s="2" customFormat="1" ht="21.4" customHeight="1">
      <c r="A117" s="36"/>
      <c r="B117" s="37"/>
      <c r="C117" s="238" t="s">
        <v>169</v>
      </c>
      <c r="D117" s="238" t="s">
        <v>170</v>
      </c>
      <c r="E117" s="239" t="s">
        <v>171</v>
      </c>
      <c r="F117" s="240" t="s">
        <v>172</v>
      </c>
      <c r="G117" s="241" t="s">
        <v>166</v>
      </c>
      <c r="H117" s="242">
        <v>1</v>
      </c>
      <c r="I117" s="243"/>
      <c r="J117" s="244">
        <f>ROUND(I117*H117,2)</f>
        <v>0</v>
      </c>
      <c r="K117" s="240" t="s">
        <v>139</v>
      </c>
      <c r="L117" s="245"/>
      <c r="M117" s="246" t="s">
        <v>19</v>
      </c>
      <c r="N117" s="247" t="s">
        <v>44</v>
      </c>
      <c r="O117" s="66"/>
      <c r="P117" s="198">
        <f>O117*H117</f>
        <v>0</v>
      </c>
      <c r="Q117" s="198">
        <v>0.01847</v>
      </c>
      <c r="R117" s="198">
        <f>Q117*H117</f>
        <v>0.01847</v>
      </c>
      <c r="S117" s="198">
        <v>0</v>
      </c>
      <c r="T117" s="199">
        <f>S117*H117</f>
        <v>0</v>
      </c>
      <c r="U117" s="36"/>
      <c r="V117" s="36"/>
      <c r="W117" s="36"/>
      <c r="X117" s="36"/>
      <c r="Y117" s="36"/>
      <c r="Z117" s="36"/>
      <c r="AA117" s="36"/>
      <c r="AB117" s="36"/>
      <c r="AC117" s="36"/>
      <c r="AD117" s="36"/>
      <c r="AE117" s="36"/>
      <c r="AR117" s="200" t="s">
        <v>173</v>
      </c>
      <c r="AT117" s="200" t="s">
        <v>170</v>
      </c>
      <c r="AU117" s="200" t="s">
        <v>83</v>
      </c>
      <c r="AY117" s="19" t="s">
        <v>132</v>
      </c>
      <c r="BE117" s="201">
        <f>IF(N117="základní",J117,0)</f>
        <v>0</v>
      </c>
      <c r="BF117" s="201">
        <f>IF(N117="snížená",J117,0)</f>
        <v>0</v>
      </c>
      <c r="BG117" s="201">
        <f>IF(N117="zákl. přenesená",J117,0)</f>
        <v>0</v>
      </c>
      <c r="BH117" s="201">
        <f>IF(N117="sníž. přenesená",J117,0)</f>
        <v>0</v>
      </c>
      <c r="BI117" s="201">
        <f>IF(N117="nulová",J117,0)</f>
        <v>0</v>
      </c>
      <c r="BJ117" s="19" t="s">
        <v>81</v>
      </c>
      <c r="BK117" s="201">
        <f>ROUND(I117*H117,2)</f>
        <v>0</v>
      </c>
      <c r="BL117" s="19" t="s">
        <v>140</v>
      </c>
      <c r="BM117" s="200" t="s">
        <v>174</v>
      </c>
    </row>
    <row r="118" spans="2:63" s="12" customFormat="1" ht="22.9" customHeight="1">
      <c r="B118" s="173"/>
      <c r="C118" s="174"/>
      <c r="D118" s="175" t="s">
        <v>72</v>
      </c>
      <c r="E118" s="187" t="s">
        <v>175</v>
      </c>
      <c r="F118" s="187" t="s">
        <v>176</v>
      </c>
      <c r="G118" s="174"/>
      <c r="H118" s="174"/>
      <c r="I118" s="177"/>
      <c r="J118" s="188">
        <f>BK118</f>
        <v>0</v>
      </c>
      <c r="K118" s="174"/>
      <c r="L118" s="179"/>
      <c r="M118" s="180"/>
      <c r="N118" s="181"/>
      <c r="O118" s="181"/>
      <c r="P118" s="182">
        <f>SUM(P119:P120)</f>
        <v>0</v>
      </c>
      <c r="Q118" s="181"/>
      <c r="R118" s="182">
        <f>SUM(R119:R120)</f>
        <v>0</v>
      </c>
      <c r="S118" s="181"/>
      <c r="T118" s="183">
        <f>SUM(T119:T120)</f>
        <v>0</v>
      </c>
      <c r="AR118" s="184" t="s">
        <v>81</v>
      </c>
      <c r="AT118" s="185" t="s">
        <v>72</v>
      </c>
      <c r="AU118" s="185" t="s">
        <v>81</v>
      </c>
      <c r="AY118" s="184" t="s">
        <v>132</v>
      </c>
      <c r="BK118" s="186">
        <f>SUM(BK119:BK120)</f>
        <v>0</v>
      </c>
    </row>
    <row r="119" spans="1:65" s="2" customFormat="1" ht="21.4" customHeight="1">
      <c r="A119" s="36"/>
      <c r="B119" s="37"/>
      <c r="C119" s="189" t="s">
        <v>177</v>
      </c>
      <c r="D119" s="189" t="s">
        <v>135</v>
      </c>
      <c r="E119" s="190" t="s">
        <v>178</v>
      </c>
      <c r="F119" s="191" t="s">
        <v>179</v>
      </c>
      <c r="G119" s="192" t="s">
        <v>138</v>
      </c>
      <c r="H119" s="193">
        <v>62.563</v>
      </c>
      <c r="I119" s="194"/>
      <c r="J119" s="195">
        <f>ROUND(I119*H119,2)</f>
        <v>0</v>
      </c>
      <c r="K119" s="191" t="s">
        <v>139</v>
      </c>
      <c r="L119" s="41"/>
      <c r="M119" s="196" t="s">
        <v>19</v>
      </c>
      <c r="N119" s="197" t="s">
        <v>44</v>
      </c>
      <c r="O119" s="66"/>
      <c r="P119" s="198">
        <f>O119*H119</f>
        <v>0</v>
      </c>
      <c r="Q119" s="198">
        <v>0</v>
      </c>
      <c r="R119" s="198">
        <f>Q119*H119</f>
        <v>0</v>
      </c>
      <c r="S119" s="198">
        <v>0</v>
      </c>
      <c r="T119" s="199">
        <f>S119*H119</f>
        <v>0</v>
      </c>
      <c r="U119" s="36"/>
      <c r="V119" s="36"/>
      <c r="W119" s="36"/>
      <c r="X119" s="36"/>
      <c r="Y119" s="36"/>
      <c r="Z119" s="36"/>
      <c r="AA119" s="36"/>
      <c r="AB119" s="36"/>
      <c r="AC119" s="36"/>
      <c r="AD119" s="36"/>
      <c r="AE119" s="36"/>
      <c r="AR119" s="200" t="s">
        <v>140</v>
      </c>
      <c r="AT119" s="200" t="s">
        <v>135</v>
      </c>
      <c r="AU119" s="200" t="s">
        <v>83</v>
      </c>
      <c r="AY119" s="19" t="s">
        <v>132</v>
      </c>
      <c r="BE119" s="201">
        <f>IF(N119="základní",J119,0)</f>
        <v>0</v>
      </c>
      <c r="BF119" s="201">
        <f>IF(N119="snížená",J119,0)</f>
        <v>0</v>
      </c>
      <c r="BG119" s="201">
        <f>IF(N119="zákl. přenesená",J119,0)</f>
        <v>0</v>
      </c>
      <c r="BH119" s="201">
        <f>IF(N119="sníž. přenesená",J119,0)</f>
        <v>0</v>
      </c>
      <c r="BI119" s="201">
        <f>IF(N119="nulová",J119,0)</f>
        <v>0</v>
      </c>
      <c r="BJ119" s="19" t="s">
        <v>81</v>
      </c>
      <c r="BK119" s="201">
        <f>ROUND(I119*H119,2)</f>
        <v>0</v>
      </c>
      <c r="BL119" s="19" t="s">
        <v>140</v>
      </c>
      <c r="BM119" s="200" t="s">
        <v>180</v>
      </c>
    </row>
    <row r="120" spans="2:51" s="14" customFormat="1" ht="12">
      <c r="B120" s="216"/>
      <c r="C120" s="217"/>
      <c r="D120" s="202" t="s">
        <v>144</v>
      </c>
      <c r="E120" s="218" t="s">
        <v>19</v>
      </c>
      <c r="F120" s="219" t="s">
        <v>181</v>
      </c>
      <c r="G120" s="217"/>
      <c r="H120" s="220">
        <v>62.563</v>
      </c>
      <c r="I120" s="221"/>
      <c r="J120" s="217"/>
      <c r="K120" s="217"/>
      <c r="L120" s="222"/>
      <c r="M120" s="223"/>
      <c r="N120" s="224"/>
      <c r="O120" s="224"/>
      <c r="P120" s="224"/>
      <c r="Q120" s="224"/>
      <c r="R120" s="224"/>
      <c r="S120" s="224"/>
      <c r="T120" s="225"/>
      <c r="AT120" s="226" t="s">
        <v>144</v>
      </c>
      <c r="AU120" s="226" t="s">
        <v>83</v>
      </c>
      <c r="AV120" s="14" t="s">
        <v>83</v>
      </c>
      <c r="AW120" s="14" t="s">
        <v>35</v>
      </c>
      <c r="AX120" s="14" t="s">
        <v>81</v>
      </c>
      <c r="AY120" s="226" t="s">
        <v>132</v>
      </c>
    </row>
    <row r="121" spans="2:63" s="12" customFormat="1" ht="22.9" customHeight="1">
      <c r="B121" s="173"/>
      <c r="C121" s="174"/>
      <c r="D121" s="175" t="s">
        <v>72</v>
      </c>
      <c r="E121" s="187" t="s">
        <v>182</v>
      </c>
      <c r="F121" s="187" t="s">
        <v>183</v>
      </c>
      <c r="G121" s="174"/>
      <c r="H121" s="174"/>
      <c r="I121" s="177"/>
      <c r="J121" s="188">
        <f>BK121</f>
        <v>0</v>
      </c>
      <c r="K121" s="174"/>
      <c r="L121" s="179"/>
      <c r="M121" s="180"/>
      <c r="N121" s="181"/>
      <c r="O121" s="181"/>
      <c r="P121" s="182">
        <f>SUM(P122:P123)</f>
        <v>0</v>
      </c>
      <c r="Q121" s="181"/>
      <c r="R121" s="182">
        <f>SUM(R122:R123)</f>
        <v>0.0025025200000000003</v>
      </c>
      <c r="S121" s="181"/>
      <c r="T121" s="183">
        <f>SUM(T122:T123)</f>
        <v>0</v>
      </c>
      <c r="AR121" s="184" t="s">
        <v>81</v>
      </c>
      <c r="AT121" s="185" t="s">
        <v>72</v>
      </c>
      <c r="AU121" s="185" t="s">
        <v>81</v>
      </c>
      <c r="AY121" s="184" t="s">
        <v>132</v>
      </c>
      <c r="BK121" s="186">
        <f>SUM(BK122:BK123)</f>
        <v>0</v>
      </c>
    </row>
    <row r="122" spans="1:65" s="2" customFormat="1" ht="31.9" customHeight="1">
      <c r="A122" s="36"/>
      <c r="B122" s="37"/>
      <c r="C122" s="189" t="s">
        <v>173</v>
      </c>
      <c r="D122" s="189" t="s">
        <v>135</v>
      </c>
      <c r="E122" s="190" t="s">
        <v>184</v>
      </c>
      <c r="F122" s="191" t="s">
        <v>185</v>
      </c>
      <c r="G122" s="192" t="s">
        <v>138</v>
      </c>
      <c r="H122" s="193">
        <v>62.563</v>
      </c>
      <c r="I122" s="194"/>
      <c r="J122" s="195">
        <f>ROUND(I122*H122,2)</f>
        <v>0</v>
      </c>
      <c r="K122" s="191" t="s">
        <v>139</v>
      </c>
      <c r="L122" s="41"/>
      <c r="M122" s="196" t="s">
        <v>19</v>
      </c>
      <c r="N122" s="197" t="s">
        <v>44</v>
      </c>
      <c r="O122" s="66"/>
      <c r="P122" s="198">
        <f>O122*H122</f>
        <v>0</v>
      </c>
      <c r="Q122" s="198">
        <v>4E-05</v>
      </c>
      <c r="R122" s="198">
        <f>Q122*H122</f>
        <v>0.0025025200000000003</v>
      </c>
      <c r="S122" s="198">
        <v>0</v>
      </c>
      <c r="T122" s="199">
        <f>S122*H122</f>
        <v>0</v>
      </c>
      <c r="U122" s="36"/>
      <c r="V122" s="36"/>
      <c r="W122" s="36"/>
      <c r="X122" s="36"/>
      <c r="Y122" s="36"/>
      <c r="Z122" s="36"/>
      <c r="AA122" s="36"/>
      <c r="AB122" s="36"/>
      <c r="AC122" s="36"/>
      <c r="AD122" s="36"/>
      <c r="AE122" s="36"/>
      <c r="AR122" s="200" t="s">
        <v>140</v>
      </c>
      <c r="AT122" s="200" t="s">
        <v>135</v>
      </c>
      <c r="AU122" s="200" t="s">
        <v>83</v>
      </c>
      <c r="AY122" s="19" t="s">
        <v>132</v>
      </c>
      <c r="BE122" s="201">
        <f>IF(N122="základní",J122,0)</f>
        <v>0</v>
      </c>
      <c r="BF122" s="201">
        <f>IF(N122="snížená",J122,0)</f>
        <v>0</v>
      </c>
      <c r="BG122" s="201">
        <f>IF(N122="zákl. přenesená",J122,0)</f>
        <v>0</v>
      </c>
      <c r="BH122" s="201">
        <f>IF(N122="sníž. přenesená",J122,0)</f>
        <v>0</v>
      </c>
      <c r="BI122" s="201">
        <f>IF(N122="nulová",J122,0)</f>
        <v>0</v>
      </c>
      <c r="BJ122" s="19" t="s">
        <v>81</v>
      </c>
      <c r="BK122" s="201">
        <f>ROUND(I122*H122,2)</f>
        <v>0</v>
      </c>
      <c r="BL122" s="19" t="s">
        <v>140</v>
      </c>
      <c r="BM122" s="200" t="s">
        <v>186</v>
      </c>
    </row>
    <row r="123" spans="2:51" s="14" customFormat="1" ht="12">
      <c r="B123" s="216"/>
      <c r="C123" s="217"/>
      <c r="D123" s="202" t="s">
        <v>144</v>
      </c>
      <c r="E123" s="218" t="s">
        <v>19</v>
      </c>
      <c r="F123" s="219" t="s">
        <v>181</v>
      </c>
      <c r="G123" s="217"/>
      <c r="H123" s="220">
        <v>62.563</v>
      </c>
      <c r="I123" s="221"/>
      <c r="J123" s="217"/>
      <c r="K123" s="217"/>
      <c r="L123" s="222"/>
      <c r="M123" s="223"/>
      <c r="N123" s="224"/>
      <c r="O123" s="224"/>
      <c r="P123" s="224"/>
      <c r="Q123" s="224"/>
      <c r="R123" s="224"/>
      <c r="S123" s="224"/>
      <c r="T123" s="225"/>
      <c r="AT123" s="226" t="s">
        <v>144</v>
      </c>
      <c r="AU123" s="226" t="s">
        <v>83</v>
      </c>
      <c r="AV123" s="14" t="s">
        <v>83</v>
      </c>
      <c r="AW123" s="14" t="s">
        <v>35</v>
      </c>
      <c r="AX123" s="14" t="s">
        <v>81</v>
      </c>
      <c r="AY123" s="226" t="s">
        <v>132</v>
      </c>
    </row>
    <row r="124" spans="2:63" s="12" customFormat="1" ht="22.9" customHeight="1">
      <c r="B124" s="173"/>
      <c r="C124" s="174"/>
      <c r="D124" s="175" t="s">
        <v>72</v>
      </c>
      <c r="E124" s="187" t="s">
        <v>187</v>
      </c>
      <c r="F124" s="187" t="s">
        <v>188</v>
      </c>
      <c r="G124" s="174"/>
      <c r="H124" s="174"/>
      <c r="I124" s="177"/>
      <c r="J124" s="188">
        <f>BK124</f>
        <v>0</v>
      </c>
      <c r="K124" s="174"/>
      <c r="L124" s="179"/>
      <c r="M124" s="180"/>
      <c r="N124" s="181"/>
      <c r="O124" s="181"/>
      <c r="P124" s="182">
        <f>SUM(P125:P151)</f>
        <v>0</v>
      </c>
      <c r="Q124" s="181"/>
      <c r="R124" s="182">
        <f>SUM(R125:R151)</f>
        <v>0.08325720000000002</v>
      </c>
      <c r="S124" s="181"/>
      <c r="T124" s="183">
        <f>SUM(T125:T151)</f>
        <v>0.8133855000000001</v>
      </c>
      <c r="AR124" s="184" t="s">
        <v>81</v>
      </c>
      <c r="AT124" s="185" t="s">
        <v>72</v>
      </c>
      <c r="AU124" s="185" t="s">
        <v>81</v>
      </c>
      <c r="AY124" s="184" t="s">
        <v>132</v>
      </c>
      <c r="BK124" s="186">
        <f>SUM(BK125:BK151)</f>
        <v>0</v>
      </c>
    </row>
    <row r="125" spans="1:65" s="2" customFormat="1" ht="21.4" customHeight="1">
      <c r="A125" s="36"/>
      <c r="B125" s="37"/>
      <c r="C125" s="189" t="s">
        <v>189</v>
      </c>
      <c r="D125" s="189" t="s">
        <v>135</v>
      </c>
      <c r="E125" s="190" t="s">
        <v>190</v>
      </c>
      <c r="F125" s="191" t="s">
        <v>191</v>
      </c>
      <c r="G125" s="192" t="s">
        <v>138</v>
      </c>
      <c r="H125" s="193">
        <v>82.87</v>
      </c>
      <c r="I125" s="194"/>
      <c r="J125" s="195">
        <f>ROUND(I125*H125,2)</f>
        <v>0</v>
      </c>
      <c r="K125" s="191" t="s">
        <v>139</v>
      </c>
      <c r="L125" s="41"/>
      <c r="M125" s="196" t="s">
        <v>19</v>
      </c>
      <c r="N125" s="197" t="s">
        <v>44</v>
      </c>
      <c r="O125" s="66"/>
      <c r="P125" s="198">
        <f>O125*H125</f>
        <v>0</v>
      </c>
      <c r="Q125" s="198">
        <v>0.001</v>
      </c>
      <c r="R125" s="198">
        <f>Q125*H125</f>
        <v>0.08287000000000001</v>
      </c>
      <c r="S125" s="198">
        <v>0.00031</v>
      </c>
      <c r="T125" s="199">
        <f>S125*H125</f>
        <v>0.025689700000000003</v>
      </c>
      <c r="U125" s="36"/>
      <c r="V125" s="36"/>
      <c r="W125" s="36"/>
      <c r="X125" s="36"/>
      <c r="Y125" s="36"/>
      <c r="Z125" s="36"/>
      <c r="AA125" s="36"/>
      <c r="AB125" s="36"/>
      <c r="AC125" s="36"/>
      <c r="AD125" s="36"/>
      <c r="AE125" s="36"/>
      <c r="AR125" s="200" t="s">
        <v>192</v>
      </c>
      <c r="AT125" s="200" t="s">
        <v>135</v>
      </c>
      <c r="AU125" s="200" t="s">
        <v>83</v>
      </c>
      <c r="AY125" s="19" t="s">
        <v>132</v>
      </c>
      <c r="BE125" s="201">
        <f>IF(N125="základní",J125,0)</f>
        <v>0</v>
      </c>
      <c r="BF125" s="201">
        <f>IF(N125="snížená",J125,0)</f>
        <v>0</v>
      </c>
      <c r="BG125" s="201">
        <f>IF(N125="zákl. přenesená",J125,0)</f>
        <v>0</v>
      </c>
      <c r="BH125" s="201">
        <f>IF(N125="sníž. přenesená",J125,0)</f>
        <v>0</v>
      </c>
      <c r="BI125" s="201">
        <f>IF(N125="nulová",J125,0)</f>
        <v>0</v>
      </c>
      <c r="BJ125" s="19" t="s">
        <v>81</v>
      </c>
      <c r="BK125" s="201">
        <f>ROUND(I125*H125,2)</f>
        <v>0</v>
      </c>
      <c r="BL125" s="19" t="s">
        <v>192</v>
      </c>
      <c r="BM125" s="200" t="s">
        <v>193</v>
      </c>
    </row>
    <row r="126" spans="1:47" s="2" customFormat="1" ht="39">
      <c r="A126" s="36"/>
      <c r="B126" s="37"/>
      <c r="C126" s="38"/>
      <c r="D126" s="202" t="s">
        <v>142</v>
      </c>
      <c r="E126" s="38"/>
      <c r="F126" s="203" t="s">
        <v>194</v>
      </c>
      <c r="G126" s="38"/>
      <c r="H126" s="38"/>
      <c r="I126" s="110"/>
      <c r="J126" s="38"/>
      <c r="K126" s="38"/>
      <c r="L126" s="41"/>
      <c r="M126" s="204"/>
      <c r="N126" s="205"/>
      <c r="O126" s="66"/>
      <c r="P126" s="66"/>
      <c r="Q126" s="66"/>
      <c r="R126" s="66"/>
      <c r="S126" s="66"/>
      <c r="T126" s="67"/>
      <c r="U126" s="36"/>
      <c r="V126" s="36"/>
      <c r="W126" s="36"/>
      <c r="X126" s="36"/>
      <c r="Y126" s="36"/>
      <c r="Z126" s="36"/>
      <c r="AA126" s="36"/>
      <c r="AB126" s="36"/>
      <c r="AC126" s="36"/>
      <c r="AD126" s="36"/>
      <c r="AE126" s="36"/>
      <c r="AT126" s="19" t="s">
        <v>142</v>
      </c>
      <c r="AU126" s="19" t="s">
        <v>83</v>
      </c>
    </row>
    <row r="127" spans="2:51" s="14" customFormat="1" ht="12">
      <c r="B127" s="216"/>
      <c r="C127" s="217"/>
      <c r="D127" s="202" t="s">
        <v>144</v>
      </c>
      <c r="E127" s="218" t="s">
        <v>19</v>
      </c>
      <c r="F127" s="219" t="s">
        <v>146</v>
      </c>
      <c r="G127" s="217"/>
      <c r="H127" s="220">
        <v>97.822</v>
      </c>
      <c r="I127" s="221"/>
      <c r="J127" s="217"/>
      <c r="K127" s="217"/>
      <c r="L127" s="222"/>
      <c r="M127" s="223"/>
      <c r="N127" s="224"/>
      <c r="O127" s="224"/>
      <c r="P127" s="224"/>
      <c r="Q127" s="224"/>
      <c r="R127" s="224"/>
      <c r="S127" s="224"/>
      <c r="T127" s="225"/>
      <c r="AT127" s="226" t="s">
        <v>144</v>
      </c>
      <c r="AU127" s="226" t="s">
        <v>83</v>
      </c>
      <c r="AV127" s="14" t="s">
        <v>83</v>
      </c>
      <c r="AW127" s="14" t="s">
        <v>35</v>
      </c>
      <c r="AX127" s="14" t="s">
        <v>73</v>
      </c>
      <c r="AY127" s="226" t="s">
        <v>132</v>
      </c>
    </row>
    <row r="128" spans="2:51" s="14" customFormat="1" ht="12">
      <c r="B128" s="216"/>
      <c r="C128" s="217"/>
      <c r="D128" s="202" t="s">
        <v>144</v>
      </c>
      <c r="E128" s="218" t="s">
        <v>19</v>
      </c>
      <c r="F128" s="219" t="s">
        <v>147</v>
      </c>
      <c r="G128" s="217"/>
      <c r="H128" s="220">
        <v>-14.952</v>
      </c>
      <c r="I128" s="221"/>
      <c r="J128" s="217"/>
      <c r="K128" s="217"/>
      <c r="L128" s="222"/>
      <c r="M128" s="223"/>
      <c r="N128" s="224"/>
      <c r="O128" s="224"/>
      <c r="P128" s="224"/>
      <c r="Q128" s="224"/>
      <c r="R128" s="224"/>
      <c r="S128" s="224"/>
      <c r="T128" s="225"/>
      <c r="AT128" s="226" t="s">
        <v>144</v>
      </c>
      <c r="AU128" s="226" t="s">
        <v>83</v>
      </c>
      <c r="AV128" s="14" t="s">
        <v>83</v>
      </c>
      <c r="AW128" s="14" t="s">
        <v>35</v>
      </c>
      <c r="AX128" s="14" t="s">
        <v>73</v>
      </c>
      <c r="AY128" s="226" t="s">
        <v>132</v>
      </c>
    </row>
    <row r="129" spans="2:51" s="15" customFormat="1" ht="12">
      <c r="B129" s="227"/>
      <c r="C129" s="228"/>
      <c r="D129" s="202" t="s">
        <v>144</v>
      </c>
      <c r="E129" s="229" t="s">
        <v>19</v>
      </c>
      <c r="F129" s="230" t="s">
        <v>148</v>
      </c>
      <c r="G129" s="228"/>
      <c r="H129" s="231">
        <v>82.87</v>
      </c>
      <c r="I129" s="232"/>
      <c r="J129" s="228"/>
      <c r="K129" s="228"/>
      <c r="L129" s="233"/>
      <c r="M129" s="234"/>
      <c r="N129" s="235"/>
      <c r="O129" s="235"/>
      <c r="P129" s="235"/>
      <c r="Q129" s="235"/>
      <c r="R129" s="235"/>
      <c r="S129" s="235"/>
      <c r="T129" s="236"/>
      <c r="AT129" s="237" t="s">
        <v>144</v>
      </c>
      <c r="AU129" s="237" t="s">
        <v>83</v>
      </c>
      <c r="AV129" s="15" t="s">
        <v>140</v>
      </c>
      <c r="AW129" s="15" t="s">
        <v>35</v>
      </c>
      <c r="AX129" s="15" t="s">
        <v>81</v>
      </c>
      <c r="AY129" s="237" t="s">
        <v>132</v>
      </c>
    </row>
    <row r="130" spans="1:65" s="2" customFormat="1" ht="21.4" customHeight="1">
      <c r="A130" s="36"/>
      <c r="B130" s="37"/>
      <c r="C130" s="189" t="s">
        <v>195</v>
      </c>
      <c r="D130" s="189" t="s">
        <v>135</v>
      </c>
      <c r="E130" s="190" t="s">
        <v>196</v>
      </c>
      <c r="F130" s="191" t="s">
        <v>197</v>
      </c>
      <c r="G130" s="192" t="s">
        <v>138</v>
      </c>
      <c r="H130" s="193">
        <v>82.87</v>
      </c>
      <c r="I130" s="194"/>
      <c r="J130" s="195">
        <f>ROUND(I130*H130,2)</f>
        <v>0</v>
      </c>
      <c r="K130" s="191" t="s">
        <v>139</v>
      </c>
      <c r="L130" s="41"/>
      <c r="M130" s="196" t="s">
        <v>19</v>
      </c>
      <c r="N130" s="197" t="s">
        <v>44</v>
      </c>
      <c r="O130" s="66"/>
      <c r="P130" s="198">
        <f>O130*H130</f>
        <v>0</v>
      </c>
      <c r="Q130" s="198">
        <v>0</v>
      </c>
      <c r="R130" s="198">
        <f>Q130*H130</f>
        <v>0</v>
      </c>
      <c r="S130" s="198">
        <v>0</v>
      </c>
      <c r="T130" s="199">
        <f>S130*H130</f>
        <v>0</v>
      </c>
      <c r="U130" s="36"/>
      <c r="V130" s="36"/>
      <c r="W130" s="36"/>
      <c r="X130" s="36"/>
      <c r="Y130" s="36"/>
      <c r="Z130" s="36"/>
      <c r="AA130" s="36"/>
      <c r="AB130" s="36"/>
      <c r="AC130" s="36"/>
      <c r="AD130" s="36"/>
      <c r="AE130" s="36"/>
      <c r="AR130" s="200" t="s">
        <v>192</v>
      </c>
      <c r="AT130" s="200" t="s">
        <v>135</v>
      </c>
      <c r="AU130" s="200" t="s">
        <v>83</v>
      </c>
      <c r="AY130" s="19" t="s">
        <v>132</v>
      </c>
      <c r="BE130" s="201">
        <f>IF(N130="základní",J130,0)</f>
        <v>0</v>
      </c>
      <c r="BF130" s="201">
        <f>IF(N130="snížená",J130,0)</f>
        <v>0</v>
      </c>
      <c r="BG130" s="201">
        <f>IF(N130="zákl. přenesená",J130,0)</f>
        <v>0</v>
      </c>
      <c r="BH130" s="201">
        <f>IF(N130="sníž. přenesená",J130,0)</f>
        <v>0</v>
      </c>
      <c r="BI130" s="201">
        <f>IF(N130="nulová",J130,0)</f>
        <v>0</v>
      </c>
      <c r="BJ130" s="19" t="s">
        <v>81</v>
      </c>
      <c r="BK130" s="201">
        <f>ROUND(I130*H130,2)</f>
        <v>0</v>
      </c>
      <c r="BL130" s="19" t="s">
        <v>192</v>
      </c>
      <c r="BM130" s="200" t="s">
        <v>198</v>
      </c>
    </row>
    <row r="131" spans="1:65" s="2" customFormat="1" ht="42.6" customHeight="1">
      <c r="A131" s="36"/>
      <c r="B131" s="37"/>
      <c r="C131" s="189" t="s">
        <v>199</v>
      </c>
      <c r="D131" s="189" t="s">
        <v>135</v>
      </c>
      <c r="E131" s="190" t="s">
        <v>200</v>
      </c>
      <c r="F131" s="191" t="s">
        <v>201</v>
      </c>
      <c r="G131" s="192" t="s">
        <v>166</v>
      </c>
      <c r="H131" s="193">
        <v>1</v>
      </c>
      <c r="I131" s="194"/>
      <c r="J131" s="195">
        <f>ROUND(I131*H131,2)</f>
        <v>0</v>
      </c>
      <c r="K131" s="191" t="s">
        <v>139</v>
      </c>
      <c r="L131" s="41"/>
      <c r="M131" s="196" t="s">
        <v>19</v>
      </c>
      <c r="N131" s="197" t="s">
        <v>44</v>
      </c>
      <c r="O131" s="66"/>
      <c r="P131" s="198">
        <f>O131*H131</f>
        <v>0</v>
      </c>
      <c r="Q131" s="198">
        <v>0</v>
      </c>
      <c r="R131" s="198">
        <f>Q131*H131</f>
        <v>0</v>
      </c>
      <c r="S131" s="198">
        <v>0.024</v>
      </c>
      <c r="T131" s="199">
        <f>S131*H131</f>
        <v>0.024</v>
      </c>
      <c r="U131" s="36"/>
      <c r="V131" s="36"/>
      <c r="W131" s="36"/>
      <c r="X131" s="36"/>
      <c r="Y131" s="36"/>
      <c r="Z131" s="36"/>
      <c r="AA131" s="36"/>
      <c r="AB131" s="36"/>
      <c r="AC131" s="36"/>
      <c r="AD131" s="36"/>
      <c r="AE131" s="36"/>
      <c r="AR131" s="200" t="s">
        <v>192</v>
      </c>
      <c r="AT131" s="200" t="s">
        <v>135</v>
      </c>
      <c r="AU131" s="200" t="s">
        <v>83</v>
      </c>
      <c r="AY131" s="19" t="s">
        <v>132</v>
      </c>
      <c r="BE131" s="201">
        <f>IF(N131="základní",J131,0)</f>
        <v>0</v>
      </c>
      <c r="BF131" s="201">
        <f>IF(N131="snížená",J131,0)</f>
        <v>0</v>
      </c>
      <c r="BG131" s="201">
        <f>IF(N131="zákl. přenesená",J131,0)</f>
        <v>0</v>
      </c>
      <c r="BH131" s="201">
        <f>IF(N131="sníž. přenesená",J131,0)</f>
        <v>0</v>
      </c>
      <c r="BI131" s="201">
        <f>IF(N131="nulová",J131,0)</f>
        <v>0</v>
      </c>
      <c r="BJ131" s="19" t="s">
        <v>81</v>
      </c>
      <c r="BK131" s="201">
        <f>ROUND(I131*H131,2)</f>
        <v>0</v>
      </c>
      <c r="BL131" s="19" t="s">
        <v>192</v>
      </c>
      <c r="BM131" s="200" t="s">
        <v>202</v>
      </c>
    </row>
    <row r="132" spans="1:65" s="2" customFormat="1" ht="21.4" customHeight="1">
      <c r="A132" s="36"/>
      <c r="B132" s="37"/>
      <c r="C132" s="189" t="s">
        <v>203</v>
      </c>
      <c r="D132" s="189" t="s">
        <v>135</v>
      </c>
      <c r="E132" s="190" t="s">
        <v>204</v>
      </c>
      <c r="F132" s="191" t="s">
        <v>205</v>
      </c>
      <c r="G132" s="192" t="s">
        <v>138</v>
      </c>
      <c r="H132" s="193">
        <v>62.563</v>
      </c>
      <c r="I132" s="194"/>
      <c r="J132" s="195">
        <f>ROUND(I132*H132,2)</f>
        <v>0</v>
      </c>
      <c r="K132" s="191" t="s">
        <v>139</v>
      </c>
      <c r="L132" s="41"/>
      <c r="M132" s="196" t="s">
        <v>19</v>
      </c>
      <c r="N132" s="197" t="s">
        <v>44</v>
      </c>
      <c r="O132" s="66"/>
      <c r="P132" s="198">
        <f>O132*H132</f>
        <v>0</v>
      </c>
      <c r="Q132" s="198">
        <v>0</v>
      </c>
      <c r="R132" s="198">
        <f>Q132*H132</f>
        <v>0</v>
      </c>
      <c r="S132" s="198">
        <v>0.0025</v>
      </c>
      <c r="T132" s="199">
        <f>S132*H132</f>
        <v>0.1564075</v>
      </c>
      <c r="U132" s="36"/>
      <c r="V132" s="36"/>
      <c r="W132" s="36"/>
      <c r="X132" s="36"/>
      <c r="Y132" s="36"/>
      <c r="Z132" s="36"/>
      <c r="AA132" s="36"/>
      <c r="AB132" s="36"/>
      <c r="AC132" s="36"/>
      <c r="AD132" s="36"/>
      <c r="AE132" s="36"/>
      <c r="AR132" s="200" t="s">
        <v>140</v>
      </c>
      <c r="AT132" s="200" t="s">
        <v>135</v>
      </c>
      <c r="AU132" s="200" t="s">
        <v>83</v>
      </c>
      <c r="AY132" s="19" t="s">
        <v>132</v>
      </c>
      <c r="BE132" s="201">
        <f>IF(N132="základní",J132,0)</f>
        <v>0</v>
      </c>
      <c r="BF132" s="201">
        <f>IF(N132="snížená",J132,0)</f>
        <v>0</v>
      </c>
      <c r="BG132" s="201">
        <f>IF(N132="zákl. přenesená",J132,0)</f>
        <v>0</v>
      </c>
      <c r="BH132" s="201">
        <f>IF(N132="sníž. přenesená",J132,0)</f>
        <v>0</v>
      </c>
      <c r="BI132" s="201">
        <f>IF(N132="nulová",J132,0)</f>
        <v>0</v>
      </c>
      <c r="BJ132" s="19" t="s">
        <v>81</v>
      </c>
      <c r="BK132" s="201">
        <f>ROUND(I132*H132,2)</f>
        <v>0</v>
      </c>
      <c r="BL132" s="19" t="s">
        <v>140</v>
      </c>
      <c r="BM132" s="200" t="s">
        <v>206</v>
      </c>
    </row>
    <row r="133" spans="2:51" s="14" customFormat="1" ht="12">
      <c r="B133" s="216"/>
      <c r="C133" s="217"/>
      <c r="D133" s="202" t="s">
        <v>144</v>
      </c>
      <c r="E133" s="218" t="s">
        <v>19</v>
      </c>
      <c r="F133" s="219" t="s">
        <v>181</v>
      </c>
      <c r="G133" s="217"/>
      <c r="H133" s="220">
        <v>62.563</v>
      </c>
      <c r="I133" s="221"/>
      <c r="J133" s="217"/>
      <c r="K133" s="217"/>
      <c r="L133" s="222"/>
      <c r="M133" s="223"/>
      <c r="N133" s="224"/>
      <c r="O133" s="224"/>
      <c r="P133" s="224"/>
      <c r="Q133" s="224"/>
      <c r="R133" s="224"/>
      <c r="S133" s="224"/>
      <c r="T133" s="225"/>
      <c r="AT133" s="226" t="s">
        <v>144</v>
      </c>
      <c r="AU133" s="226" t="s">
        <v>83</v>
      </c>
      <c r="AV133" s="14" t="s">
        <v>83</v>
      </c>
      <c r="AW133" s="14" t="s">
        <v>35</v>
      </c>
      <c r="AX133" s="14" t="s">
        <v>81</v>
      </c>
      <c r="AY133" s="226" t="s">
        <v>132</v>
      </c>
    </row>
    <row r="134" spans="1:65" s="2" customFormat="1" ht="21.4" customHeight="1">
      <c r="A134" s="36"/>
      <c r="B134" s="37"/>
      <c r="C134" s="189" t="s">
        <v>207</v>
      </c>
      <c r="D134" s="189" t="s">
        <v>135</v>
      </c>
      <c r="E134" s="190" t="s">
        <v>208</v>
      </c>
      <c r="F134" s="191" t="s">
        <v>209</v>
      </c>
      <c r="G134" s="192" t="s">
        <v>210</v>
      </c>
      <c r="H134" s="193">
        <v>32.26</v>
      </c>
      <c r="I134" s="194"/>
      <c r="J134" s="195">
        <f>ROUND(I134*H134,2)</f>
        <v>0</v>
      </c>
      <c r="K134" s="191" t="s">
        <v>139</v>
      </c>
      <c r="L134" s="41"/>
      <c r="M134" s="196" t="s">
        <v>19</v>
      </c>
      <c r="N134" s="197" t="s">
        <v>44</v>
      </c>
      <c r="O134" s="66"/>
      <c r="P134" s="198">
        <f>O134*H134</f>
        <v>0</v>
      </c>
      <c r="Q134" s="198">
        <v>0</v>
      </c>
      <c r="R134" s="198">
        <f>Q134*H134</f>
        <v>0</v>
      </c>
      <c r="S134" s="198">
        <v>0.0003</v>
      </c>
      <c r="T134" s="199">
        <f>S134*H134</f>
        <v>0.009677999999999999</v>
      </c>
      <c r="U134" s="36"/>
      <c r="V134" s="36"/>
      <c r="W134" s="36"/>
      <c r="X134" s="36"/>
      <c r="Y134" s="36"/>
      <c r="Z134" s="36"/>
      <c r="AA134" s="36"/>
      <c r="AB134" s="36"/>
      <c r="AC134" s="36"/>
      <c r="AD134" s="36"/>
      <c r="AE134" s="36"/>
      <c r="AR134" s="200" t="s">
        <v>140</v>
      </c>
      <c r="AT134" s="200" t="s">
        <v>135</v>
      </c>
      <c r="AU134" s="200" t="s">
        <v>83</v>
      </c>
      <c r="AY134" s="19" t="s">
        <v>132</v>
      </c>
      <c r="BE134" s="201">
        <f>IF(N134="základní",J134,0)</f>
        <v>0</v>
      </c>
      <c r="BF134" s="201">
        <f>IF(N134="snížená",J134,0)</f>
        <v>0</v>
      </c>
      <c r="BG134" s="201">
        <f>IF(N134="zákl. přenesená",J134,0)</f>
        <v>0</v>
      </c>
      <c r="BH134" s="201">
        <f>IF(N134="sníž. přenesená",J134,0)</f>
        <v>0</v>
      </c>
      <c r="BI134" s="201">
        <f>IF(N134="nulová",J134,0)</f>
        <v>0</v>
      </c>
      <c r="BJ134" s="19" t="s">
        <v>81</v>
      </c>
      <c r="BK134" s="201">
        <f>ROUND(I134*H134,2)</f>
        <v>0</v>
      </c>
      <c r="BL134" s="19" t="s">
        <v>140</v>
      </c>
      <c r="BM134" s="200" t="s">
        <v>211</v>
      </c>
    </row>
    <row r="135" spans="2:51" s="14" customFormat="1" ht="12">
      <c r="B135" s="216"/>
      <c r="C135" s="217"/>
      <c r="D135" s="202" t="s">
        <v>144</v>
      </c>
      <c r="E135" s="218" t="s">
        <v>19</v>
      </c>
      <c r="F135" s="219" t="s">
        <v>212</v>
      </c>
      <c r="G135" s="217"/>
      <c r="H135" s="220">
        <v>32.26</v>
      </c>
      <c r="I135" s="221"/>
      <c r="J135" s="217"/>
      <c r="K135" s="217"/>
      <c r="L135" s="222"/>
      <c r="M135" s="223"/>
      <c r="N135" s="224"/>
      <c r="O135" s="224"/>
      <c r="P135" s="224"/>
      <c r="Q135" s="224"/>
      <c r="R135" s="224"/>
      <c r="S135" s="224"/>
      <c r="T135" s="225"/>
      <c r="AT135" s="226" t="s">
        <v>144</v>
      </c>
      <c r="AU135" s="226" t="s">
        <v>83</v>
      </c>
      <c r="AV135" s="14" t="s">
        <v>83</v>
      </c>
      <c r="AW135" s="14" t="s">
        <v>35</v>
      </c>
      <c r="AX135" s="14" t="s">
        <v>81</v>
      </c>
      <c r="AY135" s="226" t="s">
        <v>132</v>
      </c>
    </row>
    <row r="136" spans="1:65" s="2" customFormat="1" ht="21.4" customHeight="1">
      <c r="A136" s="36"/>
      <c r="B136" s="37"/>
      <c r="C136" s="189" t="s">
        <v>213</v>
      </c>
      <c r="D136" s="189" t="s">
        <v>135</v>
      </c>
      <c r="E136" s="190" t="s">
        <v>214</v>
      </c>
      <c r="F136" s="191" t="s">
        <v>215</v>
      </c>
      <c r="G136" s="192" t="s">
        <v>138</v>
      </c>
      <c r="H136" s="193">
        <v>62.563</v>
      </c>
      <c r="I136" s="194"/>
      <c r="J136" s="195">
        <f>ROUND(I136*H136,2)</f>
        <v>0</v>
      </c>
      <c r="K136" s="191" t="s">
        <v>139</v>
      </c>
      <c r="L136" s="41"/>
      <c r="M136" s="196" t="s">
        <v>19</v>
      </c>
      <c r="N136" s="197" t="s">
        <v>44</v>
      </c>
      <c r="O136" s="66"/>
      <c r="P136" s="198">
        <f>O136*H136</f>
        <v>0</v>
      </c>
      <c r="Q136" s="198">
        <v>0</v>
      </c>
      <c r="R136" s="198">
        <f>Q136*H136</f>
        <v>0</v>
      </c>
      <c r="S136" s="198">
        <v>0</v>
      </c>
      <c r="T136" s="199">
        <f>S136*H136</f>
        <v>0</v>
      </c>
      <c r="U136" s="36"/>
      <c r="V136" s="36"/>
      <c r="W136" s="36"/>
      <c r="X136" s="36"/>
      <c r="Y136" s="36"/>
      <c r="Z136" s="36"/>
      <c r="AA136" s="36"/>
      <c r="AB136" s="36"/>
      <c r="AC136" s="36"/>
      <c r="AD136" s="36"/>
      <c r="AE136" s="36"/>
      <c r="AR136" s="200" t="s">
        <v>140</v>
      </c>
      <c r="AT136" s="200" t="s">
        <v>135</v>
      </c>
      <c r="AU136" s="200" t="s">
        <v>83</v>
      </c>
      <c r="AY136" s="19" t="s">
        <v>132</v>
      </c>
      <c r="BE136" s="201">
        <f>IF(N136="základní",J136,0)</f>
        <v>0</v>
      </c>
      <c r="BF136" s="201">
        <f>IF(N136="snížená",J136,0)</f>
        <v>0</v>
      </c>
      <c r="BG136" s="201">
        <f>IF(N136="zákl. přenesená",J136,0)</f>
        <v>0</v>
      </c>
      <c r="BH136" s="201">
        <f>IF(N136="sníž. přenesená",J136,0)</f>
        <v>0</v>
      </c>
      <c r="BI136" s="201">
        <f>IF(N136="nulová",J136,0)</f>
        <v>0</v>
      </c>
      <c r="BJ136" s="19" t="s">
        <v>81</v>
      </c>
      <c r="BK136" s="201">
        <f>ROUND(I136*H136,2)</f>
        <v>0</v>
      </c>
      <c r="BL136" s="19" t="s">
        <v>140</v>
      </c>
      <c r="BM136" s="200" t="s">
        <v>216</v>
      </c>
    </row>
    <row r="137" spans="1:65" s="2" customFormat="1" ht="21.4" customHeight="1">
      <c r="A137" s="36"/>
      <c r="B137" s="37"/>
      <c r="C137" s="189" t="s">
        <v>8</v>
      </c>
      <c r="D137" s="189" t="s">
        <v>135</v>
      </c>
      <c r="E137" s="190" t="s">
        <v>217</v>
      </c>
      <c r="F137" s="191" t="s">
        <v>218</v>
      </c>
      <c r="G137" s="192" t="s">
        <v>138</v>
      </c>
      <c r="H137" s="193">
        <v>62.563</v>
      </c>
      <c r="I137" s="194"/>
      <c r="J137" s="195">
        <f>ROUND(I137*H137,2)</f>
        <v>0</v>
      </c>
      <c r="K137" s="191" t="s">
        <v>139</v>
      </c>
      <c r="L137" s="41"/>
      <c r="M137" s="196" t="s">
        <v>19</v>
      </c>
      <c r="N137" s="197" t="s">
        <v>44</v>
      </c>
      <c r="O137" s="66"/>
      <c r="P137" s="198">
        <f>O137*H137</f>
        <v>0</v>
      </c>
      <c r="Q137" s="198">
        <v>0</v>
      </c>
      <c r="R137" s="198">
        <f>Q137*H137</f>
        <v>0</v>
      </c>
      <c r="S137" s="198">
        <v>0.0021</v>
      </c>
      <c r="T137" s="199">
        <f>S137*H137</f>
        <v>0.1313823</v>
      </c>
      <c r="U137" s="36"/>
      <c r="V137" s="36"/>
      <c r="W137" s="36"/>
      <c r="X137" s="36"/>
      <c r="Y137" s="36"/>
      <c r="Z137" s="36"/>
      <c r="AA137" s="36"/>
      <c r="AB137" s="36"/>
      <c r="AC137" s="36"/>
      <c r="AD137" s="36"/>
      <c r="AE137" s="36"/>
      <c r="AR137" s="200" t="s">
        <v>140</v>
      </c>
      <c r="AT137" s="200" t="s">
        <v>135</v>
      </c>
      <c r="AU137" s="200" t="s">
        <v>83</v>
      </c>
      <c r="AY137" s="19" t="s">
        <v>132</v>
      </c>
      <c r="BE137" s="201">
        <f>IF(N137="základní",J137,0)</f>
        <v>0</v>
      </c>
      <c r="BF137" s="201">
        <f>IF(N137="snížená",J137,0)</f>
        <v>0</v>
      </c>
      <c r="BG137" s="201">
        <f>IF(N137="zákl. přenesená",J137,0)</f>
        <v>0</v>
      </c>
      <c r="BH137" s="201">
        <f>IF(N137="sníž. přenesená",J137,0)</f>
        <v>0</v>
      </c>
      <c r="BI137" s="201">
        <f>IF(N137="nulová",J137,0)</f>
        <v>0</v>
      </c>
      <c r="BJ137" s="19" t="s">
        <v>81</v>
      </c>
      <c r="BK137" s="201">
        <f>ROUND(I137*H137,2)</f>
        <v>0</v>
      </c>
      <c r="BL137" s="19" t="s">
        <v>140</v>
      </c>
      <c r="BM137" s="200" t="s">
        <v>219</v>
      </c>
    </row>
    <row r="138" spans="1:47" s="2" customFormat="1" ht="48.75">
      <c r="A138" s="36"/>
      <c r="B138" s="37"/>
      <c r="C138" s="38"/>
      <c r="D138" s="202" t="s">
        <v>142</v>
      </c>
      <c r="E138" s="38"/>
      <c r="F138" s="203" t="s">
        <v>220</v>
      </c>
      <c r="G138" s="38"/>
      <c r="H138" s="38"/>
      <c r="I138" s="110"/>
      <c r="J138" s="38"/>
      <c r="K138" s="38"/>
      <c r="L138" s="41"/>
      <c r="M138" s="204"/>
      <c r="N138" s="205"/>
      <c r="O138" s="66"/>
      <c r="P138" s="66"/>
      <c r="Q138" s="66"/>
      <c r="R138" s="66"/>
      <c r="S138" s="66"/>
      <c r="T138" s="67"/>
      <c r="U138" s="36"/>
      <c r="V138" s="36"/>
      <c r="W138" s="36"/>
      <c r="X138" s="36"/>
      <c r="Y138" s="36"/>
      <c r="Z138" s="36"/>
      <c r="AA138" s="36"/>
      <c r="AB138" s="36"/>
      <c r="AC138" s="36"/>
      <c r="AD138" s="36"/>
      <c r="AE138" s="36"/>
      <c r="AT138" s="19" t="s">
        <v>142</v>
      </c>
      <c r="AU138" s="19" t="s">
        <v>83</v>
      </c>
    </row>
    <row r="139" spans="2:51" s="14" customFormat="1" ht="12">
      <c r="B139" s="216"/>
      <c r="C139" s="217"/>
      <c r="D139" s="202" t="s">
        <v>144</v>
      </c>
      <c r="E139" s="218" t="s">
        <v>19</v>
      </c>
      <c r="F139" s="219" t="s">
        <v>181</v>
      </c>
      <c r="G139" s="217"/>
      <c r="H139" s="220">
        <v>62.563</v>
      </c>
      <c r="I139" s="221"/>
      <c r="J139" s="217"/>
      <c r="K139" s="217"/>
      <c r="L139" s="222"/>
      <c r="M139" s="223"/>
      <c r="N139" s="224"/>
      <c r="O139" s="224"/>
      <c r="P139" s="224"/>
      <c r="Q139" s="224"/>
      <c r="R139" s="224"/>
      <c r="S139" s="224"/>
      <c r="T139" s="225"/>
      <c r="AT139" s="226" t="s">
        <v>144</v>
      </c>
      <c r="AU139" s="226" t="s">
        <v>83</v>
      </c>
      <c r="AV139" s="14" t="s">
        <v>83</v>
      </c>
      <c r="AW139" s="14" t="s">
        <v>35</v>
      </c>
      <c r="AX139" s="14" t="s">
        <v>81</v>
      </c>
      <c r="AY139" s="226" t="s">
        <v>132</v>
      </c>
    </row>
    <row r="140" spans="1:65" s="2" customFormat="1" ht="21.4" customHeight="1">
      <c r="A140" s="36"/>
      <c r="B140" s="37"/>
      <c r="C140" s="189" t="s">
        <v>192</v>
      </c>
      <c r="D140" s="189" t="s">
        <v>135</v>
      </c>
      <c r="E140" s="190" t="s">
        <v>221</v>
      </c>
      <c r="F140" s="191" t="s">
        <v>222</v>
      </c>
      <c r="G140" s="192" t="s">
        <v>210</v>
      </c>
      <c r="H140" s="193">
        <v>4.84</v>
      </c>
      <c r="I140" s="194"/>
      <c r="J140" s="195">
        <f>ROUND(I140*H140,2)</f>
        <v>0</v>
      </c>
      <c r="K140" s="191" t="s">
        <v>139</v>
      </c>
      <c r="L140" s="41"/>
      <c r="M140" s="196" t="s">
        <v>19</v>
      </c>
      <c r="N140" s="197" t="s">
        <v>44</v>
      </c>
      <c r="O140" s="66"/>
      <c r="P140" s="198">
        <f>O140*H140</f>
        <v>0</v>
      </c>
      <c r="Q140" s="198">
        <v>8E-05</v>
      </c>
      <c r="R140" s="198">
        <f>Q140*H140</f>
        <v>0.00038720000000000003</v>
      </c>
      <c r="S140" s="198">
        <v>0</v>
      </c>
      <c r="T140" s="199">
        <f>S140*H140</f>
        <v>0</v>
      </c>
      <c r="U140" s="36"/>
      <c r="V140" s="36"/>
      <c r="W140" s="36"/>
      <c r="X140" s="36"/>
      <c r="Y140" s="36"/>
      <c r="Z140" s="36"/>
      <c r="AA140" s="36"/>
      <c r="AB140" s="36"/>
      <c r="AC140" s="36"/>
      <c r="AD140" s="36"/>
      <c r="AE140" s="36"/>
      <c r="AR140" s="200" t="s">
        <v>140</v>
      </c>
      <c r="AT140" s="200" t="s">
        <v>135</v>
      </c>
      <c r="AU140" s="200" t="s">
        <v>83</v>
      </c>
      <c r="AY140" s="19" t="s">
        <v>132</v>
      </c>
      <c r="BE140" s="201">
        <f>IF(N140="základní",J140,0)</f>
        <v>0</v>
      </c>
      <c r="BF140" s="201">
        <f>IF(N140="snížená",J140,0)</f>
        <v>0</v>
      </c>
      <c r="BG140" s="201">
        <f>IF(N140="zákl. přenesená",J140,0)</f>
        <v>0</v>
      </c>
      <c r="BH140" s="201">
        <f>IF(N140="sníž. přenesená",J140,0)</f>
        <v>0</v>
      </c>
      <c r="BI140" s="201">
        <f>IF(N140="nulová",J140,0)</f>
        <v>0</v>
      </c>
      <c r="BJ140" s="19" t="s">
        <v>81</v>
      </c>
      <c r="BK140" s="201">
        <f>ROUND(I140*H140,2)</f>
        <v>0</v>
      </c>
      <c r="BL140" s="19" t="s">
        <v>140</v>
      </c>
      <c r="BM140" s="200" t="s">
        <v>223</v>
      </c>
    </row>
    <row r="141" spans="1:47" s="2" customFormat="1" ht="97.5">
      <c r="A141" s="36"/>
      <c r="B141" s="37"/>
      <c r="C141" s="38"/>
      <c r="D141" s="202" t="s">
        <v>142</v>
      </c>
      <c r="E141" s="38"/>
      <c r="F141" s="203" t="s">
        <v>224</v>
      </c>
      <c r="G141" s="38"/>
      <c r="H141" s="38"/>
      <c r="I141" s="110"/>
      <c r="J141" s="38"/>
      <c r="K141" s="38"/>
      <c r="L141" s="41"/>
      <c r="M141" s="204"/>
      <c r="N141" s="205"/>
      <c r="O141" s="66"/>
      <c r="P141" s="66"/>
      <c r="Q141" s="66"/>
      <c r="R141" s="66"/>
      <c r="S141" s="66"/>
      <c r="T141" s="67"/>
      <c r="U141" s="36"/>
      <c r="V141" s="36"/>
      <c r="W141" s="36"/>
      <c r="X141" s="36"/>
      <c r="Y141" s="36"/>
      <c r="Z141" s="36"/>
      <c r="AA141" s="36"/>
      <c r="AB141" s="36"/>
      <c r="AC141" s="36"/>
      <c r="AD141" s="36"/>
      <c r="AE141" s="36"/>
      <c r="AT141" s="19" t="s">
        <v>142</v>
      </c>
      <c r="AU141" s="19" t="s">
        <v>83</v>
      </c>
    </row>
    <row r="142" spans="2:51" s="13" customFormat="1" ht="12">
      <c r="B142" s="206"/>
      <c r="C142" s="207"/>
      <c r="D142" s="202" t="s">
        <v>144</v>
      </c>
      <c r="E142" s="208" t="s">
        <v>19</v>
      </c>
      <c r="F142" s="209" t="s">
        <v>225</v>
      </c>
      <c r="G142" s="207"/>
      <c r="H142" s="208" t="s">
        <v>19</v>
      </c>
      <c r="I142" s="210"/>
      <c r="J142" s="207"/>
      <c r="K142" s="207"/>
      <c r="L142" s="211"/>
      <c r="M142" s="212"/>
      <c r="N142" s="213"/>
      <c r="O142" s="213"/>
      <c r="P142" s="213"/>
      <c r="Q142" s="213"/>
      <c r="R142" s="213"/>
      <c r="S142" s="213"/>
      <c r="T142" s="214"/>
      <c r="AT142" s="215" t="s">
        <v>144</v>
      </c>
      <c r="AU142" s="215" t="s">
        <v>83</v>
      </c>
      <c r="AV142" s="13" t="s">
        <v>81</v>
      </c>
      <c r="AW142" s="13" t="s">
        <v>35</v>
      </c>
      <c r="AX142" s="13" t="s">
        <v>73</v>
      </c>
      <c r="AY142" s="215" t="s">
        <v>132</v>
      </c>
    </row>
    <row r="143" spans="2:51" s="14" customFormat="1" ht="12">
      <c r="B143" s="216"/>
      <c r="C143" s="217"/>
      <c r="D143" s="202" t="s">
        <v>144</v>
      </c>
      <c r="E143" s="218" t="s">
        <v>19</v>
      </c>
      <c r="F143" s="219" t="s">
        <v>226</v>
      </c>
      <c r="G143" s="217"/>
      <c r="H143" s="220">
        <v>4.84</v>
      </c>
      <c r="I143" s="221"/>
      <c r="J143" s="217"/>
      <c r="K143" s="217"/>
      <c r="L143" s="222"/>
      <c r="M143" s="223"/>
      <c r="N143" s="224"/>
      <c r="O143" s="224"/>
      <c r="P143" s="224"/>
      <c r="Q143" s="224"/>
      <c r="R143" s="224"/>
      <c r="S143" s="224"/>
      <c r="T143" s="225"/>
      <c r="AT143" s="226" t="s">
        <v>144</v>
      </c>
      <c r="AU143" s="226" t="s">
        <v>83</v>
      </c>
      <c r="AV143" s="14" t="s">
        <v>83</v>
      </c>
      <c r="AW143" s="14" t="s">
        <v>35</v>
      </c>
      <c r="AX143" s="14" t="s">
        <v>81</v>
      </c>
      <c r="AY143" s="226" t="s">
        <v>132</v>
      </c>
    </row>
    <row r="144" spans="1:65" s="2" customFormat="1" ht="31.9" customHeight="1">
      <c r="A144" s="36"/>
      <c r="B144" s="37"/>
      <c r="C144" s="189" t="s">
        <v>227</v>
      </c>
      <c r="D144" s="189" t="s">
        <v>135</v>
      </c>
      <c r="E144" s="190" t="s">
        <v>228</v>
      </c>
      <c r="F144" s="191" t="s">
        <v>229</v>
      </c>
      <c r="G144" s="192" t="s">
        <v>138</v>
      </c>
      <c r="H144" s="193">
        <v>1.773</v>
      </c>
      <c r="I144" s="194"/>
      <c r="J144" s="195">
        <f>ROUND(I144*H144,2)</f>
        <v>0</v>
      </c>
      <c r="K144" s="191" t="s">
        <v>139</v>
      </c>
      <c r="L144" s="41"/>
      <c r="M144" s="196" t="s">
        <v>19</v>
      </c>
      <c r="N144" s="197" t="s">
        <v>44</v>
      </c>
      <c r="O144" s="66"/>
      <c r="P144" s="198">
        <f>O144*H144</f>
        <v>0</v>
      </c>
      <c r="Q144" s="198">
        <v>0</v>
      </c>
      <c r="R144" s="198">
        <f>Q144*H144</f>
        <v>0</v>
      </c>
      <c r="S144" s="198">
        <v>0.076</v>
      </c>
      <c r="T144" s="199">
        <f>S144*H144</f>
        <v>0.13474799999999998</v>
      </c>
      <c r="U144" s="36"/>
      <c r="V144" s="36"/>
      <c r="W144" s="36"/>
      <c r="X144" s="36"/>
      <c r="Y144" s="36"/>
      <c r="Z144" s="36"/>
      <c r="AA144" s="36"/>
      <c r="AB144" s="36"/>
      <c r="AC144" s="36"/>
      <c r="AD144" s="36"/>
      <c r="AE144" s="36"/>
      <c r="AR144" s="200" t="s">
        <v>140</v>
      </c>
      <c r="AT144" s="200" t="s">
        <v>135</v>
      </c>
      <c r="AU144" s="200" t="s">
        <v>83</v>
      </c>
      <c r="AY144" s="19" t="s">
        <v>132</v>
      </c>
      <c r="BE144" s="201">
        <f>IF(N144="základní",J144,0)</f>
        <v>0</v>
      </c>
      <c r="BF144" s="201">
        <f>IF(N144="snížená",J144,0)</f>
        <v>0</v>
      </c>
      <c r="BG144" s="201">
        <f>IF(N144="zákl. přenesená",J144,0)</f>
        <v>0</v>
      </c>
      <c r="BH144" s="201">
        <f>IF(N144="sníž. přenesená",J144,0)</f>
        <v>0</v>
      </c>
      <c r="BI144" s="201">
        <f>IF(N144="nulová",J144,0)</f>
        <v>0</v>
      </c>
      <c r="BJ144" s="19" t="s">
        <v>81</v>
      </c>
      <c r="BK144" s="201">
        <f>ROUND(I144*H144,2)</f>
        <v>0</v>
      </c>
      <c r="BL144" s="19" t="s">
        <v>140</v>
      </c>
      <c r="BM144" s="200" t="s">
        <v>230</v>
      </c>
    </row>
    <row r="145" spans="2:51" s="14" customFormat="1" ht="12">
      <c r="B145" s="216"/>
      <c r="C145" s="217"/>
      <c r="D145" s="202" t="s">
        <v>144</v>
      </c>
      <c r="E145" s="218" t="s">
        <v>19</v>
      </c>
      <c r="F145" s="219" t="s">
        <v>231</v>
      </c>
      <c r="G145" s="217"/>
      <c r="H145" s="220">
        <v>1.773</v>
      </c>
      <c r="I145" s="221"/>
      <c r="J145" s="217"/>
      <c r="K145" s="217"/>
      <c r="L145" s="222"/>
      <c r="M145" s="223"/>
      <c r="N145" s="224"/>
      <c r="O145" s="224"/>
      <c r="P145" s="224"/>
      <c r="Q145" s="224"/>
      <c r="R145" s="224"/>
      <c r="S145" s="224"/>
      <c r="T145" s="225"/>
      <c r="AT145" s="226" t="s">
        <v>144</v>
      </c>
      <c r="AU145" s="226" t="s">
        <v>83</v>
      </c>
      <c r="AV145" s="14" t="s">
        <v>83</v>
      </c>
      <c r="AW145" s="14" t="s">
        <v>35</v>
      </c>
      <c r="AX145" s="14" t="s">
        <v>81</v>
      </c>
      <c r="AY145" s="226" t="s">
        <v>132</v>
      </c>
    </row>
    <row r="146" spans="1:65" s="2" customFormat="1" ht="42.6" customHeight="1">
      <c r="A146" s="36"/>
      <c r="B146" s="37"/>
      <c r="C146" s="189" t="s">
        <v>232</v>
      </c>
      <c r="D146" s="189" t="s">
        <v>135</v>
      </c>
      <c r="E146" s="190" t="s">
        <v>233</v>
      </c>
      <c r="F146" s="191" t="s">
        <v>234</v>
      </c>
      <c r="G146" s="192" t="s">
        <v>138</v>
      </c>
      <c r="H146" s="193">
        <v>82.87</v>
      </c>
      <c r="I146" s="194"/>
      <c r="J146" s="195">
        <f>ROUND(I146*H146,2)</f>
        <v>0</v>
      </c>
      <c r="K146" s="191" t="s">
        <v>139</v>
      </c>
      <c r="L146" s="41"/>
      <c r="M146" s="196" t="s">
        <v>19</v>
      </c>
      <c r="N146" s="197" t="s">
        <v>44</v>
      </c>
      <c r="O146" s="66"/>
      <c r="P146" s="198">
        <f>O146*H146</f>
        <v>0</v>
      </c>
      <c r="Q146" s="198">
        <v>0</v>
      </c>
      <c r="R146" s="198">
        <f>Q146*H146</f>
        <v>0</v>
      </c>
      <c r="S146" s="198">
        <v>0.004</v>
      </c>
      <c r="T146" s="199">
        <f>S146*H146</f>
        <v>0.33148000000000005</v>
      </c>
      <c r="U146" s="36"/>
      <c r="V146" s="36"/>
      <c r="W146" s="36"/>
      <c r="X146" s="36"/>
      <c r="Y146" s="36"/>
      <c r="Z146" s="36"/>
      <c r="AA146" s="36"/>
      <c r="AB146" s="36"/>
      <c r="AC146" s="36"/>
      <c r="AD146" s="36"/>
      <c r="AE146" s="36"/>
      <c r="AR146" s="200" t="s">
        <v>140</v>
      </c>
      <c r="AT146" s="200" t="s">
        <v>135</v>
      </c>
      <c r="AU146" s="200" t="s">
        <v>83</v>
      </c>
      <c r="AY146" s="19" t="s">
        <v>132</v>
      </c>
      <c r="BE146" s="201">
        <f>IF(N146="základní",J146,0)</f>
        <v>0</v>
      </c>
      <c r="BF146" s="201">
        <f>IF(N146="snížená",J146,0)</f>
        <v>0</v>
      </c>
      <c r="BG146" s="201">
        <f>IF(N146="zákl. přenesená",J146,0)</f>
        <v>0</v>
      </c>
      <c r="BH146" s="201">
        <f>IF(N146="sníž. přenesená",J146,0)</f>
        <v>0</v>
      </c>
      <c r="BI146" s="201">
        <f>IF(N146="nulová",J146,0)</f>
        <v>0</v>
      </c>
      <c r="BJ146" s="19" t="s">
        <v>81</v>
      </c>
      <c r="BK146" s="201">
        <f>ROUND(I146*H146,2)</f>
        <v>0</v>
      </c>
      <c r="BL146" s="19" t="s">
        <v>140</v>
      </c>
      <c r="BM146" s="200" t="s">
        <v>235</v>
      </c>
    </row>
    <row r="147" spans="1:47" s="2" customFormat="1" ht="39">
      <c r="A147" s="36"/>
      <c r="B147" s="37"/>
      <c r="C147" s="38"/>
      <c r="D147" s="202" t="s">
        <v>142</v>
      </c>
      <c r="E147" s="38"/>
      <c r="F147" s="203" t="s">
        <v>236</v>
      </c>
      <c r="G147" s="38"/>
      <c r="H147" s="38"/>
      <c r="I147" s="110"/>
      <c r="J147" s="38"/>
      <c r="K147" s="38"/>
      <c r="L147" s="41"/>
      <c r="M147" s="204"/>
      <c r="N147" s="205"/>
      <c r="O147" s="66"/>
      <c r="P147" s="66"/>
      <c r="Q147" s="66"/>
      <c r="R147" s="66"/>
      <c r="S147" s="66"/>
      <c r="T147" s="67"/>
      <c r="U147" s="36"/>
      <c r="V147" s="36"/>
      <c r="W147" s="36"/>
      <c r="X147" s="36"/>
      <c r="Y147" s="36"/>
      <c r="Z147" s="36"/>
      <c r="AA147" s="36"/>
      <c r="AB147" s="36"/>
      <c r="AC147" s="36"/>
      <c r="AD147" s="36"/>
      <c r="AE147" s="36"/>
      <c r="AT147" s="19" t="s">
        <v>142</v>
      </c>
      <c r="AU147" s="19" t="s">
        <v>83</v>
      </c>
    </row>
    <row r="148" spans="2:51" s="13" customFormat="1" ht="12">
      <c r="B148" s="206"/>
      <c r="C148" s="207"/>
      <c r="D148" s="202" t="s">
        <v>144</v>
      </c>
      <c r="E148" s="208" t="s">
        <v>19</v>
      </c>
      <c r="F148" s="209" t="s">
        <v>145</v>
      </c>
      <c r="G148" s="207"/>
      <c r="H148" s="208" t="s">
        <v>19</v>
      </c>
      <c r="I148" s="210"/>
      <c r="J148" s="207"/>
      <c r="K148" s="207"/>
      <c r="L148" s="211"/>
      <c r="M148" s="212"/>
      <c r="N148" s="213"/>
      <c r="O148" s="213"/>
      <c r="P148" s="213"/>
      <c r="Q148" s="213"/>
      <c r="R148" s="213"/>
      <c r="S148" s="213"/>
      <c r="T148" s="214"/>
      <c r="AT148" s="215" t="s">
        <v>144</v>
      </c>
      <c r="AU148" s="215" t="s">
        <v>83</v>
      </c>
      <c r="AV148" s="13" t="s">
        <v>81</v>
      </c>
      <c r="AW148" s="13" t="s">
        <v>35</v>
      </c>
      <c r="AX148" s="13" t="s">
        <v>73</v>
      </c>
      <c r="AY148" s="215" t="s">
        <v>132</v>
      </c>
    </row>
    <row r="149" spans="2:51" s="14" customFormat="1" ht="12">
      <c r="B149" s="216"/>
      <c r="C149" s="217"/>
      <c r="D149" s="202" t="s">
        <v>144</v>
      </c>
      <c r="E149" s="218" t="s">
        <v>19</v>
      </c>
      <c r="F149" s="219" t="s">
        <v>146</v>
      </c>
      <c r="G149" s="217"/>
      <c r="H149" s="220">
        <v>97.822</v>
      </c>
      <c r="I149" s="221"/>
      <c r="J149" s="217"/>
      <c r="K149" s="217"/>
      <c r="L149" s="222"/>
      <c r="M149" s="223"/>
      <c r="N149" s="224"/>
      <c r="O149" s="224"/>
      <c r="P149" s="224"/>
      <c r="Q149" s="224"/>
      <c r="R149" s="224"/>
      <c r="S149" s="224"/>
      <c r="T149" s="225"/>
      <c r="AT149" s="226" t="s">
        <v>144</v>
      </c>
      <c r="AU149" s="226" t="s">
        <v>83</v>
      </c>
      <c r="AV149" s="14" t="s">
        <v>83</v>
      </c>
      <c r="AW149" s="14" t="s">
        <v>35</v>
      </c>
      <c r="AX149" s="14" t="s">
        <v>73</v>
      </c>
      <c r="AY149" s="226" t="s">
        <v>132</v>
      </c>
    </row>
    <row r="150" spans="2:51" s="14" customFormat="1" ht="12">
      <c r="B150" s="216"/>
      <c r="C150" s="217"/>
      <c r="D150" s="202" t="s">
        <v>144</v>
      </c>
      <c r="E150" s="218" t="s">
        <v>19</v>
      </c>
      <c r="F150" s="219" t="s">
        <v>147</v>
      </c>
      <c r="G150" s="217"/>
      <c r="H150" s="220">
        <v>-14.952</v>
      </c>
      <c r="I150" s="221"/>
      <c r="J150" s="217"/>
      <c r="K150" s="217"/>
      <c r="L150" s="222"/>
      <c r="M150" s="223"/>
      <c r="N150" s="224"/>
      <c r="O150" s="224"/>
      <c r="P150" s="224"/>
      <c r="Q150" s="224"/>
      <c r="R150" s="224"/>
      <c r="S150" s="224"/>
      <c r="T150" s="225"/>
      <c r="AT150" s="226" t="s">
        <v>144</v>
      </c>
      <c r="AU150" s="226" t="s">
        <v>83</v>
      </c>
      <c r="AV150" s="14" t="s">
        <v>83</v>
      </c>
      <c r="AW150" s="14" t="s">
        <v>35</v>
      </c>
      <c r="AX150" s="14" t="s">
        <v>73</v>
      </c>
      <c r="AY150" s="226" t="s">
        <v>132</v>
      </c>
    </row>
    <row r="151" spans="2:51" s="15" customFormat="1" ht="12">
      <c r="B151" s="227"/>
      <c r="C151" s="228"/>
      <c r="D151" s="202" t="s">
        <v>144</v>
      </c>
      <c r="E151" s="229" t="s">
        <v>19</v>
      </c>
      <c r="F151" s="230" t="s">
        <v>148</v>
      </c>
      <c r="G151" s="228"/>
      <c r="H151" s="231">
        <v>82.87</v>
      </c>
      <c r="I151" s="232"/>
      <c r="J151" s="228"/>
      <c r="K151" s="228"/>
      <c r="L151" s="233"/>
      <c r="M151" s="234"/>
      <c r="N151" s="235"/>
      <c r="O151" s="235"/>
      <c r="P151" s="235"/>
      <c r="Q151" s="235"/>
      <c r="R151" s="235"/>
      <c r="S151" s="235"/>
      <c r="T151" s="236"/>
      <c r="AT151" s="237" t="s">
        <v>144</v>
      </c>
      <c r="AU151" s="237" t="s">
        <v>83</v>
      </c>
      <c r="AV151" s="15" t="s">
        <v>140</v>
      </c>
      <c r="AW151" s="15" t="s">
        <v>35</v>
      </c>
      <c r="AX151" s="15" t="s">
        <v>81</v>
      </c>
      <c r="AY151" s="237" t="s">
        <v>132</v>
      </c>
    </row>
    <row r="152" spans="2:63" s="12" customFormat="1" ht="22.9" customHeight="1">
      <c r="B152" s="173"/>
      <c r="C152" s="174"/>
      <c r="D152" s="175" t="s">
        <v>72</v>
      </c>
      <c r="E152" s="187" t="s">
        <v>237</v>
      </c>
      <c r="F152" s="187" t="s">
        <v>238</v>
      </c>
      <c r="G152" s="174"/>
      <c r="H152" s="174"/>
      <c r="I152" s="177"/>
      <c r="J152" s="188">
        <f>BK152</f>
        <v>0</v>
      </c>
      <c r="K152" s="174"/>
      <c r="L152" s="179"/>
      <c r="M152" s="180"/>
      <c r="N152" s="181"/>
      <c r="O152" s="181"/>
      <c r="P152" s="182">
        <f>SUM(P153:P159)</f>
        <v>0</v>
      </c>
      <c r="Q152" s="181"/>
      <c r="R152" s="182">
        <f>SUM(R153:R159)</f>
        <v>0</v>
      </c>
      <c r="S152" s="181"/>
      <c r="T152" s="183">
        <f>SUM(T153:T159)</f>
        <v>0</v>
      </c>
      <c r="AR152" s="184" t="s">
        <v>81</v>
      </c>
      <c r="AT152" s="185" t="s">
        <v>72</v>
      </c>
      <c r="AU152" s="185" t="s">
        <v>81</v>
      </c>
      <c r="AY152" s="184" t="s">
        <v>132</v>
      </c>
      <c r="BK152" s="186">
        <f>SUM(BK153:BK159)</f>
        <v>0</v>
      </c>
    </row>
    <row r="153" spans="1:65" s="2" customFormat="1" ht="31.9" customHeight="1">
      <c r="A153" s="36"/>
      <c r="B153" s="37"/>
      <c r="C153" s="189" t="s">
        <v>239</v>
      </c>
      <c r="D153" s="189" t="s">
        <v>135</v>
      </c>
      <c r="E153" s="190" t="s">
        <v>240</v>
      </c>
      <c r="F153" s="191" t="s">
        <v>241</v>
      </c>
      <c r="G153" s="192" t="s">
        <v>242</v>
      </c>
      <c r="H153" s="193">
        <v>0.813</v>
      </c>
      <c r="I153" s="194"/>
      <c r="J153" s="195">
        <f>ROUND(I153*H153,2)</f>
        <v>0</v>
      </c>
      <c r="K153" s="191" t="s">
        <v>139</v>
      </c>
      <c r="L153" s="41"/>
      <c r="M153" s="196" t="s">
        <v>19</v>
      </c>
      <c r="N153" s="197" t="s">
        <v>44</v>
      </c>
      <c r="O153" s="66"/>
      <c r="P153" s="198">
        <f>O153*H153</f>
        <v>0</v>
      </c>
      <c r="Q153" s="198">
        <v>0</v>
      </c>
      <c r="R153" s="198">
        <f>Q153*H153</f>
        <v>0</v>
      </c>
      <c r="S153" s="198">
        <v>0</v>
      </c>
      <c r="T153" s="199">
        <f>S153*H153</f>
        <v>0</v>
      </c>
      <c r="U153" s="36"/>
      <c r="V153" s="36"/>
      <c r="W153" s="36"/>
      <c r="X153" s="36"/>
      <c r="Y153" s="36"/>
      <c r="Z153" s="36"/>
      <c r="AA153" s="36"/>
      <c r="AB153" s="36"/>
      <c r="AC153" s="36"/>
      <c r="AD153" s="36"/>
      <c r="AE153" s="36"/>
      <c r="AR153" s="200" t="s">
        <v>140</v>
      </c>
      <c r="AT153" s="200" t="s">
        <v>135</v>
      </c>
      <c r="AU153" s="200" t="s">
        <v>83</v>
      </c>
      <c r="AY153" s="19" t="s">
        <v>132</v>
      </c>
      <c r="BE153" s="201">
        <f>IF(N153="základní",J153,0)</f>
        <v>0</v>
      </c>
      <c r="BF153" s="201">
        <f>IF(N153="snížená",J153,0)</f>
        <v>0</v>
      </c>
      <c r="BG153" s="201">
        <f>IF(N153="zákl. přenesená",J153,0)</f>
        <v>0</v>
      </c>
      <c r="BH153" s="201">
        <f>IF(N153="sníž. přenesená",J153,0)</f>
        <v>0</v>
      </c>
      <c r="BI153" s="201">
        <f>IF(N153="nulová",J153,0)</f>
        <v>0</v>
      </c>
      <c r="BJ153" s="19" t="s">
        <v>81</v>
      </c>
      <c r="BK153" s="201">
        <f>ROUND(I153*H153,2)</f>
        <v>0</v>
      </c>
      <c r="BL153" s="19" t="s">
        <v>140</v>
      </c>
      <c r="BM153" s="200" t="s">
        <v>243</v>
      </c>
    </row>
    <row r="154" spans="1:47" s="2" customFormat="1" ht="175.5">
      <c r="A154" s="36"/>
      <c r="B154" s="37"/>
      <c r="C154" s="38"/>
      <c r="D154" s="202" t="s">
        <v>142</v>
      </c>
      <c r="E154" s="38"/>
      <c r="F154" s="203" t="s">
        <v>244</v>
      </c>
      <c r="G154" s="38"/>
      <c r="H154" s="38"/>
      <c r="I154" s="110"/>
      <c r="J154" s="38"/>
      <c r="K154" s="38"/>
      <c r="L154" s="41"/>
      <c r="M154" s="204"/>
      <c r="N154" s="205"/>
      <c r="O154" s="66"/>
      <c r="P154" s="66"/>
      <c r="Q154" s="66"/>
      <c r="R154" s="66"/>
      <c r="S154" s="66"/>
      <c r="T154" s="67"/>
      <c r="U154" s="36"/>
      <c r="V154" s="36"/>
      <c r="W154" s="36"/>
      <c r="X154" s="36"/>
      <c r="Y154" s="36"/>
      <c r="Z154" s="36"/>
      <c r="AA154" s="36"/>
      <c r="AB154" s="36"/>
      <c r="AC154" s="36"/>
      <c r="AD154" s="36"/>
      <c r="AE154" s="36"/>
      <c r="AT154" s="19" t="s">
        <v>142</v>
      </c>
      <c r="AU154" s="19" t="s">
        <v>83</v>
      </c>
    </row>
    <row r="155" spans="1:65" s="2" customFormat="1" ht="21.4" customHeight="1">
      <c r="A155" s="36"/>
      <c r="B155" s="37"/>
      <c r="C155" s="189" t="s">
        <v>245</v>
      </c>
      <c r="D155" s="189" t="s">
        <v>135</v>
      </c>
      <c r="E155" s="190" t="s">
        <v>246</v>
      </c>
      <c r="F155" s="191" t="s">
        <v>247</v>
      </c>
      <c r="G155" s="192" t="s">
        <v>242</v>
      </c>
      <c r="H155" s="193">
        <v>0.813</v>
      </c>
      <c r="I155" s="194"/>
      <c r="J155" s="195">
        <f>ROUND(I155*H155,2)</f>
        <v>0</v>
      </c>
      <c r="K155" s="191" t="s">
        <v>139</v>
      </c>
      <c r="L155" s="41"/>
      <c r="M155" s="196" t="s">
        <v>19</v>
      </c>
      <c r="N155" s="197" t="s">
        <v>44</v>
      </c>
      <c r="O155" s="66"/>
      <c r="P155" s="198">
        <f>O155*H155</f>
        <v>0</v>
      </c>
      <c r="Q155" s="198">
        <v>0</v>
      </c>
      <c r="R155" s="198">
        <f>Q155*H155</f>
        <v>0</v>
      </c>
      <c r="S155" s="198">
        <v>0</v>
      </c>
      <c r="T155" s="199">
        <f>S155*H155</f>
        <v>0</v>
      </c>
      <c r="U155" s="36"/>
      <c r="V155" s="36"/>
      <c r="W155" s="36"/>
      <c r="X155" s="36"/>
      <c r="Y155" s="36"/>
      <c r="Z155" s="36"/>
      <c r="AA155" s="36"/>
      <c r="AB155" s="36"/>
      <c r="AC155" s="36"/>
      <c r="AD155" s="36"/>
      <c r="AE155" s="36"/>
      <c r="AR155" s="200" t="s">
        <v>140</v>
      </c>
      <c r="AT155" s="200" t="s">
        <v>135</v>
      </c>
      <c r="AU155" s="200" t="s">
        <v>83</v>
      </c>
      <c r="AY155" s="19" t="s">
        <v>132</v>
      </c>
      <c r="BE155" s="201">
        <f>IF(N155="základní",J155,0)</f>
        <v>0</v>
      </c>
      <c r="BF155" s="201">
        <f>IF(N155="snížená",J155,0)</f>
        <v>0</v>
      </c>
      <c r="BG155" s="201">
        <f>IF(N155="zákl. přenesená",J155,0)</f>
        <v>0</v>
      </c>
      <c r="BH155" s="201">
        <f>IF(N155="sníž. přenesená",J155,0)</f>
        <v>0</v>
      </c>
      <c r="BI155" s="201">
        <f>IF(N155="nulová",J155,0)</f>
        <v>0</v>
      </c>
      <c r="BJ155" s="19" t="s">
        <v>81</v>
      </c>
      <c r="BK155" s="201">
        <f>ROUND(I155*H155,2)</f>
        <v>0</v>
      </c>
      <c r="BL155" s="19" t="s">
        <v>140</v>
      </c>
      <c r="BM155" s="200" t="s">
        <v>248</v>
      </c>
    </row>
    <row r="156" spans="1:65" s="2" customFormat="1" ht="31.9" customHeight="1">
      <c r="A156" s="36"/>
      <c r="B156" s="37"/>
      <c r="C156" s="189" t="s">
        <v>7</v>
      </c>
      <c r="D156" s="189" t="s">
        <v>135</v>
      </c>
      <c r="E156" s="190" t="s">
        <v>249</v>
      </c>
      <c r="F156" s="191" t="s">
        <v>250</v>
      </c>
      <c r="G156" s="192" t="s">
        <v>242</v>
      </c>
      <c r="H156" s="193">
        <v>0.813</v>
      </c>
      <c r="I156" s="194"/>
      <c r="J156" s="195">
        <f>ROUND(I156*H156,2)</f>
        <v>0</v>
      </c>
      <c r="K156" s="191" t="s">
        <v>139</v>
      </c>
      <c r="L156" s="41"/>
      <c r="M156" s="196" t="s">
        <v>19</v>
      </c>
      <c r="N156" s="197" t="s">
        <v>44</v>
      </c>
      <c r="O156" s="66"/>
      <c r="P156" s="198">
        <f>O156*H156</f>
        <v>0</v>
      </c>
      <c r="Q156" s="198">
        <v>0</v>
      </c>
      <c r="R156" s="198">
        <f>Q156*H156</f>
        <v>0</v>
      </c>
      <c r="S156" s="198">
        <v>0</v>
      </c>
      <c r="T156" s="199">
        <f>S156*H156</f>
        <v>0</v>
      </c>
      <c r="U156" s="36"/>
      <c r="V156" s="36"/>
      <c r="W156" s="36"/>
      <c r="X156" s="36"/>
      <c r="Y156" s="36"/>
      <c r="Z156" s="36"/>
      <c r="AA156" s="36"/>
      <c r="AB156" s="36"/>
      <c r="AC156" s="36"/>
      <c r="AD156" s="36"/>
      <c r="AE156" s="36"/>
      <c r="AR156" s="200" t="s">
        <v>140</v>
      </c>
      <c r="AT156" s="200" t="s">
        <v>135</v>
      </c>
      <c r="AU156" s="200" t="s">
        <v>83</v>
      </c>
      <c r="AY156" s="19" t="s">
        <v>132</v>
      </c>
      <c r="BE156" s="201">
        <f>IF(N156="základní",J156,0)</f>
        <v>0</v>
      </c>
      <c r="BF156" s="201">
        <f>IF(N156="snížená",J156,0)</f>
        <v>0</v>
      </c>
      <c r="BG156" s="201">
        <f>IF(N156="zákl. přenesená",J156,0)</f>
        <v>0</v>
      </c>
      <c r="BH156" s="201">
        <f>IF(N156="sníž. přenesená",J156,0)</f>
        <v>0</v>
      </c>
      <c r="BI156" s="201">
        <f>IF(N156="nulová",J156,0)</f>
        <v>0</v>
      </c>
      <c r="BJ156" s="19" t="s">
        <v>81</v>
      </c>
      <c r="BK156" s="201">
        <f>ROUND(I156*H156,2)</f>
        <v>0</v>
      </c>
      <c r="BL156" s="19" t="s">
        <v>140</v>
      </c>
      <c r="BM156" s="200" t="s">
        <v>251</v>
      </c>
    </row>
    <row r="157" spans="1:65" s="2" customFormat="1" ht="42.6" customHeight="1">
      <c r="A157" s="36"/>
      <c r="B157" s="37"/>
      <c r="C157" s="189" t="s">
        <v>252</v>
      </c>
      <c r="D157" s="189" t="s">
        <v>135</v>
      </c>
      <c r="E157" s="190" t="s">
        <v>253</v>
      </c>
      <c r="F157" s="191" t="s">
        <v>254</v>
      </c>
      <c r="G157" s="192" t="s">
        <v>242</v>
      </c>
      <c r="H157" s="193">
        <v>7.317</v>
      </c>
      <c r="I157" s="194"/>
      <c r="J157" s="195">
        <f>ROUND(I157*H157,2)</f>
        <v>0</v>
      </c>
      <c r="K157" s="191" t="s">
        <v>139</v>
      </c>
      <c r="L157" s="41"/>
      <c r="M157" s="196" t="s">
        <v>19</v>
      </c>
      <c r="N157" s="197" t="s">
        <v>44</v>
      </c>
      <c r="O157" s="66"/>
      <c r="P157" s="198">
        <f>O157*H157</f>
        <v>0</v>
      </c>
      <c r="Q157" s="198">
        <v>0</v>
      </c>
      <c r="R157" s="198">
        <f>Q157*H157</f>
        <v>0</v>
      </c>
      <c r="S157" s="198">
        <v>0</v>
      </c>
      <c r="T157" s="199">
        <f>S157*H157</f>
        <v>0</v>
      </c>
      <c r="U157" s="36"/>
      <c r="V157" s="36"/>
      <c r="W157" s="36"/>
      <c r="X157" s="36"/>
      <c r="Y157" s="36"/>
      <c r="Z157" s="36"/>
      <c r="AA157" s="36"/>
      <c r="AB157" s="36"/>
      <c r="AC157" s="36"/>
      <c r="AD157" s="36"/>
      <c r="AE157" s="36"/>
      <c r="AR157" s="200" t="s">
        <v>140</v>
      </c>
      <c r="AT157" s="200" t="s">
        <v>135</v>
      </c>
      <c r="AU157" s="200" t="s">
        <v>83</v>
      </c>
      <c r="AY157" s="19" t="s">
        <v>132</v>
      </c>
      <c r="BE157" s="201">
        <f>IF(N157="základní",J157,0)</f>
        <v>0</v>
      </c>
      <c r="BF157" s="201">
        <f>IF(N157="snížená",J157,0)</f>
        <v>0</v>
      </c>
      <c r="BG157" s="201">
        <f>IF(N157="zákl. přenesená",J157,0)</f>
        <v>0</v>
      </c>
      <c r="BH157" s="201">
        <f>IF(N157="sníž. přenesená",J157,0)</f>
        <v>0</v>
      </c>
      <c r="BI157" s="201">
        <f>IF(N157="nulová",J157,0)</f>
        <v>0</v>
      </c>
      <c r="BJ157" s="19" t="s">
        <v>81</v>
      </c>
      <c r="BK157" s="201">
        <f>ROUND(I157*H157,2)</f>
        <v>0</v>
      </c>
      <c r="BL157" s="19" t="s">
        <v>140</v>
      </c>
      <c r="BM157" s="200" t="s">
        <v>255</v>
      </c>
    </row>
    <row r="158" spans="2:51" s="14" customFormat="1" ht="12">
      <c r="B158" s="216"/>
      <c r="C158" s="217"/>
      <c r="D158" s="202" t="s">
        <v>144</v>
      </c>
      <c r="E158" s="218" t="s">
        <v>19</v>
      </c>
      <c r="F158" s="219" t="s">
        <v>256</v>
      </c>
      <c r="G158" s="217"/>
      <c r="H158" s="220">
        <v>7.317</v>
      </c>
      <c r="I158" s="221"/>
      <c r="J158" s="217"/>
      <c r="K158" s="217"/>
      <c r="L158" s="222"/>
      <c r="M158" s="223"/>
      <c r="N158" s="224"/>
      <c r="O158" s="224"/>
      <c r="P158" s="224"/>
      <c r="Q158" s="224"/>
      <c r="R158" s="224"/>
      <c r="S158" s="224"/>
      <c r="T158" s="225"/>
      <c r="AT158" s="226" t="s">
        <v>144</v>
      </c>
      <c r="AU158" s="226" t="s">
        <v>83</v>
      </c>
      <c r="AV158" s="14" t="s">
        <v>83</v>
      </c>
      <c r="AW158" s="14" t="s">
        <v>35</v>
      </c>
      <c r="AX158" s="14" t="s">
        <v>81</v>
      </c>
      <c r="AY158" s="226" t="s">
        <v>132</v>
      </c>
    </row>
    <row r="159" spans="1:65" s="2" customFormat="1" ht="42.6" customHeight="1">
      <c r="A159" s="36"/>
      <c r="B159" s="37"/>
      <c r="C159" s="189" t="s">
        <v>257</v>
      </c>
      <c r="D159" s="189" t="s">
        <v>135</v>
      </c>
      <c r="E159" s="190" t="s">
        <v>258</v>
      </c>
      <c r="F159" s="191" t="s">
        <v>259</v>
      </c>
      <c r="G159" s="192" t="s">
        <v>242</v>
      </c>
      <c r="H159" s="193">
        <v>0.813</v>
      </c>
      <c r="I159" s="194"/>
      <c r="J159" s="195">
        <f>ROUND(I159*H159,2)</f>
        <v>0</v>
      </c>
      <c r="K159" s="191" t="s">
        <v>139</v>
      </c>
      <c r="L159" s="41"/>
      <c r="M159" s="196" t="s">
        <v>19</v>
      </c>
      <c r="N159" s="197" t="s">
        <v>44</v>
      </c>
      <c r="O159" s="66"/>
      <c r="P159" s="198">
        <f>O159*H159</f>
        <v>0</v>
      </c>
      <c r="Q159" s="198">
        <v>0</v>
      </c>
      <c r="R159" s="198">
        <f>Q159*H159</f>
        <v>0</v>
      </c>
      <c r="S159" s="198">
        <v>0</v>
      </c>
      <c r="T159" s="199">
        <f>S159*H159</f>
        <v>0</v>
      </c>
      <c r="U159" s="36"/>
      <c r="V159" s="36"/>
      <c r="W159" s="36"/>
      <c r="X159" s="36"/>
      <c r="Y159" s="36"/>
      <c r="Z159" s="36"/>
      <c r="AA159" s="36"/>
      <c r="AB159" s="36"/>
      <c r="AC159" s="36"/>
      <c r="AD159" s="36"/>
      <c r="AE159" s="36"/>
      <c r="AR159" s="200" t="s">
        <v>140</v>
      </c>
      <c r="AT159" s="200" t="s">
        <v>135</v>
      </c>
      <c r="AU159" s="200" t="s">
        <v>83</v>
      </c>
      <c r="AY159" s="19" t="s">
        <v>132</v>
      </c>
      <c r="BE159" s="201">
        <f>IF(N159="základní",J159,0)</f>
        <v>0</v>
      </c>
      <c r="BF159" s="201">
        <f>IF(N159="snížená",J159,0)</f>
        <v>0</v>
      </c>
      <c r="BG159" s="201">
        <f>IF(N159="zákl. přenesená",J159,0)</f>
        <v>0</v>
      </c>
      <c r="BH159" s="201">
        <f>IF(N159="sníž. přenesená",J159,0)</f>
        <v>0</v>
      </c>
      <c r="BI159" s="201">
        <f>IF(N159="nulová",J159,0)</f>
        <v>0</v>
      </c>
      <c r="BJ159" s="19" t="s">
        <v>81</v>
      </c>
      <c r="BK159" s="201">
        <f>ROUND(I159*H159,2)</f>
        <v>0</v>
      </c>
      <c r="BL159" s="19" t="s">
        <v>140</v>
      </c>
      <c r="BM159" s="200" t="s">
        <v>260</v>
      </c>
    </row>
    <row r="160" spans="2:63" s="12" customFormat="1" ht="22.9" customHeight="1">
      <c r="B160" s="173"/>
      <c r="C160" s="174"/>
      <c r="D160" s="175" t="s">
        <v>72</v>
      </c>
      <c r="E160" s="187" t="s">
        <v>261</v>
      </c>
      <c r="F160" s="187" t="s">
        <v>262</v>
      </c>
      <c r="G160" s="174"/>
      <c r="H160" s="174"/>
      <c r="I160" s="177"/>
      <c r="J160" s="188">
        <f>BK160</f>
        <v>0</v>
      </c>
      <c r="K160" s="174"/>
      <c r="L160" s="179"/>
      <c r="M160" s="180"/>
      <c r="N160" s="181"/>
      <c r="O160" s="181"/>
      <c r="P160" s="182">
        <f>SUM(P161:P162)</f>
        <v>0</v>
      </c>
      <c r="Q160" s="181"/>
      <c r="R160" s="182">
        <f>SUM(R161:R162)</f>
        <v>0</v>
      </c>
      <c r="S160" s="181"/>
      <c r="T160" s="183">
        <f>SUM(T161:T162)</f>
        <v>0</v>
      </c>
      <c r="AR160" s="184" t="s">
        <v>81</v>
      </c>
      <c r="AT160" s="185" t="s">
        <v>72</v>
      </c>
      <c r="AU160" s="185" t="s">
        <v>81</v>
      </c>
      <c r="AY160" s="184" t="s">
        <v>132</v>
      </c>
      <c r="BK160" s="186">
        <f>SUM(BK161:BK162)</f>
        <v>0</v>
      </c>
    </row>
    <row r="161" spans="1:65" s="2" customFormat="1" ht="53.25" customHeight="1">
      <c r="A161" s="36"/>
      <c r="B161" s="37"/>
      <c r="C161" s="189" t="s">
        <v>263</v>
      </c>
      <c r="D161" s="189" t="s">
        <v>135</v>
      </c>
      <c r="E161" s="190" t="s">
        <v>264</v>
      </c>
      <c r="F161" s="191" t="s">
        <v>265</v>
      </c>
      <c r="G161" s="192" t="s">
        <v>242</v>
      </c>
      <c r="H161" s="193">
        <v>0.913</v>
      </c>
      <c r="I161" s="194"/>
      <c r="J161" s="195">
        <f>ROUND(I161*H161,2)</f>
        <v>0</v>
      </c>
      <c r="K161" s="191" t="s">
        <v>139</v>
      </c>
      <c r="L161" s="41"/>
      <c r="M161" s="196" t="s">
        <v>19</v>
      </c>
      <c r="N161" s="197" t="s">
        <v>44</v>
      </c>
      <c r="O161" s="66"/>
      <c r="P161" s="198">
        <f>O161*H161</f>
        <v>0</v>
      </c>
      <c r="Q161" s="198">
        <v>0</v>
      </c>
      <c r="R161" s="198">
        <f>Q161*H161</f>
        <v>0</v>
      </c>
      <c r="S161" s="198">
        <v>0</v>
      </c>
      <c r="T161" s="199">
        <f>S161*H161</f>
        <v>0</v>
      </c>
      <c r="U161" s="36"/>
      <c r="V161" s="36"/>
      <c r="W161" s="36"/>
      <c r="X161" s="36"/>
      <c r="Y161" s="36"/>
      <c r="Z161" s="36"/>
      <c r="AA161" s="36"/>
      <c r="AB161" s="36"/>
      <c r="AC161" s="36"/>
      <c r="AD161" s="36"/>
      <c r="AE161" s="36"/>
      <c r="AR161" s="200" t="s">
        <v>140</v>
      </c>
      <c r="AT161" s="200" t="s">
        <v>135</v>
      </c>
      <c r="AU161" s="200" t="s">
        <v>83</v>
      </c>
      <c r="AY161" s="19" t="s">
        <v>132</v>
      </c>
      <c r="BE161" s="201">
        <f>IF(N161="základní",J161,0)</f>
        <v>0</v>
      </c>
      <c r="BF161" s="201">
        <f>IF(N161="snížená",J161,0)</f>
        <v>0</v>
      </c>
      <c r="BG161" s="201">
        <f>IF(N161="zákl. přenesená",J161,0)</f>
        <v>0</v>
      </c>
      <c r="BH161" s="201">
        <f>IF(N161="sníž. přenesená",J161,0)</f>
        <v>0</v>
      </c>
      <c r="BI161" s="201">
        <f>IF(N161="nulová",J161,0)</f>
        <v>0</v>
      </c>
      <c r="BJ161" s="19" t="s">
        <v>81</v>
      </c>
      <c r="BK161" s="201">
        <f>ROUND(I161*H161,2)</f>
        <v>0</v>
      </c>
      <c r="BL161" s="19" t="s">
        <v>140</v>
      </c>
      <c r="BM161" s="200" t="s">
        <v>266</v>
      </c>
    </row>
    <row r="162" spans="1:47" s="2" customFormat="1" ht="107.25">
      <c r="A162" s="36"/>
      <c r="B162" s="37"/>
      <c r="C162" s="38"/>
      <c r="D162" s="202" t="s">
        <v>142</v>
      </c>
      <c r="E162" s="38"/>
      <c r="F162" s="203" t="s">
        <v>267</v>
      </c>
      <c r="G162" s="38"/>
      <c r="H162" s="38"/>
      <c r="I162" s="110"/>
      <c r="J162" s="38"/>
      <c r="K162" s="38"/>
      <c r="L162" s="41"/>
      <c r="M162" s="204"/>
      <c r="N162" s="205"/>
      <c r="O162" s="66"/>
      <c r="P162" s="66"/>
      <c r="Q162" s="66"/>
      <c r="R162" s="66"/>
      <c r="S162" s="66"/>
      <c r="T162" s="67"/>
      <c r="U162" s="36"/>
      <c r="V162" s="36"/>
      <c r="W162" s="36"/>
      <c r="X162" s="36"/>
      <c r="Y162" s="36"/>
      <c r="Z162" s="36"/>
      <c r="AA162" s="36"/>
      <c r="AB162" s="36"/>
      <c r="AC162" s="36"/>
      <c r="AD162" s="36"/>
      <c r="AE162" s="36"/>
      <c r="AT162" s="19" t="s">
        <v>142</v>
      </c>
      <c r="AU162" s="19" t="s">
        <v>83</v>
      </c>
    </row>
    <row r="163" spans="2:63" s="12" customFormat="1" ht="25.9" customHeight="1">
      <c r="B163" s="173"/>
      <c r="C163" s="174"/>
      <c r="D163" s="175" t="s">
        <v>72</v>
      </c>
      <c r="E163" s="176" t="s">
        <v>268</v>
      </c>
      <c r="F163" s="176" t="s">
        <v>269</v>
      </c>
      <c r="G163" s="174"/>
      <c r="H163" s="174"/>
      <c r="I163" s="177"/>
      <c r="J163" s="178">
        <f>BK163</f>
        <v>0</v>
      </c>
      <c r="K163" s="174"/>
      <c r="L163" s="179"/>
      <c r="M163" s="180"/>
      <c r="N163" s="181"/>
      <c r="O163" s="181"/>
      <c r="P163" s="182">
        <f>P164+P166+P169+P177+P181+P204+P206</f>
        <v>0</v>
      </c>
      <c r="Q163" s="181"/>
      <c r="R163" s="182">
        <f>R164+R166+R169+R177+R181+R204+R206</f>
        <v>0.9865796200000001</v>
      </c>
      <c r="S163" s="181"/>
      <c r="T163" s="183">
        <f>T164+T166+T169+T177+T181+T204+T206</f>
        <v>0</v>
      </c>
      <c r="AR163" s="184" t="s">
        <v>83</v>
      </c>
      <c r="AT163" s="185" t="s">
        <v>72</v>
      </c>
      <c r="AU163" s="185" t="s">
        <v>73</v>
      </c>
      <c r="AY163" s="184" t="s">
        <v>132</v>
      </c>
      <c r="BK163" s="186">
        <f>BK164+BK166+BK169+BK177+BK181+BK204+BK206</f>
        <v>0</v>
      </c>
    </row>
    <row r="164" spans="2:63" s="12" customFormat="1" ht="22.9" customHeight="1">
      <c r="B164" s="173"/>
      <c r="C164" s="174"/>
      <c r="D164" s="175" t="s">
        <v>72</v>
      </c>
      <c r="E164" s="187" t="s">
        <v>270</v>
      </c>
      <c r="F164" s="187" t="s">
        <v>271</v>
      </c>
      <c r="G164" s="174"/>
      <c r="H164" s="174"/>
      <c r="I164" s="177"/>
      <c r="J164" s="188">
        <f>BK164</f>
        <v>0</v>
      </c>
      <c r="K164" s="174"/>
      <c r="L164" s="179"/>
      <c r="M164" s="180"/>
      <c r="N164" s="181"/>
      <c r="O164" s="181"/>
      <c r="P164" s="182">
        <f>P165</f>
        <v>0</v>
      </c>
      <c r="Q164" s="181"/>
      <c r="R164" s="182">
        <f>R165</f>
        <v>0</v>
      </c>
      <c r="S164" s="181"/>
      <c r="T164" s="183">
        <f>T165</f>
        <v>0</v>
      </c>
      <c r="AR164" s="184" t="s">
        <v>83</v>
      </c>
      <c r="AT164" s="185" t="s">
        <v>72</v>
      </c>
      <c r="AU164" s="185" t="s">
        <v>81</v>
      </c>
      <c r="AY164" s="184" t="s">
        <v>132</v>
      </c>
      <c r="BK164" s="186">
        <f>BK165</f>
        <v>0</v>
      </c>
    </row>
    <row r="165" spans="1:65" s="2" customFormat="1" ht="21.4" customHeight="1">
      <c r="A165" s="36"/>
      <c r="B165" s="37"/>
      <c r="C165" s="189" t="s">
        <v>272</v>
      </c>
      <c r="D165" s="189" t="s">
        <v>135</v>
      </c>
      <c r="E165" s="190" t="s">
        <v>273</v>
      </c>
      <c r="F165" s="191" t="s">
        <v>274</v>
      </c>
      <c r="G165" s="192" t="s">
        <v>275</v>
      </c>
      <c r="H165" s="193">
        <v>1</v>
      </c>
      <c r="I165" s="194"/>
      <c r="J165" s="195">
        <f>ROUND(I165*H165,2)</f>
        <v>0</v>
      </c>
      <c r="K165" s="191" t="s">
        <v>19</v>
      </c>
      <c r="L165" s="41"/>
      <c r="M165" s="196" t="s">
        <v>19</v>
      </c>
      <c r="N165" s="197" t="s">
        <v>44</v>
      </c>
      <c r="O165" s="66"/>
      <c r="P165" s="198">
        <f>O165*H165</f>
        <v>0</v>
      </c>
      <c r="Q165" s="198">
        <v>0</v>
      </c>
      <c r="R165" s="198">
        <f>Q165*H165</f>
        <v>0</v>
      </c>
      <c r="S165" s="198">
        <v>0</v>
      </c>
      <c r="T165" s="199">
        <f>S165*H165</f>
        <v>0</v>
      </c>
      <c r="U165" s="36"/>
      <c r="V165" s="36"/>
      <c r="W165" s="36"/>
      <c r="X165" s="36"/>
      <c r="Y165" s="36"/>
      <c r="Z165" s="36"/>
      <c r="AA165" s="36"/>
      <c r="AB165" s="36"/>
      <c r="AC165" s="36"/>
      <c r="AD165" s="36"/>
      <c r="AE165" s="36"/>
      <c r="AR165" s="200" t="s">
        <v>192</v>
      </c>
      <c r="AT165" s="200" t="s">
        <v>135</v>
      </c>
      <c r="AU165" s="200" t="s">
        <v>83</v>
      </c>
      <c r="AY165" s="19" t="s">
        <v>132</v>
      </c>
      <c r="BE165" s="201">
        <f>IF(N165="základní",J165,0)</f>
        <v>0</v>
      </c>
      <c r="BF165" s="201">
        <f>IF(N165="snížená",J165,0)</f>
        <v>0</v>
      </c>
      <c r="BG165" s="201">
        <f>IF(N165="zákl. přenesená",J165,0)</f>
        <v>0</v>
      </c>
      <c r="BH165" s="201">
        <f>IF(N165="sníž. přenesená",J165,0)</f>
        <v>0</v>
      </c>
      <c r="BI165" s="201">
        <f>IF(N165="nulová",J165,0)</f>
        <v>0</v>
      </c>
      <c r="BJ165" s="19" t="s">
        <v>81</v>
      </c>
      <c r="BK165" s="201">
        <f>ROUND(I165*H165,2)</f>
        <v>0</v>
      </c>
      <c r="BL165" s="19" t="s">
        <v>192</v>
      </c>
      <c r="BM165" s="200" t="s">
        <v>276</v>
      </c>
    </row>
    <row r="166" spans="2:63" s="12" customFormat="1" ht="22.9" customHeight="1">
      <c r="B166" s="173"/>
      <c r="C166" s="174"/>
      <c r="D166" s="175" t="s">
        <v>72</v>
      </c>
      <c r="E166" s="187" t="s">
        <v>277</v>
      </c>
      <c r="F166" s="187" t="s">
        <v>278</v>
      </c>
      <c r="G166" s="174"/>
      <c r="H166" s="174"/>
      <c r="I166" s="177"/>
      <c r="J166" s="188">
        <f>BK166</f>
        <v>0</v>
      </c>
      <c r="K166" s="174"/>
      <c r="L166" s="179"/>
      <c r="M166" s="180"/>
      <c r="N166" s="181"/>
      <c r="O166" s="181"/>
      <c r="P166" s="182">
        <f>SUM(P167:P168)</f>
        <v>0</v>
      </c>
      <c r="Q166" s="181"/>
      <c r="R166" s="182">
        <f>SUM(R167:R168)</f>
        <v>0</v>
      </c>
      <c r="S166" s="181"/>
      <c r="T166" s="183">
        <f>SUM(T167:T168)</f>
        <v>0</v>
      </c>
      <c r="AR166" s="184" t="s">
        <v>83</v>
      </c>
      <c r="AT166" s="185" t="s">
        <v>72</v>
      </c>
      <c r="AU166" s="185" t="s">
        <v>81</v>
      </c>
      <c r="AY166" s="184" t="s">
        <v>132</v>
      </c>
      <c r="BK166" s="186">
        <f>SUM(BK167:BK168)</f>
        <v>0</v>
      </c>
    </row>
    <row r="167" spans="1:65" s="2" customFormat="1" ht="21.4" customHeight="1">
      <c r="A167" s="36"/>
      <c r="B167" s="37"/>
      <c r="C167" s="189" t="s">
        <v>279</v>
      </c>
      <c r="D167" s="189" t="s">
        <v>135</v>
      </c>
      <c r="E167" s="190" t="s">
        <v>280</v>
      </c>
      <c r="F167" s="191" t="s">
        <v>281</v>
      </c>
      <c r="G167" s="192" t="s">
        <v>275</v>
      </c>
      <c r="H167" s="193">
        <v>1</v>
      </c>
      <c r="I167" s="194"/>
      <c r="J167" s="195">
        <f>ROUND(I167*H167,2)</f>
        <v>0</v>
      </c>
      <c r="K167" s="191" t="s">
        <v>19</v>
      </c>
      <c r="L167" s="41"/>
      <c r="M167" s="196" t="s">
        <v>19</v>
      </c>
      <c r="N167" s="197" t="s">
        <v>44</v>
      </c>
      <c r="O167" s="66"/>
      <c r="P167" s="198">
        <f>O167*H167</f>
        <v>0</v>
      </c>
      <c r="Q167" s="198">
        <v>0</v>
      </c>
      <c r="R167" s="198">
        <f>Q167*H167</f>
        <v>0</v>
      </c>
      <c r="S167" s="198">
        <v>0</v>
      </c>
      <c r="T167" s="199">
        <f>S167*H167</f>
        <v>0</v>
      </c>
      <c r="U167" s="36"/>
      <c r="V167" s="36"/>
      <c r="W167" s="36"/>
      <c r="X167" s="36"/>
      <c r="Y167" s="36"/>
      <c r="Z167" s="36"/>
      <c r="AA167" s="36"/>
      <c r="AB167" s="36"/>
      <c r="AC167" s="36"/>
      <c r="AD167" s="36"/>
      <c r="AE167" s="36"/>
      <c r="AR167" s="200" t="s">
        <v>192</v>
      </c>
      <c r="AT167" s="200" t="s">
        <v>135</v>
      </c>
      <c r="AU167" s="200" t="s">
        <v>83</v>
      </c>
      <c r="AY167" s="19" t="s">
        <v>132</v>
      </c>
      <c r="BE167" s="201">
        <f>IF(N167="základní",J167,0)</f>
        <v>0</v>
      </c>
      <c r="BF167" s="201">
        <f>IF(N167="snížená",J167,0)</f>
        <v>0</v>
      </c>
      <c r="BG167" s="201">
        <f>IF(N167="zákl. přenesená",J167,0)</f>
        <v>0</v>
      </c>
      <c r="BH167" s="201">
        <f>IF(N167="sníž. přenesená",J167,0)</f>
        <v>0</v>
      </c>
      <c r="BI167" s="201">
        <f>IF(N167="nulová",J167,0)</f>
        <v>0</v>
      </c>
      <c r="BJ167" s="19" t="s">
        <v>81</v>
      </c>
      <c r="BK167" s="201">
        <f>ROUND(I167*H167,2)</f>
        <v>0</v>
      </c>
      <c r="BL167" s="19" t="s">
        <v>192</v>
      </c>
      <c r="BM167" s="200" t="s">
        <v>282</v>
      </c>
    </row>
    <row r="168" spans="1:65" s="2" customFormat="1" ht="21.4" customHeight="1">
      <c r="A168" s="36"/>
      <c r="B168" s="37"/>
      <c r="C168" s="189" t="s">
        <v>283</v>
      </c>
      <c r="D168" s="189" t="s">
        <v>135</v>
      </c>
      <c r="E168" s="190" t="s">
        <v>284</v>
      </c>
      <c r="F168" s="191" t="s">
        <v>285</v>
      </c>
      <c r="G168" s="192" t="s">
        <v>275</v>
      </c>
      <c r="H168" s="193">
        <v>1</v>
      </c>
      <c r="I168" s="194"/>
      <c r="J168" s="195">
        <f>ROUND(I168*H168,2)</f>
        <v>0</v>
      </c>
      <c r="K168" s="191" t="s">
        <v>19</v>
      </c>
      <c r="L168" s="41"/>
      <c r="M168" s="196" t="s">
        <v>19</v>
      </c>
      <c r="N168" s="197" t="s">
        <v>44</v>
      </c>
      <c r="O168" s="66"/>
      <c r="P168" s="198">
        <f>O168*H168</f>
        <v>0</v>
      </c>
      <c r="Q168" s="198">
        <v>0</v>
      </c>
      <c r="R168" s="198">
        <f>Q168*H168</f>
        <v>0</v>
      </c>
      <c r="S168" s="198">
        <v>0</v>
      </c>
      <c r="T168" s="199">
        <f>S168*H168</f>
        <v>0</v>
      </c>
      <c r="U168" s="36"/>
      <c r="V168" s="36"/>
      <c r="W168" s="36"/>
      <c r="X168" s="36"/>
      <c r="Y168" s="36"/>
      <c r="Z168" s="36"/>
      <c r="AA168" s="36"/>
      <c r="AB168" s="36"/>
      <c r="AC168" s="36"/>
      <c r="AD168" s="36"/>
      <c r="AE168" s="36"/>
      <c r="AR168" s="200" t="s">
        <v>192</v>
      </c>
      <c r="AT168" s="200" t="s">
        <v>135</v>
      </c>
      <c r="AU168" s="200" t="s">
        <v>83</v>
      </c>
      <c r="AY168" s="19" t="s">
        <v>132</v>
      </c>
      <c r="BE168" s="201">
        <f>IF(N168="základní",J168,0)</f>
        <v>0</v>
      </c>
      <c r="BF168" s="201">
        <f>IF(N168="snížená",J168,0)</f>
        <v>0</v>
      </c>
      <c r="BG168" s="201">
        <f>IF(N168="zákl. přenesená",J168,0)</f>
        <v>0</v>
      </c>
      <c r="BH168" s="201">
        <f>IF(N168="sníž. přenesená",J168,0)</f>
        <v>0</v>
      </c>
      <c r="BI168" s="201">
        <f>IF(N168="nulová",J168,0)</f>
        <v>0</v>
      </c>
      <c r="BJ168" s="19" t="s">
        <v>81</v>
      </c>
      <c r="BK168" s="201">
        <f>ROUND(I168*H168,2)</f>
        <v>0</v>
      </c>
      <c r="BL168" s="19" t="s">
        <v>192</v>
      </c>
      <c r="BM168" s="200" t="s">
        <v>286</v>
      </c>
    </row>
    <row r="169" spans="2:63" s="12" customFormat="1" ht="22.9" customHeight="1">
      <c r="B169" s="173"/>
      <c r="C169" s="174"/>
      <c r="D169" s="175" t="s">
        <v>72</v>
      </c>
      <c r="E169" s="187" t="s">
        <v>287</v>
      </c>
      <c r="F169" s="187" t="s">
        <v>288</v>
      </c>
      <c r="G169" s="174"/>
      <c r="H169" s="174"/>
      <c r="I169" s="177"/>
      <c r="J169" s="188">
        <f>BK169</f>
        <v>0</v>
      </c>
      <c r="K169" s="174"/>
      <c r="L169" s="179"/>
      <c r="M169" s="180"/>
      <c r="N169" s="181"/>
      <c r="O169" s="181"/>
      <c r="P169" s="182">
        <f>SUM(P170:P176)</f>
        <v>0</v>
      </c>
      <c r="Q169" s="181"/>
      <c r="R169" s="182">
        <f>SUM(R170:R176)</f>
        <v>0.15419853</v>
      </c>
      <c r="S169" s="181"/>
      <c r="T169" s="183">
        <f>SUM(T170:T176)</f>
        <v>0</v>
      </c>
      <c r="AR169" s="184" t="s">
        <v>83</v>
      </c>
      <c r="AT169" s="185" t="s">
        <v>72</v>
      </c>
      <c r="AU169" s="185" t="s">
        <v>81</v>
      </c>
      <c r="AY169" s="184" t="s">
        <v>132</v>
      </c>
      <c r="BK169" s="186">
        <f>SUM(BK170:BK176)</f>
        <v>0</v>
      </c>
    </row>
    <row r="170" spans="1:65" s="2" customFormat="1" ht="31.9" customHeight="1">
      <c r="A170" s="36"/>
      <c r="B170" s="37"/>
      <c r="C170" s="189" t="s">
        <v>289</v>
      </c>
      <c r="D170" s="189" t="s">
        <v>135</v>
      </c>
      <c r="E170" s="190" t="s">
        <v>290</v>
      </c>
      <c r="F170" s="191" t="s">
        <v>291</v>
      </c>
      <c r="G170" s="192" t="s">
        <v>138</v>
      </c>
      <c r="H170" s="193">
        <v>62.563</v>
      </c>
      <c r="I170" s="194"/>
      <c r="J170" s="195">
        <f>ROUND(I170*H170,2)</f>
        <v>0</v>
      </c>
      <c r="K170" s="191" t="s">
        <v>139</v>
      </c>
      <c r="L170" s="41"/>
      <c r="M170" s="196" t="s">
        <v>19</v>
      </c>
      <c r="N170" s="197" t="s">
        <v>44</v>
      </c>
      <c r="O170" s="66"/>
      <c r="P170" s="198">
        <f>O170*H170</f>
        <v>0</v>
      </c>
      <c r="Q170" s="198">
        <v>0.00117</v>
      </c>
      <c r="R170" s="198">
        <f>Q170*H170</f>
        <v>0.07319871</v>
      </c>
      <c r="S170" s="198">
        <v>0</v>
      </c>
      <c r="T170" s="199">
        <f>S170*H170</f>
        <v>0</v>
      </c>
      <c r="U170" s="36"/>
      <c r="V170" s="36"/>
      <c r="W170" s="36"/>
      <c r="X170" s="36"/>
      <c r="Y170" s="36"/>
      <c r="Z170" s="36"/>
      <c r="AA170" s="36"/>
      <c r="AB170" s="36"/>
      <c r="AC170" s="36"/>
      <c r="AD170" s="36"/>
      <c r="AE170" s="36"/>
      <c r="AR170" s="200" t="s">
        <v>192</v>
      </c>
      <c r="AT170" s="200" t="s">
        <v>135</v>
      </c>
      <c r="AU170" s="200" t="s">
        <v>83</v>
      </c>
      <c r="AY170" s="19" t="s">
        <v>132</v>
      </c>
      <c r="BE170" s="201">
        <f>IF(N170="základní",J170,0)</f>
        <v>0</v>
      </c>
      <c r="BF170" s="201">
        <f>IF(N170="snížená",J170,0)</f>
        <v>0</v>
      </c>
      <c r="BG170" s="201">
        <f>IF(N170="zákl. přenesená",J170,0)</f>
        <v>0</v>
      </c>
      <c r="BH170" s="201">
        <f>IF(N170="sníž. přenesená",J170,0)</f>
        <v>0</v>
      </c>
      <c r="BI170" s="201">
        <f>IF(N170="nulová",J170,0)</f>
        <v>0</v>
      </c>
      <c r="BJ170" s="19" t="s">
        <v>81</v>
      </c>
      <c r="BK170" s="201">
        <f>ROUND(I170*H170,2)</f>
        <v>0</v>
      </c>
      <c r="BL170" s="19" t="s">
        <v>192</v>
      </c>
      <c r="BM170" s="200" t="s">
        <v>292</v>
      </c>
    </row>
    <row r="171" spans="1:47" s="2" customFormat="1" ht="87.75">
      <c r="A171" s="36"/>
      <c r="B171" s="37"/>
      <c r="C171" s="38"/>
      <c r="D171" s="202" t="s">
        <v>142</v>
      </c>
      <c r="E171" s="38"/>
      <c r="F171" s="203" t="s">
        <v>293</v>
      </c>
      <c r="G171" s="38"/>
      <c r="H171" s="38"/>
      <c r="I171" s="110"/>
      <c r="J171" s="38"/>
      <c r="K171" s="38"/>
      <c r="L171" s="41"/>
      <c r="M171" s="204"/>
      <c r="N171" s="205"/>
      <c r="O171" s="66"/>
      <c r="P171" s="66"/>
      <c r="Q171" s="66"/>
      <c r="R171" s="66"/>
      <c r="S171" s="66"/>
      <c r="T171" s="67"/>
      <c r="U171" s="36"/>
      <c r="V171" s="36"/>
      <c r="W171" s="36"/>
      <c r="X171" s="36"/>
      <c r="Y171" s="36"/>
      <c r="Z171" s="36"/>
      <c r="AA171" s="36"/>
      <c r="AB171" s="36"/>
      <c r="AC171" s="36"/>
      <c r="AD171" s="36"/>
      <c r="AE171" s="36"/>
      <c r="AT171" s="19" t="s">
        <v>142</v>
      </c>
      <c r="AU171" s="19" t="s">
        <v>83</v>
      </c>
    </row>
    <row r="172" spans="2:51" s="14" customFormat="1" ht="12">
      <c r="B172" s="216"/>
      <c r="C172" s="217"/>
      <c r="D172" s="202" t="s">
        <v>144</v>
      </c>
      <c r="E172" s="218" t="s">
        <v>19</v>
      </c>
      <c r="F172" s="219" t="s">
        <v>181</v>
      </c>
      <c r="G172" s="217"/>
      <c r="H172" s="220">
        <v>62.563</v>
      </c>
      <c r="I172" s="221"/>
      <c r="J172" s="217"/>
      <c r="K172" s="217"/>
      <c r="L172" s="222"/>
      <c r="M172" s="223"/>
      <c r="N172" s="224"/>
      <c r="O172" s="224"/>
      <c r="P172" s="224"/>
      <c r="Q172" s="224"/>
      <c r="R172" s="224"/>
      <c r="S172" s="224"/>
      <c r="T172" s="225"/>
      <c r="AT172" s="226" t="s">
        <v>144</v>
      </c>
      <c r="AU172" s="226" t="s">
        <v>83</v>
      </c>
      <c r="AV172" s="14" t="s">
        <v>83</v>
      </c>
      <c r="AW172" s="14" t="s">
        <v>35</v>
      </c>
      <c r="AX172" s="14" t="s">
        <v>81</v>
      </c>
      <c r="AY172" s="226" t="s">
        <v>132</v>
      </c>
    </row>
    <row r="173" spans="1:65" s="2" customFormat="1" ht="21.4" customHeight="1">
      <c r="A173" s="36"/>
      <c r="B173" s="37"/>
      <c r="C173" s="238" t="s">
        <v>294</v>
      </c>
      <c r="D173" s="238" t="s">
        <v>170</v>
      </c>
      <c r="E173" s="239" t="s">
        <v>295</v>
      </c>
      <c r="F173" s="240" t="s">
        <v>296</v>
      </c>
      <c r="G173" s="241" t="s">
        <v>138</v>
      </c>
      <c r="H173" s="242">
        <v>66.942</v>
      </c>
      <c r="I173" s="243"/>
      <c r="J173" s="244">
        <f>ROUND(I173*H173,2)</f>
        <v>0</v>
      </c>
      <c r="K173" s="240" t="s">
        <v>139</v>
      </c>
      <c r="L173" s="245"/>
      <c r="M173" s="246" t="s">
        <v>19</v>
      </c>
      <c r="N173" s="247" t="s">
        <v>44</v>
      </c>
      <c r="O173" s="66"/>
      <c r="P173" s="198">
        <f>O173*H173</f>
        <v>0</v>
      </c>
      <c r="Q173" s="198">
        <v>0.00121</v>
      </c>
      <c r="R173" s="198">
        <f>Q173*H173</f>
        <v>0.08099981999999999</v>
      </c>
      <c r="S173" s="198">
        <v>0</v>
      </c>
      <c r="T173" s="199">
        <f>S173*H173</f>
        <v>0</v>
      </c>
      <c r="U173" s="36"/>
      <c r="V173" s="36"/>
      <c r="W173" s="36"/>
      <c r="X173" s="36"/>
      <c r="Y173" s="36"/>
      <c r="Z173" s="36"/>
      <c r="AA173" s="36"/>
      <c r="AB173" s="36"/>
      <c r="AC173" s="36"/>
      <c r="AD173" s="36"/>
      <c r="AE173" s="36"/>
      <c r="AR173" s="200" t="s">
        <v>297</v>
      </c>
      <c r="AT173" s="200" t="s">
        <v>170</v>
      </c>
      <c r="AU173" s="200" t="s">
        <v>83</v>
      </c>
      <c r="AY173" s="19" t="s">
        <v>132</v>
      </c>
      <c r="BE173" s="201">
        <f>IF(N173="základní",J173,0)</f>
        <v>0</v>
      </c>
      <c r="BF173" s="201">
        <f>IF(N173="snížená",J173,0)</f>
        <v>0</v>
      </c>
      <c r="BG173" s="201">
        <f>IF(N173="zákl. přenesená",J173,0)</f>
        <v>0</v>
      </c>
      <c r="BH173" s="201">
        <f>IF(N173="sníž. přenesená",J173,0)</f>
        <v>0</v>
      </c>
      <c r="BI173" s="201">
        <f>IF(N173="nulová",J173,0)</f>
        <v>0</v>
      </c>
      <c r="BJ173" s="19" t="s">
        <v>81</v>
      </c>
      <c r="BK173" s="201">
        <f>ROUND(I173*H173,2)</f>
        <v>0</v>
      </c>
      <c r="BL173" s="19" t="s">
        <v>192</v>
      </c>
      <c r="BM173" s="200" t="s">
        <v>298</v>
      </c>
    </row>
    <row r="174" spans="2:51" s="14" customFormat="1" ht="12">
      <c r="B174" s="216"/>
      <c r="C174" s="217"/>
      <c r="D174" s="202" t="s">
        <v>144</v>
      </c>
      <c r="E174" s="218" t="s">
        <v>19</v>
      </c>
      <c r="F174" s="219" t="s">
        <v>299</v>
      </c>
      <c r="G174" s="217"/>
      <c r="H174" s="220">
        <v>66.942</v>
      </c>
      <c r="I174" s="221"/>
      <c r="J174" s="217"/>
      <c r="K174" s="217"/>
      <c r="L174" s="222"/>
      <c r="M174" s="223"/>
      <c r="N174" s="224"/>
      <c r="O174" s="224"/>
      <c r="P174" s="224"/>
      <c r="Q174" s="224"/>
      <c r="R174" s="224"/>
      <c r="S174" s="224"/>
      <c r="T174" s="225"/>
      <c r="AT174" s="226" t="s">
        <v>144</v>
      </c>
      <c r="AU174" s="226" t="s">
        <v>83</v>
      </c>
      <c r="AV174" s="14" t="s">
        <v>83</v>
      </c>
      <c r="AW174" s="14" t="s">
        <v>35</v>
      </c>
      <c r="AX174" s="14" t="s">
        <v>81</v>
      </c>
      <c r="AY174" s="226" t="s">
        <v>132</v>
      </c>
    </row>
    <row r="175" spans="1:65" s="2" customFormat="1" ht="63.95" customHeight="1">
      <c r="A175" s="36"/>
      <c r="B175" s="37"/>
      <c r="C175" s="189" t="s">
        <v>300</v>
      </c>
      <c r="D175" s="189" t="s">
        <v>135</v>
      </c>
      <c r="E175" s="190" t="s">
        <v>301</v>
      </c>
      <c r="F175" s="191" t="s">
        <v>302</v>
      </c>
      <c r="G175" s="192" t="s">
        <v>242</v>
      </c>
      <c r="H175" s="193">
        <v>0.154</v>
      </c>
      <c r="I175" s="194"/>
      <c r="J175" s="195">
        <f>ROUND(I175*H175,2)</f>
        <v>0</v>
      </c>
      <c r="K175" s="191" t="s">
        <v>139</v>
      </c>
      <c r="L175" s="41"/>
      <c r="M175" s="196" t="s">
        <v>19</v>
      </c>
      <c r="N175" s="197" t="s">
        <v>44</v>
      </c>
      <c r="O175" s="66"/>
      <c r="P175" s="198">
        <f>O175*H175</f>
        <v>0</v>
      </c>
      <c r="Q175" s="198">
        <v>0</v>
      </c>
      <c r="R175" s="198">
        <f>Q175*H175</f>
        <v>0</v>
      </c>
      <c r="S175" s="198">
        <v>0</v>
      </c>
      <c r="T175" s="199">
        <f>S175*H175</f>
        <v>0</v>
      </c>
      <c r="U175" s="36"/>
      <c r="V175" s="36"/>
      <c r="W175" s="36"/>
      <c r="X175" s="36"/>
      <c r="Y175" s="36"/>
      <c r="Z175" s="36"/>
      <c r="AA175" s="36"/>
      <c r="AB175" s="36"/>
      <c r="AC175" s="36"/>
      <c r="AD175" s="36"/>
      <c r="AE175" s="36"/>
      <c r="AR175" s="200" t="s">
        <v>192</v>
      </c>
      <c r="AT175" s="200" t="s">
        <v>135</v>
      </c>
      <c r="AU175" s="200" t="s">
        <v>83</v>
      </c>
      <c r="AY175" s="19" t="s">
        <v>132</v>
      </c>
      <c r="BE175" s="201">
        <f>IF(N175="základní",J175,0)</f>
        <v>0</v>
      </c>
      <c r="BF175" s="201">
        <f>IF(N175="snížená",J175,0)</f>
        <v>0</v>
      </c>
      <c r="BG175" s="201">
        <f>IF(N175="zákl. přenesená",J175,0)</f>
        <v>0</v>
      </c>
      <c r="BH175" s="201">
        <f>IF(N175="sníž. přenesená",J175,0)</f>
        <v>0</v>
      </c>
      <c r="BI175" s="201">
        <f>IF(N175="nulová",J175,0)</f>
        <v>0</v>
      </c>
      <c r="BJ175" s="19" t="s">
        <v>81</v>
      </c>
      <c r="BK175" s="201">
        <f>ROUND(I175*H175,2)</f>
        <v>0</v>
      </c>
      <c r="BL175" s="19" t="s">
        <v>192</v>
      </c>
      <c r="BM175" s="200" t="s">
        <v>303</v>
      </c>
    </row>
    <row r="176" spans="1:47" s="2" customFormat="1" ht="165.75">
      <c r="A176" s="36"/>
      <c r="B176" s="37"/>
      <c r="C176" s="38"/>
      <c r="D176" s="202" t="s">
        <v>142</v>
      </c>
      <c r="E176" s="38"/>
      <c r="F176" s="203" t="s">
        <v>304</v>
      </c>
      <c r="G176" s="38"/>
      <c r="H176" s="38"/>
      <c r="I176" s="110"/>
      <c r="J176" s="38"/>
      <c r="K176" s="38"/>
      <c r="L176" s="41"/>
      <c r="M176" s="204"/>
      <c r="N176" s="205"/>
      <c r="O176" s="66"/>
      <c r="P176" s="66"/>
      <c r="Q176" s="66"/>
      <c r="R176" s="66"/>
      <c r="S176" s="66"/>
      <c r="T176" s="67"/>
      <c r="U176" s="36"/>
      <c r="V176" s="36"/>
      <c r="W176" s="36"/>
      <c r="X176" s="36"/>
      <c r="Y176" s="36"/>
      <c r="Z176" s="36"/>
      <c r="AA176" s="36"/>
      <c r="AB176" s="36"/>
      <c r="AC176" s="36"/>
      <c r="AD176" s="36"/>
      <c r="AE176" s="36"/>
      <c r="AT176" s="19" t="s">
        <v>142</v>
      </c>
      <c r="AU176" s="19" t="s">
        <v>83</v>
      </c>
    </row>
    <row r="177" spans="2:63" s="12" customFormat="1" ht="22.9" customHeight="1">
      <c r="B177" s="173"/>
      <c r="C177" s="174"/>
      <c r="D177" s="175" t="s">
        <v>72</v>
      </c>
      <c r="E177" s="187" t="s">
        <v>305</v>
      </c>
      <c r="F177" s="187" t="s">
        <v>306</v>
      </c>
      <c r="G177" s="174"/>
      <c r="H177" s="174"/>
      <c r="I177" s="177"/>
      <c r="J177" s="188">
        <f>BK177</f>
        <v>0</v>
      </c>
      <c r="K177" s="174"/>
      <c r="L177" s="179"/>
      <c r="M177" s="180"/>
      <c r="N177" s="181"/>
      <c r="O177" s="181"/>
      <c r="P177" s="182">
        <f>SUM(P178:P180)</f>
        <v>0</v>
      </c>
      <c r="Q177" s="181"/>
      <c r="R177" s="182">
        <f>SUM(R178:R180)</f>
        <v>0</v>
      </c>
      <c r="S177" s="181"/>
      <c r="T177" s="183">
        <f>SUM(T178:T180)</f>
        <v>0</v>
      </c>
      <c r="AR177" s="184" t="s">
        <v>83</v>
      </c>
      <c r="AT177" s="185" t="s">
        <v>72</v>
      </c>
      <c r="AU177" s="185" t="s">
        <v>81</v>
      </c>
      <c r="AY177" s="184" t="s">
        <v>132</v>
      </c>
      <c r="BK177" s="186">
        <f>SUM(BK178:BK180)</f>
        <v>0</v>
      </c>
    </row>
    <row r="178" spans="1:65" s="2" customFormat="1" ht="31.9" customHeight="1">
      <c r="A178" s="36"/>
      <c r="B178" s="37"/>
      <c r="C178" s="189" t="s">
        <v>307</v>
      </c>
      <c r="D178" s="189" t="s">
        <v>135</v>
      </c>
      <c r="E178" s="190" t="s">
        <v>308</v>
      </c>
      <c r="F178" s="191" t="s">
        <v>309</v>
      </c>
      <c r="G178" s="192" t="s">
        <v>166</v>
      </c>
      <c r="H178" s="193">
        <v>1</v>
      </c>
      <c r="I178" s="194"/>
      <c r="J178" s="195">
        <f>ROUND(I178*H178,2)</f>
        <v>0</v>
      </c>
      <c r="K178" s="191" t="s">
        <v>19</v>
      </c>
      <c r="L178" s="41"/>
      <c r="M178" s="196" t="s">
        <v>19</v>
      </c>
      <c r="N178" s="197" t="s">
        <v>44</v>
      </c>
      <c r="O178" s="66"/>
      <c r="P178" s="198">
        <f>O178*H178</f>
        <v>0</v>
      </c>
      <c r="Q178" s="198">
        <v>0</v>
      </c>
      <c r="R178" s="198">
        <f>Q178*H178</f>
        <v>0</v>
      </c>
      <c r="S178" s="198">
        <v>0</v>
      </c>
      <c r="T178" s="199">
        <f>S178*H178</f>
        <v>0</v>
      </c>
      <c r="U178" s="36"/>
      <c r="V178" s="36"/>
      <c r="W178" s="36"/>
      <c r="X178" s="36"/>
      <c r="Y178" s="36"/>
      <c r="Z178" s="36"/>
      <c r="AA178" s="36"/>
      <c r="AB178" s="36"/>
      <c r="AC178" s="36"/>
      <c r="AD178" s="36"/>
      <c r="AE178" s="36"/>
      <c r="AR178" s="200" t="s">
        <v>192</v>
      </c>
      <c r="AT178" s="200" t="s">
        <v>135</v>
      </c>
      <c r="AU178" s="200" t="s">
        <v>83</v>
      </c>
      <c r="AY178" s="19" t="s">
        <v>132</v>
      </c>
      <c r="BE178" s="201">
        <f>IF(N178="základní",J178,0)</f>
        <v>0</v>
      </c>
      <c r="BF178" s="201">
        <f>IF(N178="snížená",J178,0)</f>
        <v>0</v>
      </c>
      <c r="BG178" s="201">
        <f>IF(N178="zákl. přenesená",J178,0)</f>
        <v>0</v>
      </c>
      <c r="BH178" s="201">
        <f>IF(N178="sníž. přenesená",J178,0)</f>
        <v>0</v>
      </c>
      <c r="BI178" s="201">
        <f>IF(N178="nulová",J178,0)</f>
        <v>0</v>
      </c>
      <c r="BJ178" s="19" t="s">
        <v>81</v>
      </c>
      <c r="BK178" s="201">
        <f>ROUND(I178*H178,2)</f>
        <v>0</v>
      </c>
      <c r="BL178" s="19" t="s">
        <v>192</v>
      </c>
      <c r="BM178" s="200" t="s">
        <v>310</v>
      </c>
    </row>
    <row r="179" spans="1:65" s="2" customFormat="1" ht="21.4" customHeight="1">
      <c r="A179" s="36"/>
      <c r="B179" s="37"/>
      <c r="C179" s="189" t="s">
        <v>297</v>
      </c>
      <c r="D179" s="189" t="s">
        <v>135</v>
      </c>
      <c r="E179" s="190" t="s">
        <v>311</v>
      </c>
      <c r="F179" s="191" t="s">
        <v>312</v>
      </c>
      <c r="G179" s="192" t="s">
        <v>210</v>
      </c>
      <c r="H179" s="193">
        <v>7.2</v>
      </c>
      <c r="I179" s="194"/>
      <c r="J179" s="195">
        <f>ROUND(I179*H179,2)</f>
        <v>0</v>
      </c>
      <c r="K179" s="191" t="s">
        <v>19</v>
      </c>
      <c r="L179" s="41"/>
      <c r="M179" s="196" t="s">
        <v>19</v>
      </c>
      <c r="N179" s="197" t="s">
        <v>44</v>
      </c>
      <c r="O179" s="66"/>
      <c r="P179" s="198">
        <f>O179*H179</f>
        <v>0</v>
      </c>
      <c r="Q179" s="198">
        <v>0</v>
      </c>
      <c r="R179" s="198">
        <f>Q179*H179</f>
        <v>0</v>
      </c>
      <c r="S179" s="198">
        <v>0</v>
      </c>
      <c r="T179" s="199">
        <f>S179*H179</f>
        <v>0</v>
      </c>
      <c r="U179" s="36"/>
      <c r="V179" s="36"/>
      <c r="W179" s="36"/>
      <c r="X179" s="36"/>
      <c r="Y179" s="36"/>
      <c r="Z179" s="36"/>
      <c r="AA179" s="36"/>
      <c r="AB179" s="36"/>
      <c r="AC179" s="36"/>
      <c r="AD179" s="36"/>
      <c r="AE179" s="36"/>
      <c r="AR179" s="200" t="s">
        <v>192</v>
      </c>
      <c r="AT179" s="200" t="s">
        <v>135</v>
      </c>
      <c r="AU179" s="200" t="s">
        <v>83</v>
      </c>
      <c r="AY179" s="19" t="s">
        <v>132</v>
      </c>
      <c r="BE179" s="201">
        <f>IF(N179="základní",J179,0)</f>
        <v>0</v>
      </c>
      <c r="BF179" s="201">
        <f>IF(N179="snížená",J179,0)</f>
        <v>0</v>
      </c>
      <c r="BG179" s="201">
        <f>IF(N179="zákl. přenesená",J179,0)</f>
        <v>0</v>
      </c>
      <c r="BH179" s="201">
        <f>IF(N179="sníž. přenesená",J179,0)</f>
        <v>0</v>
      </c>
      <c r="BI179" s="201">
        <f>IF(N179="nulová",J179,0)</f>
        <v>0</v>
      </c>
      <c r="BJ179" s="19" t="s">
        <v>81</v>
      </c>
      <c r="BK179" s="201">
        <f>ROUND(I179*H179,2)</f>
        <v>0</v>
      </c>
      <c r="BL179" s="19" t="s">
        <v>192</v>
      </c>
      <c r="BM179" s="200" t="s">
        <v>313</v>
      </c>
    </row>
    <row r="180" spans="1:65" s="2" customFormat="1" ht="42.6" customHeight="1">
      <c r="A180" s="36"/>
      <c r="B180" s="37"/>
      <c r="C180" s="189" t="s">
        <v>314</v>
      </c>
      <c r="D180" s="189" t="s">
        <v>135</v>
      </c>
      <c r="E180" s="190" t="s">
        <v>315</v>
      </c>
      <c r="F180" s="191" t="s">
        <v>316</v>
      </c>
      <c r="G180" s="192" t="s">
        <v>317</v>
      </c>
      <c r="H180" s="248"/>
      <c r="I180" s="194"/>
      <c r="J180" s="195">
        <f>ROUND(I180*H180,2)</f>
        <v>0</v>
      </c>
      <c r="K180" s="191" t="s">
        <v>139</v>
      </c>
      <c r="L180" s="41"/>
      <c r="M180" s="196" t="s">
        <v>19</v>
      </c>
      <c r="N180" s="197" t="s">
        <v>44</v>
      </c>
      <c r="O180" s="66"/>
      <c r="P180" s="198">
        <f>O180*H180</f>
        <v>0</v>
      </c>
      <c r="Q180" s="198">
        <v>0</v>
      </c>
      <c r="R180" s="198">
        <f>Q180*H180</f>
        <v>0</v>
      </c>
      <c r="S180" s="198">
        <v>0</v>
      </c>
      <c r="T180" s="199">
        <f>S180*H180</f>
        <v>0</v>
      </c>
      <c r="U180" s="36"/>
      <c r="V180" s="36"/>
      <c r="W180" s="36"/>
      <c r="X180" s="36"/>
      <c r="Y180" s="36"/>
      <c r="Z180" s="36"/>
      <c r="AA180" s="36"/>
      <c r="AB180" s="36"/>
      <c r="AC180" s="36"/>
      <c r="AD180" s="36"/>
      <c r="AE180" s="36"/>
      <c r="AR180" s="200" t="s">
        <v>192</v>
      </c>
      <c r="AT180" s="200" t="s">
        <v>135</v>
      </c>
      <c r="AU180" s="200" t="s">
        <v>83</v>
      </c>
      <c r="AY180" s="19" t="s">
        <v>132</v>
      </c>
      <c r="BE180" s="201">
        <f>IF(N180="základní",J180,0)</f>
        <v>0</v>
      </c>
      <c r="BF180" s="201">
        <f>IF(N180="snížená",J180,0)</f>
        <v>0</v>
      </c>
      <c r="BG180" s="201">
        <f>IF(N180="zákl. přenesená",J180,0)</f>
        <v>0</v>
      </c>
      <c r="BH180" s="201">
        <f>IF(N180="sníž. přenesená",J180,0)</f>
        <v>0</v>
      </c>
      <c r="BI180" s="201">
        <f>IF(N180="nulová",J180,0)</f>
        <v>0</v>
      </c>
      <c r="BJ180" s="19" t="s">
        <v>81</v>
      </c>
      <c r="BK180" s="201">
        <f>ROUND(I180*H180,2)</f>
        <v>0</v>
      </c>
      <c r="BL180" s="19" t="s">
        <v>192</v>
      </c>
      <c r="BM180" s="200" t="s">
        <v>318</v>
      </c>
    </row>
    <row r="181" spans="2:63" s="12" customFormat="1" ht="22.9" customHeight="1">
      <c r="B181" s="173"/>
      <c r="C181" s="174"/>
      <c r="D181" s="175" t="s">
        <v>72</v>
      </c>
      <c r="E181" s="187" t="s">
        <v>319</v>
      </c>
      <c r="F181" s="187" t="s">
        <v>320</v>
      </c>
      <c r="G181" s="174"/>
      <c r="H181" s="174"/>
      <c r="I181" s="177"/>
      <c r="J181" s="188">
        <f>BK181</f>
        <v>0</v>
      </c>
      <c r="K181" s="174"/>
      <c r="L181" s="179"/>
      <c r="M181" s="180"/>
      <c r="N181" s="181"/>
      <c r="O181" s="181"/>
      <c r="P181" s="182">
        <f>SUM(P182:P203)</f>
        <v>0</v>
      </c>
      <c r="Q181" s="181"/>
      <c r="R181" s="182">
        <f>SUM(R182:R203)</f>
        <v>0.7941208900000001</v>
      </c>
      <c r="S181" s="181"/>
      <c r="T181" s="183">
        <f>SUM(T182:T203)</f>
        <v>0</v>
      </c>
      <c r="AR181" s="184" t="s">
        <v>83</v>
      </c>
      <c r="AT181" s="185" t="s">
        <v>72</v>
      </c>
      <c r="AU181" s="185" t="s">
        <v>81</v>
      </c>
      <c r="AY181" s="184" t="s">
        <v>132</v>
      </c>
      <c r="BK181" s="186">
        <f>SUM(BK182:BK203)</f>
        <v>0</v>
      </c>
    </row>
    <row r="182" spans="1:65" s="2" customFormat="1" ht="21.4" customHeight="1">
      <c r="A182" s="36"/>
      <c r="B182" s="37"/>
      <c r="C182" s="189" t="s">
        <v>321</v>
      </c>
      <c r="D182" s="189" t="s">
        <v>135</v>
      </c>
      <c r="E182" s="190" t="s">
        <v>322</v>
      </c>
      <c r="F182" s="191" t="s">
        <v>323</v>
      </c>
      <c r="G182" s="192" t="s">
        <v>138</v>
      </c>
      <c r="H182" s="193">
        <v>62.563</v>
      </c>
      <c r="I182" s="194"/>
      <c r="J182" s="195">
        <f>ROUND(I182*H182,2)</f>
        <v>0</v>
      </c>
      <c r="K182" s="191" t="s">
        <v>139</v>
      </c>
      <c r="L182" s="41"/>
      <c r="M182" s="196" t="s">
        <v>19</v>
      </c>
      <c r="N182" s="197" t="s">
        <v>44</v>
      </c>
      <c r="O182" s="66"/>
      <c r="P182" s="198">
        <f>O182*H182</f>
        <v>0</v>
      </c>
      <c r="Q182" s="198">
        <v>0</v>
      </c>
      <c r="R182" s="198">
        <f>Q182*H182</f>
        <v>0</v>
      </c>
      <c r="S182" s="198">
        <v>0</v>
      </c>
      <c r="T182" s="199">
        <f>S182*H182</f>
        <v>0</v>
      </c>
      <c r="U182" s="36"/>
      <c r="V182" s="36"/>
      <c r="W182" s="36"/>
      <c r="X182" s="36"/>
      <c r="Y182" s="36"/>
      <c r="Z182" s="36"/>
      <c r="AA182" s="36"/>
      <c r="AB182" s="36"/>
      <c r="AC182" s="36"/>
      <c r="AD182" s="36"/>
      <c r="AE182" s="36"/>
      <c r="AR182" s="200" t="s">
        <v>192</v>
      </c>
      <c r="AT182" s="200" t="s">
        <v>135</v>
      </c>
      <c r="AU182" s="200" t="s">
        <v>83</v>
      </c>
      <c r="AY182" s="19" t="s">
        <v>132</v>
      </c>
      <c r="BE182" s="201">
        <f>IF(N182="základní",J182,0)</f>
        <v>0</v>
      </c>
      <c r="BF182" s="201">
        <f>IF(N182="snížená",J182,0)</f>
        <v>0</v>
      </c>
      <c r="BG182" s="201">
        <f>IF(N182="zákl. přenesená",J182,0)</f>
        <v>0</v>
      </c>
      <c r="BH182" s="201">
        <f>IF(N182="sníž. přenesená",J182,0)</f>
        <v>0</v>
      </c>
      <c r="BI182" s="201">
        <f>IF(N182="nulová",J182,0)</f>
        <v>0</v>
      </c>
      <c r="BJ182" s="19" t="s">
        <v>81</v>
      </c>
      <c r="BK182" s="201">
        <f>ROUND(I182*H182,2)</f>
        <v>0</v>
      </c>
      <c r="BL182" s="19" t="s">
        <v>192</v>
      </c>
      <c r="BM182" s="200" t="s">
        <v>324</v>
      </c>
    </row>
    <row r="183" spans="1:47" s="2" customFormat="1" ht="87.75">
      <c r="A183" s="36"/>
      <c r="B183" s="37"/>
      <c r="C183" s="38"/>
      <c r="D183" s="202" t="s">
        <v>142</v>
      </c>
      <c r="E183" s="38"/>
      <c r="F183" s="203" t="s">
        <v>325</v>
      </c>
      <c r="G183" s="38"/>
      <c r="H183" s="38"/>
      <c r="I183" s="110"/>
      <c r="J183" s="38"/>
      <c r="K183" s="38"/>
      <c r="L183" s="41"/>
      <c r="M183" s="204"/>
      <c r="N183" s="205"/>
      <c r="O183" s="66"/>
      <c r="P183" s="66"/>
      <c r="Q183" s="66"/>
      <c r="R183" s="66"/>
      <c r="S183" s="66"/>
      <c r="T183" s="67"/>
      <c r="U183" s="36"/>
      <c r="V183" s="36"/>
      <c r="W183" s="36"/>
      <c r="X183" s="36"/>
      <c r="Y183" s="36"/>
      <c r="Z183" s="36"/>
      <c r="AA183" s="36"/>
      <c r="AB183" s="36"/>
      <c r="AC183" s="36"/>
      <c r="AD183" s="36"/>
      <c r="AE183" s="36"/>
      <c r="AT183" s="19" t="s">
        <v>142</v>
      </c>
      <c r="AU183" s="19" t="s">
        <v>83</v>
      </c>
    </row>
    <row r="184" spans="2:51" s="14" customFormat="1" ht="12">
      <c r="B184" s="216"/>
      <c r="C184" s="217"/>
      <c r="D184" s="202" t="s">
        <v>144</v>
      </c>
      <c r="E184" s="218" t="s">
        <v>19</v>
      </c>
      <c r="F184" s="219" t="s">
        <v>181</v>
      </c>
      <c r="G184" s="217"/>
      <c r="H184" s="220">
        <v>62.563</v>
      </c>
      <c r="I184" s="221"/>
      <c r="J184" s="217"/>
      <c r="K184" s="217"/>
      <c r="L184" s="222"/>
      <c r="M184" s="223"/>
      <c r="N184" s="224"/>
      <c r="O184" s="224"/>
      <c r="P184" s="224"/>
      <c r="Q184" s="224"/>
      <c r="R184" s="224"/>
      <c r="S184" s="224"/>
      <c r="T184" s="225"/>
      <c r="AT184" s="226" t="s">
        <v>144</v>
      </c>
      <c r="AU184" s="226" t="s">
        <v>83</v>
      </c>
      <c r="AV184" s="14" t="s">
        <v>83</v>
      </c>
      <c r="AW184" s="14" t="s">
        <v>35</v>
      </c>
      <c r="AX184" s="14" t="s">
        <v>81</v>
      </c>
      <c r="AY184" s="226" t="s">
        <v>132</v>
      </c>
    </row>
    <row r="185" spans="1:65" s="2" customFormat="1" ht="15" customHeight="1">
      <c r="A185" s="36"/>
      <c r="B185" s="37"/>
      <c r="C185" s="189" t="s">
        <v>326</v>
      </c>
      <c r="D185" s="189" t="s">
        <v>135</v>
      </c>
      <c r="E185" s="190" t="s">
        <v>327</v>
      </c>
      <c r="F185" s="191" t="s">
        <v>328</v>
      </c>
      <c r="G185" s="192" t="s">
        <v>138</v>
      </c>
      <c r="H185" s="193">
        <v>62.563</v>
      </c>
      <c r="I185" s="194"/>
      <c r="J185" s="195">
        <f>ROUND(I185*H185,2)</f>
        <v>0</v>
      </c>
      <c r="K185" s="191" t="s">
        <v>139</v>
      </c>
      <c r="L185" s="41"/>
      <c r="M185" s="196" t="s">
        <v>19</v>
      </c>
      <c r="N185" s="197" t="s">
        <v>44</v>
      </c>
      <c r="O185" s="66"/>
      <c r="P185" s="198">
        <f>O185*H185</f>
        <v>0</v>
      </c>
      <c r="Q185" s="198">
        <v>0</v>
      </c>
      <c r="R185" s="198">
        <f>Q185*H185</f>
        <v>0</v>
      </c>
      <c r="S185" s="198">
        <v>0</v>
      </c>
      <c r="T185" s="199">
        <f>S185*H185</f>
        <v>0</v>
      </c>
      <c r="U185" s="36"/>
      <c r="V185" s="36"/>
      <c r="W185" s="36"/>
      <c r="X185" s="36"/>
      <c r="Y185" s="36"/>
      <c r="Z185" s="36"/>
      <c r="AA185" s="36"/>
      <c r="AB185" s="36"/>
      <c r="AC185" s="36"/>
      <c r="AD185" s="36"/>
      <c r="AE185" s="36"/>
      <c r="AR185" s="200" t="s">
        <v>192</v>
      </c>
      <c r="AT185" s="200" t="s">
        <v>135</v>
      </c>
      <c r="AU185" s="200" t="s">
        <v>83</v>
      </c>
      <c r="AY185" s="19" t="s">
        <v>132</v>
      </c>
      <c r="BE185" s="201">
        <f>IF(N185="základní",J185,0)</f>
        <v>0</v>
      </c>
      <c r="BF185" s="201">
        <f>IF(N185="snížená",J185,0)</f>
        <v>0</v>
      </c>
      <c r="BG185" s="201">
        <f>IF(N185="zákl. přenesená",J185,0)</f>
        <v>0</v>
      </c>
      <c r="BH185" s="201">
        <f>IF(N185="sníž. přenesená",J185,0)</f>
        <v>0</v>
      </c>
      <c r="BI185" s="201">
        <f>IF(N185="nulová",J185,0)</f>
        <v>0</v>
      </c>
      <c r="BJ185" s="19" t="s">
        <v>81</v>
      </c>
      <c r="BK185" s="201">
        <f>ROUND(I185*H185,2)</f>
        <v>0</v>
      </c>
      <c r="BL185" s="19" t="s">
        <v>192</v>
      </c>
      <c r="BM185" s="200" t="s">
        <v>329</v>
      </c>
    </row>
    <row r="186" spans="1:47" s="2" customFormat="1" ht="87.75">
      <c r="A186" s="36"/>
      <c r="B186" s="37"/>
      <c r="C186" s="38"/>
      <c r="D186" s="202" t="s">
        <v>142</v>
      </c>
      <c r="E186" s="38"/>
      <c r="F186" s="203" t="s">
        <v>325</v>
      </c>
      <c r="G186" s="38"/>
      <c r="H186" s="38"/>
      <c r="I186" s="110"/>
      <c r="J186" s="38"/>
      <c r="K186" s="38"/>
      <c r="L186" s="41"/>
      <c r="M186" s="204"/>
      <c r="N186" s="205"/>
      <c r="O186" s="66"/>
      <c r="P186" s="66"/>
      <c r="Q186" s="66"/>
      <c r="R186" s="66"/>
      <c r="S186" s="66"/>
      <c r="T186" s="67"/>
      <c r="U186" s="36"/>
      <c r="V186" s="36"/>
      <c r="W186" s="36"/>
      <c r="X186" s="36"/>
      <c r="Y186" s="36"/>
      <c r="Z186" s="36"/>
      <c r="AA186" s="36"/>
      <c r="AB186" s="36"/>
      <c r="AC186" s="36"/>
      <c r="AD186" s="36"/>
      <c r="AE186" s="36"/>
      <c r="AT186" s="19" t="s">
        <v>142</v>
      </c>
      <c r="AU186" s="19" t="s">
        <v>83</v>
      </c>
    </row>
    <row r="187" spans="1:65" s="2" customFormat="1" ht="31.9" customHeight="1">
      <c r="A187" s="36"/>
      <c r="B187" s="37"/>
      <c r="C187" s="189" t="s">
        <v>330</v>
      </c>
      <c r="D187" s="189" t="s">
        <v>135</v>
      </c>
      <c r="E187" s="190" t="s">
        <v>331</v>
      </c>
      <c r="F187" s="191" t="s">
        <v>332</v>
      </c>
      <c r="G187" s="192" t="s">
        <v>138</v>
      </c>
      <c r="H187" s="193">
        <v>62.563</v>
      </c>
      <c r="I187" s="194"/>
      <c r="J187" s="195">
        <f>ROUND(I187*H187,2)</f>
        <v>0</v>
      </c>
      <c r="K187" s="191" t="s">
        <v>139</v>
      </c>
      <c r="L187" s="41"/>
      <c r="M187" s="196" t="s">
        <v>19</v>
      </c>
      <c r="N187" s="197" t="s">
        <v>44</v>
      </c>
      <c r="O187" s="66"/>
      <c r="P187" s="198">
        <f>O187*H187</f>
        <v>0</v>
      </c>
      <c r="Q187" s="198">
        <v>3E-05</v>
      </c>
      <c r="R187" s="198">
        <f>Q187*H187</f>
        <v>0.0018768900000000002</v>
      </c>
      <c r="S187" s="198">
        <v>0</v>
      </c>
      <c r="T187" s="199">
        <f>S187*H187</f>
        <v>0</v>
      </c>
      <c r="U187" s="36"/>
      <c r="V187" s="36"/>
      <c r="W187" s="36"/>
      <c r="X187" s="36"/>
      <c r="Y187" s="36"/>
      <c r="Z187" s="36"/>
      <c r="AA187" s="36"/>
      <c r="AB187" s="36"/>
      <c r="AC187" s="36"/>
      <c r="AD187" s="36"/>
      <c r="AE187" s="36"/>
      <c r="AR187" s="200" t="s">
        <v>192</v>
      </c>
      <c r="AT187" s="200" t="s">
        <v>135</v>
      </c>
      <c r="AU187" s="200" t="s">
        <v>83</v>
      </c>
      <c r="AY187" s="19" t="s">
        <v>132</v>
      </c>
      <c r="BE187" s="201">
        <f>IF(N187="základní",J187,0)</f>
        <v>0</v>
      </c>
      <c r="BF187" s="201">
        <f>IF(N187="snížená",J187,0)</f>
        <v>0</v>
      </c>
      <c r="BG187" s="201">
        <f>IF(N187="zákl. přenesená",J187,0)</f>
        <v>0</v>
      </c>
      <c r="BH187" s="201">
        <f>IF(N187="sníž. přenesená",J187,0)</f>
        <v>0</v>
      </c>
      <c r="BI187" s="201">
        <f>IF(N187="nulová",J187,0)</f>
        <v>0</v>
      </c>
      <c r="BJ187" s="19" t="s">
        <v>81</v>
      </c>
      <c r="BK187" s="201">
        <f>ROUND(I187*H187,2)</f>
        <v>0</v>
      </c>
      <c r="BL187" s="19" t="s">
        <v>192</v>
      </c>
      <c r="BM187" s="200" t="s">
        <v>333</v>
      </c>
    </row>
    <row r="188" spans="1:47" s="2" customFormat="1" ht="87.75">
      <c r="A188" s="36"/>
      <c r="B188" s="37"/>
      <c r="C188" s="38"/>
      <c r="D188" s="202" t="s">
        <v>142</v>
      </c>
      <c r="E188" s="38"/>
      <c r="F188" s="203" t="s">
        <v>325</v>
      </c>
      <c r="G188" s="38"/>
      <c r="H188" s="38"/>
      <c r="I188" s="110"/>
      <c r="J188" s="38"/>
      <c r="K188" s="38"/>
      <c r="L188" s="41"/>
      <c r="M188" s="204"/>
      <c r="N188" s="205"/>
      <c r="O188" s="66"/>
      <c r="P188" s="66"/>
      <c r="Q188" s="66"/>
      <c r="R188" s="66"/>
      <c r="S188" s="66"/>
      <c r="T188" s="67"/>
      <c r="U188" s="36"/>
      <c r="V188" s="36"/>
      <c r="W188" s="36"/>
      <c r="X188" s="36"/>
      <c r="Y188" s="36"/>
      <c r="Z188" s="36"/>
      <c r="AA188" s="36"/>
      <c r="AB188" s="36"/>
      <c r="AC188" s="36"/>
      <c r="AD188" s="36"/>
      <c r="AE188" s="36"/>
      <c r="AT188" s="19" t="s">
        <v>142</v>
      </c>
      <c r="AU188" s="19" t="s">
        <v>83</v>
      </c>
    </row>
    <row r="189" spans="1:65" s="2" customFormat="1" ht="31.9" customHeight="1">
      <c r="A189" s="36"/>
      <c r="B189" s="37"/>
      <c r="C189" s="189" t="s">
        <v>334</v>
      </c>
      <c r="D189" s="189" t="s">
        <v>135</v>
      </c>
      <c r="E189" s="190" t="s">
        <v>335</v>
      </c>
      <c r="F189" s="191" t="s">
        <v>336</v>
      </c>
      <c r="G189" s="192" t="s">
        <v>138</v>
      </c>
      <c r="H189" s="193">
        <v>62.563</v>
      </c>
      <c r="I189" s="194"/>
      <c r="J189" s="195">
        <f>ROUND(I189*H189,2)</f>
        <v>0</v>
      </c>
      <c r="K189" s="191" t="s">
        <v>139</v>
      </c>
      <c r="L189" s="41"/>
      <c r="M189" s="196" t="s">
        <v>19</v>
      </c>
      <c r="N189" s="197" t="s">
        <v>44</v>
      </c>
      <c r="O189" s="66"/>
      <c r="P189" s="198">
        <f>O189*H189</f>
        <v>0</v>
      </c>
      <c r="Q189" s="198">
        <v>0.0075</v>
      </c>
      <c r="R189" s="198">
        <f>Q189*H189</f>
        <v>0.4692225</v>
      </c>
      <c r="S189" s="198">
        <v>0</v>
      </c>
      <c r="T189" s="199">
        <f>S189*H189</f>
        <v>0</v>
      </c>
      <c r="U189" s="36"/>
      <c r="V189" s="36"/>
      <c r="W189" s="36"/>
      <c r="X189" s="36"/>
      <c r="Y189" s="36"/>
      <c r="Z189" s="36"/>
      <c r="AA189" s="36"/>
      <c r="AB189" s="36"/>
      <c r="AC189" s="36"/>
      <c r="AD189" s="36"/>
      <c r="AE189" s="36"/>
      <c r="AR189" s="200" t="s">
        <v>192</v>
      </c>
      <c r="AT189" s="200" t="s">
        <v>135</v>
      </c>
      <c r="AU189" s="200" t="s">
        <v>83</v>
      </c>
      <c r="AY189" s="19" t="s">
        <v>132</v>
      </c>
      <c r="BE189" s="201">
        <f>IF(N189="základní",J189,0)</f>
        <v>0</v>
      </c>
      <c r="BF189" s="201">
        <f>IF(N189="snížená",J189,0)</f>
        <v>0</v>
      </c>
      <c r="BG189" s="201">
        <f>IF(N189="zákl. přenesená",J189,0)</f>
        <v>0</v>
      </c>
      <c r="BH189" s="201">
        <f>IF(N189="sníž. přenesená",J189,0)</f>
        <v>0</v>
      </c>
      <c r="BI189" s="201">
        <f>IF(N189="nulová",J189,0)</f>
        <v>0</v>
      </c>
      <c r="BJ189" s="19" t="s">
        <v>81</v>
      </c>
      <c r="BK189" s="201">
        <f>ROUND(I189*H189,2)</f>
        <v>0</v>
      </c>
      <c r="BL189" s="19" t="s">
        <v>192</v>
      </c>
      <c r="BM189" s="200" t="s">
        <v>337</v>
      </c>
    </row>
    <row r="190" spans="1:47" s="2" customFormat="1" ht="87.75">
      <c r="A190" s="36"/>
      <c r="B190" s="37"/>
      <c r="C190" s="38"/>
      <c r="D190" s="202" t="s">
        <v>142</v>
      </c>
      <c r="E190" s="38"/>
      <c r="F190" s="203" t="s">
        <v>325</v>
      </c>
      <c r="G190" s="38"/>
      <c r="H190" s="38"/>
      <c r="I190" s="110"/>
      <c r="J190" s="38"/>
      <c r="K190" s="38"/>
      <c r="L190" s="41"/>
      <c r="M190" s="204"/>
      <c r="N190" s="205"/>
      <c r="O190" s="66"/>
      <c r="P190" s="66"/>
      <c r="Q190" s="66"/>
      <c r="R190" s="66"/>
      <c r="S190" s="66"/>
      <c r="T190" s="67"/>
      <c r="U190" s="36"/>
      <c r="V190" s="36"/>
      <c r="W190" s="36"/>
      <c r="X190" s="36"/>
      <c r="Y190" s="36"/>
      <c r="Z190" s="36"/>
      <c r="AA190" s="36"/>
      <c r="AB190" s="36"/>
      <c r="AC190" s="36"/>
      <c r="AD190" s="36"/>
      <c r="AE190" s="36"/>
      <c r="AT190" s="19" t="s">
        <v>142</v>
      </c>
      <c r="AU190" s="19" t="s">
        <v>83</v>
      </c>
    </row>
    <row r="191" spans="1:65" s="2" customFormat="1" ht="21.4" customHeight="1">
      <c r="A191" s="36"/>
      <c r="B191" s="37"/>
      <c r="C191" s="189" t="s">
        <v>338</v>
      </c>
      <c r="D191" s="189" t="s">
        <v>135</v>
      </c>
      <c r="E191" s="190" t="s">
        <v>339</v>
      </c>
      <c r="F191" s="191" t="s">
        <v>340</v>
      </c>
      <c r="G191" s="192" t="s">
        <v>138</v>
      </c>
      <c r="H191" s="193">
        <v>62.563</v>
      </c>
      <c r="I191" s="194"/>
      <c r="J191" s="195">
        <f>ROUND(I191*H191,2)</f>
        <v>0</v>
      </c>
      <c r="K191" s="191" t="s">
        <v>139</v>
      </c>
      <c r="L191" s="41"/>
      <c r="M191" s="196" t="s">
        <v>19</v>
      </c>
      <c r="N191" s="197" t="s">
        <v>44</v>
      </c>
      <c r="O191" s="66"/>
      <c r="P191" s="198">
        <f>O191*H191</f>
        <v>0</v>
      </c>
      <c r="Q191" s="198">
        <v>0.0003</v>
      </c>
      <c r="R191" s="198">
        <f>Q191*H191</f>
        <v>0.018768899999999998</v>
      </c>
      <c r="S191" s="198">
        <v>0</v>
      </c>
      <c r="T191" s="199">
        <f>S191*H191</f>
        <v>0</v>
      </c>
      <c r="U191" s="36"/>
      <c r="V191" s="36"/>
      <c r="W191" s="36"/>
      <c r="X191" s="36"/>
      <c r="Y191" s="36"/>
      <c r="Z191" s="36"/>
      <c r="AA191" s="36"/>
      <c r="AB191" s="36"/>
      <c r="AC191" s="36"/>
      <c r="AD191" s="36"/>
      <c r="AE191" s="36"/>
      <c r="AR191" s="200" t="s">
        <v>192</v>
      </c>
      <c r="AT191" s="200" t="s">
        <v>135</v>
      </c>
      <c r="AU191" s="200" t="s">
        <v>83</v>
      </c>
      <c r="AY191" s="19" t="s">
        <v>132</v>
      </c>
      <c r="BE191" s="201">
        <f>IF(N191="základní",J191,0)</f>
        <v>0</v>
      </c>
      <c r="BF191" s="201">
        <f>IF(N191="snížená",J191,0)</f>
        <v>0</v>
      </c>
      <c r="BG191" s="201">
        <f>IF(N191="zákl. přenesená",J191,0)</f>
        <v>0</v>
      </c>
      <c r="BH191" s="201">
        <f>IF(N191="sníž. přenesená",J191,0)</f>
        <v>0</v>
      </c>
      <c r="BI191" s="201">
        <f>IF(N191="nulová",J191,0)</f>
        <v>0</v>
      </c>
      <c r="BJ191" s="19" t="s">
        <v>81</v>
      </c>
      <c r="BK191" s="201">
        <f>ROUND(I191*H191,2)</f>
        <v>0</v>
      </c>
      <c r="BL191" s="19" t="s">
        <v>192</v>
      </c>
      <c r="BM191" s="200" t="s">
        <v>341</v>
      </c>
    </row>
    <row r="192" spans="1:65" s="2" customFormat="1" ht="31.9" customHeight="1">
      <c r="A192" s="36"/>
      <c r="B192" s="37"/>
      <c r="C192" s="238" t="s">
        <v>342</v>
      </c>
      <c r="D192" s="238" t="s">
        <v>170</v>
      </c>
      <c r="E192" s="239" t="s">
        <v>343</v>
      </c>
      <c r="F192" s="240" t="s">
        <v>344</v>
      </c>
      <c r="G192" s="241" t="s">
        <v>138</v>
      </c>
      <c r="H192" s="242">
        <v>69</v>
      </c>
      <c r="I192" s="243"/>
      <c r="J192" s="244">
        <f>ROUND(I192*H192,2)</f>
        <v>0</v>
      </c>
      <c r="K192" s="240" t="s">
        <v>139</v>
      </c>
      <c r="L192" s="245"/>
      <c r="M192" s="246" t="s">
        <v>19</v>
      </c>
      <c r="N192" s="247" t="s">
        <v>44</v>
      </c>
      <c r="O192" s="66"/>
      <c r="P192" s="198">
        <f>O192*H192</f>
        <v>0</v>
      </c>
      <c r="Q192" s="198">
        <v>0.00429</v>
      </c>
      <c r="R192" s="198">
        <f>Q192*H192</f>
        <v>0.29601000000000005</v>
      </c>
      <c r="S192" s="198">
        <v>0</v>
      </c>
      <c r="T192" s="199">
        <f>S192*H192</f>
        <v>0</v>
      </c>
      <c r="U192" s="36"/>
      <c r="V192" s="36"/>
      <c r="W192" s="36"/>
      <c r="X192" s="36"/>
      <c r="Y192" s="36"/>
      <c r="Z192" s="36"/>
      <c r="AA192" s="36"/>
      <c r="AB192" s="36"/>
      <c r="AC192" s="36"/>
      <c r="AD192" s="36"/>
      <c r="AE192" s="36"/>
      <c r="AR192" s="200" t="s">
        <v>297</v>
      </c>
      <c r="AT192" s="200" t="s">
        <v>170</v>
      </c>
      <c r="AU192" s="200" t="s">
        <v>83</v>
      </c>
      <c r="AY192" s="19" t="s">
        <v>132</v>
      </c>
      <c r="BE192" s="201">
        <f>IF(N192="základní",J192,0)</f>
        <v>0</v>
      </c>
      <c r="BF192" s="201">
        <f>IF(N192="snížená",J192,0)</f>
        <v>0</v>
      </c>
      <c r="BG192" s="201">
        <f>IF(N192="zákl. přenesená",J192,0)</f>
        <v>0</v>
      </c>
      <c r="BH192" s="201">
        <f>IF(N192="sníž. přenesená",J192,0)</f>
        <v>0</v>
      </c>
      <c r="BI192" s="201">
        <f>IF(N192="nulová",J192,0)</f>
        <v>0</v>
      </c>
      <c r="BJ192" s="19" t="s">
        <v>81</v>
      </c>
      <c r="BK192" s="201">
        <f>ROUND(I192*H192,2)</f>
        <v>0</v>
      </c>
      <c r="BL192" s="19" t="s">
        <v>192</v>
      </c>
      <c r="BM192" s="200" t="s">
        <v>345</v>
      </c>
    </row>
    <row r="193" spans="2:51" s="14" customFormat="1" ht="12">
      <c r="B193" s="216"/>
      <c r="C193" s="217"/>
      <c r="D193" s="202" t="s">
        <v>144</v>
      </c>
      <c r="E193" s="218" t="s">
        <v>19</v>
      </c>
      <c r="F193" s="219" t="s">
        <v>346</v>
      </c>
      <c r="G193" s="217"/>
      <c r="H193" s="220">
        <v>68.819</v>
      </c>
      <c r="I193" s="221"/>
      <c r="J193" s="217"/>
      <c r="K193" s="217"/>
      <c r="L193" s="222"/>
      <c r="M193" s="223"/>
      <c r="N193" s="224"/>
      <c r="O193" s="224"/>
      <c r="P193" s="224"/>
      <c r="Q193" s="224"/>
      <c r="R193" s="224"/>
      <c r="S193" s="224"/>
      <c r="T193" s="225"/>
      <c r="AT193" s="226" t="s">
        <v>144</v>
      </c>
      <c r="AU193" s="226" t="s">
        <v>83</v>
      </c>
      <c r="AV193" s="14" t="s">
        <v>83</v>
      </c>
      <c r="AW193" s="14" t="s">
        <v>35</v>
      </c>
      <c r="AX193" s="14" t="s">
        <v>73</v>
      </c>
      <c r="AY193" s="226" t="s">
        <v>132</v>
      </c>
    </row>
    <row r="194" spans="2:51" s="14" customFormat="1" ht="12">
      <c r="B194" s="216"/>
      <c r="C194" s="217"/>
      <c r="D194" s="202" t="s">
        <v>144</v>
      </c>
      <c r="E194" s="218" t="s">
        <v>19</v>
      </c>
      <c r="F194" s="219" t="s">
        <v>347</v>
      </c>
      <c r="G194" s="217"/>
      <c r="H194" s="220">
        <v>0.181</v>
      </c>
      <c r="I194" s="221"/>
      <c r="J194" s="217"/>
      <c r="K194" s="217"/>
      <c r="L194" s="222"/>
      <c r="M194" s="223"/>
      <c r="N194" s="224"/>
      <c r="O194" s="224"/>
      <c r="P194" s="224"/>
      <c r="Q194" s="224"/>
      <c r="R194" s="224"/>
      <c r="S194" s="224"/>
      <c r="T194" s="225"/>
      <c r="AT194" s="226" t="s">
        <v>144</v>
      </c>
      <c r="AU194" s="226" t="s">
        <v>83</v>
      </c>
      <c r="AV194" s="14" t="s">
        <v>83</v>
      </c>
      <c r="AW194" s="14" t="s">
        <v>35</v>
      </c>
      <c r="AX194" s="14" t="s">
        <v>73</v>
      </c>
      <c r="AY194" s="226" t="s">
        <v>132</v>
      </c>
    </row>
    <row r="195" spans="2:51" s="15" customFormat="1" ht="12">
      <c r="B195" s="227"/>
      <c r="C195" s="228"/>
      <c r="D195" s="202" t="s">
        <v>144</v>
      </c>
      <c r="E195" s="229" t="s">
        <v>19</v>
      </c>
      <c r="F195" s="230" t="s">
        <v>148</v>
      </c>
      <c r="G195" s="228"/>
      <c r="H195" s="231">
        <v>69</v>
      </c>
      <c r="I195" s="232"/>
      <c r="J195" s="228"/>
      <c r="K195" s="228"/>
      <c r="L195" s="233"/>
      <c r="M195" s="234"/>
      <c r="N195" s="235"/>
      <c r="O195" s="235"/>
      <c r="P195" s="235"/>
      <c r="Q195" s="235"/>
      <c r="R195" s="235"/>
      <c r="S195" s="235"/>
      <c r="T195" s="236"/>
      <c r="AT195" s="237" t="s">
        <v>144</v>
      </c>
      <c r="AU195" s="237" t="s">
        <v>83</v>
      </c>
      <c r="AV195" s="15" t="s">
        <v>140</v>
      </c>
      <c r="AW195" s="15" t="s">
        <v>35</v>
      </c>
      <c r="AX195" s="15" t="s">
        <v>81</v>
      </c>
      <c r="AY195" s="237" t="s">
        <v>132</v>
      </c>
    </row>
    <row r="196" spans="1:65" s="2" customFormat="1" ht="15" customHeight="1">
      <c r="A196" s="36"/>
      <c r="B196" s="37"/>
      <c r="C196" s="189" t="s">
        <v>348</v>
      </c>
      <c r="D196" s="189" t="s">
        <v>135</v>
      </c>
      <c r="E196" s="190" t="s">
        <v>349</v>
      </c>
      <c r="F196" s="191" t="s">
        <v>350</v>
      </c>
      <c r="G196" s="192" t="s">
        <v>210</v>
      </c>
      <c r="H196" s="193">
        <v>32.26</v>
      </c>
      <c r="I196" s="194"/>
      <c r="J196" s="195">
        <f>ROUND(I196*H196,2)</f>
        <v>0</v>
      </c>
      <c r="K196" s="191" t="s">
        <v>139</v>
      </c>
      <c r="L196" s="41"/>
      <c r="M196" s="196" t="s">
        <v>19</v>
      </c>
      <c r="N196" s="197" t="s">
        <v>44</v>
      </c>
      <c r="O196" s="66"/>
      <c r="P196" s="198">
        <f>O196*H196</f>
        <v>0</v>
      </c>
      <c r="Q196" s="198">
        <v>1E-05</v>
      </c>
      <c r="R196" s="198">
        <f>Q196*H196</f>
        <v>0.0003226</v>
      </c>
      <c r="S196" s="198">
        <v>0</v>
      </c>
      <c r="T196" s="199">
        <f>S196*H196</f>
        <v>0</v>
      </c>
      <c r="U196" s="36"/>
      <c r="V196" s="36"/>
      <c r="W196" s="36"/>
      <c r="X196" s="36"/>
      <c r="Y196" s="36"/>
      <c r="Z196" s="36"/>
      <c r="AA196" s="36"/>
      <c r="AB196" s="36"/>
      <c r="AC196" s="36"/>
      <c r="AD196" s="36"/>
      <c r="AE196" s="36"/>
      <c r="AR196" s="200" t="s">
        <v>192</v>
      </c>
      <c r="AT196" s="200" t="s">
        <v>135</v>
      </c>
      <c r="AU196" s="200" t="s">
        <v>83</v>
      </c>
      <c r="AY196" s="19" t="s">
        <v>132</v>
      </c>
      <c r="BE196" s="201">
        <f>IF(N196="základní",J196,0)</f>
        <v>0</v>
      </c>
      <c r="BF196" s="201">
        <f>IF(N196="snížená",J196,0)</f>
        <v>0</v>
      </c>
      <c r="BG196" s="201">
        <f>IF(N196="zákl. přenesená",J196,0)</f>
        <v>0</v>
      </c>
      <c r="BH196" s="201">
        <f>IF(N196="sníž. přenesená",J196,0)</f>
        <v>0</v>
      </c>
      <c r="BI196" s="201">
        <f>IF(N196="nulová",J196,0)</f>
        <v>0</v>
      </c>
      <c r="BJ196" s="19" t="s">
        <v>81</v>
      </c>
      <c r="BK196" s="201">
        <f>ROUND(I196*H196,2)</f>
        <v>0</v>
      </c>
      <c r="BL196" s="19" t="s">
        <v>192</v>
      </c>
      <c r="BM196" s="200" t="s">
        <v>351</v>
      </c>
    </row>
    <row r="197" spans="2:51" s="14" customFormat="1" ht="12">
      <c r="B197" s="216"/>
      <c r="C197" s="217"/>
      <c r="D197" s="202" t="s">
        <v>144</v>
      </c>
      <c r="E197" s="218" t="s">
        <v>19</v>
      </c>
      <c r="F197" s="219" t="s">
        <v>212</v>
      </c>
      <c r="G197" s="217"/>
      <c r="H197" s="220">
        <v>32.26</v>
      </c>
      <c r="I197" s="221"/>
      <c r="J197" s="217"/>
      <c r="K197" s="217"/>
      <c r="L197" s="222"/>
      <c r="M197" s="223"/>
      <c r="N197" s="224"/>
      <c r="O197" s="224"/>
      <c r="P197" s="224"/>
      <c r="Q197" s="224"/>
      <c r="R197" s="224"/>
      <c r="S197" s="224"/>
      <c r="T197" s="225"/>
      <c r="AT197" s="226" t="s">
        <v>144</v>
      </c>
      <c r="AU197" s="226" t="s">
        <v>83</v>
      </c>
      <c r="AV197" s="14" t="s">
        <v>83</v>
      </c>
      <c r="AW197" s="14" t="s">
        <v>35</v>
      </c>
      <c r="AX197" s="14" t="s">
        <v>81</v>
      </c>
      <c r="AY197" s="226" t="s">
        <v>132</v>
      </c>
    </row>
    <row r="198" spans="1:65" s="2" customFormat="1" ht="15" customHeight="1">
      <c r="A198" s="36"/>
      <c r="B198" s="37"/>
      <c r="C198" s="238" t="s">
        <v>352</v>
      </c>
      <c r="D198" s="238" t="s">
        <v>170</v>
      </c>
      <c r="E198" s="239" t="s">
        <v>353</v>
      </c>
      <c r="F198" s="240" t="s">
        <v>354</v>
      </c>
      <c r="G198" s="241" t="s">
        <v>210</v>
      </c>
      <c r="H198" s="242">
        <v>36</v>
      </c>
      <c r="I198" s="243"/>
      <c r="J198" s="244">
        <f>ROUND(I198*H198,2)</f>
        <v>0</v>
      </c>
      <c r="K198" s="240" t="s">
        <v>139</v>
      </c>
      <c r="L198" s="245"/>
      <c r="M198" s="246" t="s">
        <v>19</v>
      </c>
      <c r="N198" s="247" t="s">
        <v>44</v>
      </c>
      <c r="O198" s="66"/>
      <c r="P198" s="198">
        <f>O198*H198</f>
        <v>0</v>
      </c>
      <c r="Q198" s="198">
        <v>0.00022</v>
      </c>
      <c r="R198" s="198">
        <f>Q198*H198</f>
        <v>0.00792</v>
      </c>
      <c r="S198" s="198">
        <v>0</v>
      </c>
      <c r="T198" s="199">
        <f>S198*H198</f>
        <v>0</v>
      </c>
      <c r="U198" s="36"/>
      <c r="V198" s="36"/>
      <c r="W198" s="36"/>
      <c r="X198" s="36"/>
      <c r="Y198" s="36"/>
      <c r="Z198" s="36"/>
      <c r="AA198" s="36"/>
      <c r="AB198" s="36"/>
      <c r="AC198" s="36"/>
      <c r="AD198" s="36"/>
      <c r="AE198" s="36"/>
      <c r="AR198" s="200" t="s">
        <v>297</v>
      </c>
      <c r="AT198" s="200" t="s">
        <v>170</v>
      </c>
      <c r="AU198" s="200" t="s">
        <v>83</v>
      </c>
      <c r="AY198" s="19" t="s">
        <v>132</v>
      </c>
      <c r="BE198" s="201">
        <f>IF(N198="základní",J198,0)</f>
        <v>0</v>
      </c>
      <c r="BF198" s="201">
        <f>IF(N198="snížená",J198,0)</f>
        <v>0</v>
      </c>
      <c r="BG198" s="201">
        <f>IF(N198="zákl. přenesená",J198,0)</f>
        <v>0</v>
      </c>
      <c r="BH198" s="201">
        <f>IF(N198="sníž. přenesená",J198,0)</f>
        <v>0</v>
      </c>
      <c r="BI198" s="201">
        <f>IF(N198="nulová",J198,0)</f>
        <v>0</v>
      </c>
      <c r="BJ198" s="19" t="s">
        <v>81</v>
      </c>
      <c r="BK198" s="201">
        <f>ROUND(I198*H198,2)</f>
        <v>0</v>
      </c>
      <c r="BL198" s="19" t="s">
        <v>192</v>
      </c>
      <c r="BM198" s="200" t="s">
        <v>355</v>
      </c>
    </row>
    <row r="199" spans="2:51" s="14" customFormat="1" ht="12">
      <c r="B199" s="216"/>
      <c r="C199" s="217"/>
      <c r="D199" s="202" t="s">
        <v>144</v>
      </c>
      <c r="E199" s="218" t="s">
        <v>19</v>
      </c>
      <c r="F199" s="219" t="s">
        <v>356</v>
      </c>
      <c r="G199" s="217"/>
      <c r="H199" s="220">
        <v>35.486</v>
      </c>
      <c r="I199" s="221"/>
      <c r="J199" s="217"/>
      <c r="K199" s="217"/>
      <c r="L199" s="222"/>
      <c r="M199" s="223"/>
      <c r="N199" s="224"/>
      <c r="O199" s="224"/>
      <c r="P199" s="224"/>
      <c r="Q199" s="224"/>
      <c r="R199" s="224"/>
      <c r="S199" s="224"/>
      <c r="T199" s="225"/>
      <c r="AT199" s="226" t="s">
        <v>144</v>
      </c>
      <c r="AU199" s="226" t="s">
        <v>83</v>
      </c>
      <c r="AV199" s="14" t="s">
        <v>83</v>
      </c>
      <c r="AW199" s="14" t="s">
        <v>35</v>
      </c>
      <c r="AX199" s="14" t="s">
        <v>73</v>
      </c>
      <c r="AY199" s="226" t="s">
        <v>132</v>
      </c>
    </row>
    <row r="200" spans="2:51" s="14" customFormat="1" ht="12">
      <c r="B200" s="216"/>
      <c r="C200" s="217"/>
      <c r="D200" s="202" t="s">
        <v>144</v>
      </c>
      <c r="E200" s="218" t="s">
        <v>19</v>
      </c>
      <c r="F200" s="219" t="s">
        <v>357</v>
      </c>
      <c r="G200" s="217"/>
      <c r="H200" s="220">
        <v>0.514</v>
      </c>
      <c r="I200" s="221"/>
      <c r="J200" s="217"/>
      <c r="K200" s="217"/>
      <c r="L200" s="222"/>
      <c r="M200" s="223"/>
      <c r="N200" s="224"/>
      <c r="O200" s="224"/>
      <c r="P200" s="224"/>
      <c r="Q200" s="224"/>
      <c r="R200" s="224"/>
      <c r="S200" s="224"/>
      <c r="T200" s="225"/>
      <c r="AT200" s="226" t="s">
        <v>144</v>
      </c>
      <c r="AU200" s="226" t="s">
        <v>83</v>
      </c>
      <c r="AV200" s="14" t="s">
        <v>83</v>
      </c>
      <c r="AW200" s="14" t="s">
        <v>35</v>
      </c>
      <c r="AX200" s="14" t="s">
        <v>73</v>
      </c>
      <c r="AY200" s="226" t="s">
        <v>132</v>
      </c>
    </row>
    <row r="201" spans="2:51" s="15" customFormat="1" ht="12">
      <c r="B201" s="227"/>
      <c r="C201" s="228"/>
      <c r="D201" s="202" t="s">
        <v>144</v>
      </c>
      <c r="E201" s="229" t="s">
        <v>19</v>
      </c>
      <c r="F201" s="230" t="s">
        <v>148</v>
      </c>
      <c r="G201" s="228"/>
      <c r="H201" s="231">
        <v>36</v>
      </c>
      <c r="I201" s="232"/>
      <c r="J201" s="228"/>
      <c r="K201" s="228"/>
      <c r="L201" s="233"/>
      <c r="M201" s="234"/>
      <c r="N201" s="235"/>
      <c r="O201" s="235"/>
      <c r="P201" s="235"/>
      <c r="Q201" s="235"/>
      <c r="R201" s="235"/>
      <c r="S201" s="235"/>
      <c r="T201" s="236"/>
      <c r="AT201" s="237" t="s">
        <v>144</v>
      </c>
      <c r="AU201" s="237" t="s">
        <v>83</v>
      </c>
      <c r="AV201" s="15" t="s">
        <v>140</v>
      </c>
      <c r="AW201" s="15" t="s">
        <v>35</v>
      </c>
      <c r="AX201" s="15" t="s">
        <v>81</v>
      </c>
      <c r="AY201" s="237" t="s">
        <v>132</v>
      </c>
    </row>
    <row r="202" spans="1:65" s="2" customFormat="1" ht="42.6" customHeight="1">
      <c r="A202" s="36"/>
      <c r="B202" s="37"/>
      <c r="C202" s="189" t="s">
        <v>358</v>
      </c>
      <c r="D202" s="189" t="s">
        <v>135</v>
      </c>
      <c r="E202" s="190" t="s">
        <v>359</v>
      </c>
      <c r="F202" s="191" t="s">
        <v>360</v>
      </c>
      <c r="G202" s="192" t="s">
        <v>242</v>
      </c>
      <c r="H202" s="193">
        <v>0.794</v>
      </c>
      <c r="I202" s="194"/>
      <c r="J202" s="195">
        <f>ROUND(I202*H202,2)</f>
        <v>0</v>
      </c>
      <c r="K202" s="191" t="s">
        <v>139</v>
      </c>
      <c r="L202" s="41"/>
      <c r="M202" s="196" t="s">
        <v>19</v>
      </c>
      <c r="N202" s="197" t="s">
        <v>44</v>
      </c>
      <c r="O202" s="66"/>
      <c r="P202" s="198">
        <f>O202*H202</f>
        <v>0</v>
      </c>
      <c r="Q202" s="198">
        <v>0</v>
      </c>
      <c r="R202" s="198">
        <f>Q202*H202</f>
        <v>0</v>
      </c>
      <c r="S202" s="198">
        <v>0</v>
      </c>
      <c r="T202" s="199">
        <f>S202*H202</f>
        <v>0</v>
      </c>
      <c r="U202" s="36"/>
      <c r="V202" s="36"/>
      <c r="W202" s="36"/>
      <c r="X202" s="36"/>
      <c r="Y202" s="36"/>
      <c r="Z202" s="36"/>
      <c r="AA202" s="36"/>
      <c r="AB202" s="36"/>
      <c r="AC202" s="36"/>
      <c r="AD202" s="36"/>
      <c r="AE202" s="36"/>
      <c r="AR202" s="200" t="s">
        <v>192</v>
      </c>
      <c r="AT202" s="200" t="s">
        <v>135</v>
      </c>
      <c r="AU202" s="200" t="s">
        <v>83</v>
      </c>
      <c r="AY202" s="19" t="s">
        <v>132</v>
      </c>
      <c r="BE202" s="201">
        <f>IF(N202="základní",J202,0)</f>
        <v>0</v>
      </c>
      <c r="BF202" s="201">
        <f>IF(N202="snížená",J202,0)</f>
        <v>0</v>
      </c>
      <c r="BG202" s="201">
        <f>IF(N202="zákl. přenesená",J202,0)</f>
        <v>0</v>
      </c>
      <c r="BH202" s="201">
        <f>IF(N202="sníž. přenesená",J202,0)</f>
        <v>0</v>
      </c>
      <c r="BI202" s="201">
        <f>IF(N202="nulová",J202,0)</f>
        <v>0</v>
      </c>
      <c r="BJ202" s="19" t="s">
        <v>81</v>
      </c>
      <c r="BK202" s="201">
        <f>ROUND(I202*H202,2)</f>
        <v>0</v>
      </c>
      <c r="BL202" s="19" t="s">
        <v>192</v>
      </c>
      <c r="BM202" s="200" t="s">
        <v>361</v>
      </c>
    </row>
    <row r="203" spans="1:47" s="2" customFormat="1" ht="156">
      <c r="A203" s="36"/>
      <c r="B203" s="37"/>
      <c r="C203" s="38"/>
      <c r="D203" s="202" t="s">
        <v>142</v>
      </c>
      <c r="E203" s="38"/>
      <c r="F203" s="203" t="s">
        <v>362</v>
      </c>
      <c r="G203" s="38"/>
      <c r="H203" s="38"/>
      <c r="I203" s="110"/>
      <c r="J203" s="38"/>
      <c r="K203" s="38"/>
      <c r="L203" s="41"/>
      <c r="M203" s="204"/>
      <c r="N203" s="205"/>
      <c r="O203" s="66"/>
      <c r="P203" s="66"/>
      <c r="Q203" s="66"/>
      <c r="R203" s="66"/>
      <c r="S203" s="66"/>
      <c r="T203" s="67"/>
      <c r="U203" s="36"/>
      <c r="V203" s="36"/>
      <c r="W203" s="36"/>
      <c r="X203" s="36"/>
      <c r="Y203" s="36"/>
      <c r="Z203" s="36"/>
      <c r="AA203" s="36"/>
      <c r="AB203" s="36"/>
      <c r="AC203" s="36"/>
      <c r="AD203" s="36"/>
      <c r="AE203" s="36"/>
      <c r="AT203" s="19" t="s">
        <v>142</v>
      </c>
      <c r="AU203" s="19" t="s">
        <v>83</v>
      </c>
    </row>
    <row r="204" spans="2:63" s="12" customFormat="1" ht="22.9" customHeight="1">
      <c r="B204" s="173"/>
      <c r="C204" s="174"/>
      <c r="D204" s="175" t="s">
        <v>72</v>
      </c>
      <c r="E204" s="187" t="s">
        <v>363</v>
      </c>
      <c r="F204" s="187" t="s">
        <v>364</v>
      </c>
      <c r="G204" s="174"/>
      <c r="H204" s="174"/>
      <c r="I204" s="177"/>
      <c r="J204" s="188">
        <f>BK204</f>
        <v>0</v>
      </c>
      <c r="K204" s="174"/>
      <c r="L204" s="179"/>
      <c r="M204" s="180"/>
      <c r="N204" s="181"/>
      <c r="O204" s="181"/>
      <c r="P204" s="182">
        <f>P205</f>
        <v>0</v>
      </c>
      <c r="Q204" s="181"/>
      <c r="R204" s="182">
        <f>R205</f>
        <v>0.00014</v>
      </c>
      <c r="S204" s="181"/>
      <c r="T204" s="183">
        <f>T205</f>
        <v>0</v>
      </c>
      <c r="AR204" s="184" t="s">
        <v>83</v>
      </c>
      <c r="AT204" s="185" t="s">
        <v>72</v>
      </c>
      <c r="AU204" s="185" t="s">
        <v>81</v>
      </c>
      <c r="AY204" s="184" t="s">
        <v>132</v>
      </c>
      <c r="BK204" s="186">
        <f>BK205</f>
        <v>0</v>
      </c>
    </row>
    <row r="205" spans="1:65" s="2" customFormat="1" ht="31.9" customHeight="1">
      <c r="A205" s="36"/>
      <c r="B205" s="37"/>
      <c r="C205" s="189" t="s">
        <v>365</v>
      </c>
      <c r="D205" s="189" t="s">
        <v>135</v>
      </c>
      <c r="E205" s="190" t="s">
        <v>366</v>
      </c>
      <c r="F205" s="191" t="s">
        <v>367</v>
      </c>
      <c r="G205" s="192" t="s">
        <v>166</v>
      </c>
      <c r="H205" s="193">
        <v>1</v>
      </c>
      <c r="I205" s="194"/>
      <c r="J205" s="195">
        <f>ROUND(I205*H205,2)</f>
        <v>0</v>
      </c>
      <c r="K205" s="191" t="s">
        <v>19</v>
      </c>
      <c r="L205" s="41"/>
      <c r="M205" s="196" t="s">
        <v>19</v>
      </c>
      <c r="N205" s="197" t="s">
        <v>44</v>
      </c>
      <c r="O205" s="66"/>
      <c r="P205" s="198">
        <f>O205*H205</f>
        <v>0</v>
      </c>
      <c r="Q205" s="198">
        <v>0.00014</v>
      </c>
      <c r="R205" s="198">
        <f>Q205*H205</f>
        <v>0.00014</v>
      </c>
      <c r="S205" s="198">
        <v>0</v>
      </c>
      <c r="T205" s="199">
        <f>S205*H205</f>
        <v>0</v>
      </c>
      <c r="U205" s="36"/>
      <c r="V205" s="36"/>
      <c r="W205" s="36"/>
      <c r="X205" s="36"/>
      <c r="Y205" s="36"/>
      <c r="Z205" s="36"/>
      <c r="AA205" s="36"/>
      <c r="AB205" s="36"/>
      <c r="AC205" s="36"/>
      <c r="AD205" s="36"/>
      <c r="AE205" s="36"/>
      <c r="AR205" s="200" t="s">
        <v>192</v>
      </c>
      <c r="AT205" s="200" t="s">
        <v>135</v>
      </c>
      <c r="AU205" s="200" t="s">
        <v>83</v>
      </c>
      <c r="AY205" s="19" t="s">
        <v>132</v>
      </c>
      <c r="BE205" s="201">
        <f>IF(N205="základní",J205,0)</f>
        <v>0</v>
      </c>
      <c r="BF205" s="201">
        <f>IF(N205="snížená",J205,0)</f>
        <v>0</v>
      </c>
      <c r="BG205" s="201">
        <f>IF(N205="zákl. přenesená",J205,0)</f>
        <v>0</v>
      </c>
      <c r="BH205" s="201">
        <f>IF(N205="sníž. přenesená",J205,0)</f>
        <v>0</v>
      </c>
      <c r="BI205" s="201">
        <f>IF(N205="nulová",J205,0)</f>
        <v>0</v>
      </c>
      <c r="BJ205" s="19" t="s">
        <v>81</v>
      </c>
      <c r="BK205" s="201">
        <f>ROUND(I205*H205,2)</f>
        <v>0</v>
      </c>
      <c r="BL205" s="19" t="s">
        <v>192</v>
      </c>
      <c r="BM205" s="200" t="s">
        <v>368</v>
      </c>
    </row>
    <row r="206" spans="2:63" s="12" customFormat="1" ht="22.9" customHeight="1">
      <c r="B206" s="173"/>
      <c r="C206" s="174"/>
      <c r="D206" s="175" t="s">
        <v>72</v>
      </c>
      <c r="E206" s="187" t="s">
        <v>369</v>
      </c>
      <c r="F206" s="187" t="s">
        <v>370</v>
      </c>
      <c r="G206" s="174"/>
      <c r="H206" s="174"/>
      <c r="I206" s="177"/>
      <c r="J206" s="188">
        <f>BK206</f>
        <v>0</v>
      </c>
      <c r="K206" s="174"/>
      <c r="L206" s="179"/>
      <c r="M206" s="180"/>
      <c r="N206" s="181"/>
      <c r="O206" s="181"/>
      <c r="P206" s="182">
        <f>SUM(P207:P211)</f>
        <v>0</v>
      </c>
      <c r="Q206" s="181"/>
      <c r="R206" s="182">
        <f>SUM(R207:R211)</f>
        <v>0.0381202</v>
      </c>
      <c r="S206" s="181"/>
      <c r="T206" s="183">
        <f>SUM(T207:T211)</f>
        <v>0</v>
      </c>
      <c r="AR206" s="184" t="s">
        <v>83</v>
      </c>
      <c r="AT206" s="185" t="s">
        <v>72</v>
      </c>
      <c r="AU206" s="185" t="s">
        <v>81</v>
      </c>
      <c r="AY206" s="184" t="s">
        <v>132</v>
      </c>
      <c r="BK206" s="186">
        <f>SUM(BK207:BK211)</f>
        <v>0</v>
      </c>
    </row>
    <row r="207" spans="1:65" s="2" customFormat="1" ht="21.4" customHeight="1">
      <c r="A207" s="36"/>
      <c r="B207" s="37"/>
      <c r="C207" s="189" t="s">
        <v>371</v>
      </c>
      <c r="D207" s="189" t="s">
        <v>135</v>
      </c>
      <c r="E207" s="190" t="s">
        <v>372</v>
      </c>
      <c r="F207" s="191" t="s">
        <v>373</v>
      </c>
      <c r="G207" s="192" t="s">
        <v>138</v>
      </c>
      <c r="H207" s="193">
        <v>82.87</v>
      </c>
      <c r="I207" s="194"/>
      <c r="J207" s="195">
        <f>ROUND(I207*H207,2)</f>
        <v>0</v>
      </c>
      <c r="K207" s="191" t="s">
        <v>139</v>
      </c>
      <c r="L207" s="41"/>
      <c r="M207" s="196" t="s">
        <v>19</v>
      </c>
      <c r="N207" s="197" t="s">
        <v>44</v>
      </c>
      <c r="O207" s="66"/>
      <c r="P207" s="198">
        <f>O207*H207</f>
        <v>0</v>
      </c>
      <c r="Q207" s="198">
        <v>0.0002</v>
      </c>
      <c r="R207" s="198">
        <f>Q207*H207</f>
        <v>0.016574000000000002</v>
      </c>
      <c r="S207" s="198">
        <v>0</v>
      </c>
      <c r="T207" s="199">
        <f>S207*H207</f>
        <v>0</v>
      </c>
      <c r="U207" s="36"/>
      <c r="V207" s="36"/>
      <c r="W207" s="36"/>
      <c r="X207" s="36"/>
      <c r="Y207" s="36"/>
      <c r="Z207" s="36"/>
      <c r="AA207" s="36"/>
      <c r="AB207" s="36"/>
      <c r="AC207" s="36"/>
      <c r="AD207" s="36"/>
      <c r="AE207" s="36"/>
      <c r="AR207" s="200" t="s">
        <v>192</v>
      </c>
      <c r="AT207" s="200" t="s">
        <v>135</v>
      </c>
      <c r="AU207" s="200" t="s">
        <v>83</v>
      </c>
      <c r="AY207" s="19" t="s">
        <v>132</v>
      </c>
      <c r="BE207" s="201">
        <f>IF(N207="základní",J207,0)</f>
        <v>0</v>
      </c>
      <c r="BF207" s="201">
        <f>IF(N207="snížená",J207,0)</f>
        <v>0</v>
      </c>
      <c r="BG207" s="201">
        <f>IF(N207="zákl. přenesená",J207,0)</f>
        <v>0</v>
      </c>
      <c r="BH207" s="201">
        <f>IF(N207="sníž. přenesená",J207,0)</f>
        <v>0</v>
      </c>
      <c r="BI207" s="201">
        <f>IF(N207="nulová",J207,0)</f>
        <v>0</v>
      </c>
      <c r="BJ207" s="19" t="s">
        <v>81</v>
      </c>
      <c r="BK207" s="201">
        <f>ROUND(I207*H207,2)</f>
        <v>0</v>
      </c>
      <c r="BL207" s="19" t="s">
        <v>192</v>
      </c>
      <c r="BM207" s="200" t="s">
        <v>374</v>
      </c>
    </row>
    <row r="208" spans="2:51" s="14" customFormat="1" ht="12">
      <c r="B208" s="216"/>
      <c r="C208" s="217"/>
      <c r="D208" s="202" t="s">
        <v>144</v>
      </c>
      <c r="E208" s="218" t="s">
        <v>19</v>
      </c>
      <c r="F208" s="219" t="s">
        <v>146</v>
      </c>
      <c r="G208" s="217"/>
      <c r="H208" s="220">
        <v>97.822</v>
      </c>
      <c r="I208" s="221"/>
      <c r="J208" s="217"/>
      <c r="K208" s="217"/>
      <c r="L208" s="222"/>
      <c r="M208" s="223"/>
      <c r="N208" s="224"/>
      <c r="O208" s="224"/>
      <c r="P208" s="224"/>
      <c r="Q208" s="224"/>
      <c r="R208" s="224"/>
      <c r="S208" s="224"/>
      <c r="T208" s="225"/>
      <c r="AT208" s="226" t="s">
        <v>144</v>
      </c>
      <c r="AU208" s="226" t="s">
        <v>83</v>
      </c>
      <c r="AV208" s="14" t="s">
        <v>83</v>
      </c>
      <c r="AW208" s="14" t="s">
        <v>35</v>
      </c>
      <c r="AX208" s="14" t="s">
        <v>73</v>
      </c>
      <c r="AY208" s="226" t="s">
        <v>132</v>
      </c>
    </row>
    <row r="209" spans="2:51" s="14" customFormat="1" ht="12">
      <c r="B209" s="216"/>
      <c r="C209" s="217"/>
      <c r="D209" s="202" t="s">
        <v>144</v>
      </c>
      <c r="E209" s="218" t="s">
        <v>19</v>
      </c>
      <c r="F209" s="219" t="s">
        <v>147</v>
      </c>
      <c r="G209" s="217"/>
      <c r="H209" s="220">
        <v>-14.952</v>
      </c>
      <c r="I209" s="221"/>
      <c r="J209" s="217"/>
      <c r="K209" s="217"/>
      <c r="L209" s="222"/>
      <c r="M209" s="223"/>
      <c r="N209" s="224"/>
      <c r="O209" s="224"/>
      <c r="P209" s="224"/>
      <c r="Q209" s="224"/>
      <c r="R209" s="224"/>
      <c r="S209" s="224"/>
      <c r="T209" s="225"/>
      <c r="AT209" s="226" t="s">
        <v>144</v>
      </c>
      <c r="AU209" s="226" t="s">
        <v>83</v>
      </c>
      <c r="AV209" s="14" t="s">
        <v>83</v>
      </c>
      <c r="AW209" s="14" t="s">
        <v>35</v>
      </c>
      <c r="AX209" s="14" t="s">
        <v>73</v>
      </c>
      <c r="AY209" s="226" t="s">
        <v>132</v>
      </c>
    </row>
    <row r="210" spans="2:51" s="15" customFormat="1" ht="12">
      <c r="B210" s="227"/>
      <c r="C210" s="228"/>
      <c r="D210" s="202" t="s">
        <v>144</v>
      </c>
      <c r="E210" s="229" t="s">
        <v>19</v>
      </c>
      <c r="F210" s="230" t="s">
        <v>148</v>
      </c>
      <c r="G210" s="228"/>
      <c r="H210" s="231">
        <v>82.87</v>
      </c>
      <c r="I210" s="232"/>
      <c r="J210" s="228"/>
      <c r="K210" s="228"/>
      <c r="L210" s="233"/>
      <c r="M210" s="234"/>
      <c r="N210" s="235"/>
      <c r="O210" s="235"/>
      <c r="P210" s="235"/>
      <c r="Q210" s="235"/>
      <c r="R210" s="235"/>
      <c r="S210" s="235"/>
      <c r="T210" s="236"/>
      <c r="AT210" s="237" t="s">
        <v>144</v>
      </c>
      <c r="AU210" s="237" t="s">
        <v>83</v>
      </c>
      <c r="AV210" s="15" t="s">
        <v>140</v>
      </c>
      <c r="AW210" s="15" t="s">
        <v>35</v>
      </c>
      <c r="AX210" s="15" t="s">
        <v>81</v>
      </c>
      <c r="AY210" s="237" t="s">
        <v>132</v>
      </c>
    </row>
    <row r="211" spans="1:65" s="2" customFormat="1" ht="42.6" customHeight="1">
      <c r="A211" s="36"/>
      <c r="B211" s="37"/>
      <c r="C211" s="189" t="s">
        <v>375</v>
      </c>
      <c r="D211" s="189" t="s">
        <v>135</v>
      </c>
      <c r="E211" s="190" t="s">
        <v>376</v>
      </c>
      <c r="F211" s="191" t="s">
        <v>377</v>
      </c>
      <c r="G211" s="192" t="s">
        <v>138</v>
      </c>
      <c r="H211" s="193">
        <v>82.87</v>
      </c>
      <c r="I211" s="194"/>
      <c r="J211" s="195">
        <f>ROUND(I211*H211,2)</f>
        <v>0</v>
      </c>
      <c r="K211" s="191" t="s">
        <v>139</v>
      </c>
      <c r="L211" s="41"/>
      <c r="M211" s="196" t="s">
        <v>19</v>
      </c>
      <c r="N211" s="197" t="s">
        <v>44</v>
      </c>
      <c r="O211" s="66"/>
      <c r="P211" s="198">
        <f>O211*H211</f>
        <v>0</v>
      </c>
      <c r="Q211" s="198">
        <v>0.00026</v>
      </c>
      <c r="R211" s="198">
        <f>Q211*H211</f>
        <v>0.021546199999999998</v>
      </c>
      <c r="S211" s="198">
        <v>0</v>
      </c>
      <c r="T211" s="199">
        <f>S211*H211</f>
        <v>0</v>
      </c>
      <c r="U211" s="36"/>
      <c r="V211" s="36"/>
      <c r="W211" s="36"/>
      <c r="X211" s="36"/>
      <c r="Y211" s="36"/>
      <c r="Z211" s="36"/>
      <c r="AA211" s="36"/>
      <c r="AB211" s="36"/>
      <c r="AC211" s="36"/>
      <c r="AD211" s="36"/>
      <c r="AE211" s="36"/>
      <c r="AR211" s="200" t="s">
        <v>192</v>
      </c>
      <c r="AT211" s="200" t="s">
        <v>135</v>
      </c>
      <c r="AU211" s="200" t="s">
        <v>83</v>
      </c>
      <c r="AY211" s="19" t="s">
        <v>132</v>
      </c>
      <c r="BE211" s="201">
        <f>IF(N211="základní",J211,0)</f>
        <v>0</v>
      </c>
      <c r="BF211" s="201">
        <f>IF(N211="snížená",J211,0)</f>
        <v>0</v>
      </c>
      <c r="BG211" s="201">
        <f>IF(N211="zákl. přenesená",J211,0)</f>
        <v>0</v>
      </c>
      <c r="BH211" s="201">
        <f>IF(N211="sníž. přenesená",J211,0)</f>
        <v>0</v>
      </c>
      <c r="BI211" s="201">
        <f>IF(N211="nulová",J211,0)</f>
        <v>0</v>
      </c>
      <c r="BJ211" s="19" t="s">
        <v>81</v>
      </c>
      <c r="BK211" s="201">
        <f>ROUND(I211*H211,2)</f>
        <v>0</v>
      </c>
      <c r="BL211" s="19" t="s">
        <v>192</v>
      </c>
      <c r="BM211" s="200" t="s">
        <v>378</v>
      </c>
    </row>
    <row r="212" spans="2:63" s="12" customFormat="1" ht="25.9" customHeight="1">
      <c r="B212" s="173"/>
      <c r="C212" s="174"/>
      <c r="D212" s="175" t="s">
        <v>72</v>
      </c>
      <c r="E212" s="176" t="s">
        <v>379</v>
      </c>
      <c r="F212" s="176" t="s">
        <v>380</v>
      </c>
      <c r="G212" s="174"/>
      <c r="H212" s="174"/>
      <c r="I212" s="177"/>
      <c r="J212" s="178">
        <f>BK212</f>
        <v>0</v>
      </c>
      <c r="K212" s="174"/>
      <c r="L212" s="179"/>
      <c r="M212" s="180"/>
      <c r="N212" s="181"/>
      <c r="O212" s="181"/>
      <c r="P212" s="182">
        <f>P213+P215+P217</f>
        <v>0</v>
      </c>
      <c r="Q212" s="181"/>
      <c r="R212" s="182">
        <f>R213+R215+R217</f>
        <v>0</v>
      </c>
      <c r="S212" s="181"/>
      <c r="T212" s="183">
        <f>T213+T215+T217</f>
        <v>0</v>
      </c>
      <c r="AR212" s="184" t="s">
        <v>163</v>
      </c>
      <c r="AT212" s="185" t="s">
        <v>72</v>
      </c>
      <c r="AU212" s="185" t="s">
        <v>73</v>
      </c>
      <c r="AY212" s="184" t="s">
        <v>132</v>
      </c>
      <c r="BK212" s="186">
        <f>BK213+BK215+BK217</f>
        <v>0</v>
      </c>
    </row>
    <row r="213" spans="2:63" s="12" customFormat="1" ht="22.9" customHeight="1">
      <c r="B213" s="173"/>
      <c r="C213" s="174"/>
      <c r="D213" s="175" t="s">
        <v>72</v>
      </c>
      <c r="E213" s="187" t="s">
        <v>381</v>
      </c>
      <c r="F213" s="187" t="s">
        <v>382</v>
      </c>
      <c r="G213" s="174"/>
      <c r="H213" s="174"/>
      <c r="I213" s="177"/>
      <c r="J213" s="188">
        <f>BK213</f>
        <v>0</v>
      </c>
      <c r="K213" s="174"/>
      <c r="L213" s="179"/>
      <c r="M213" s="180"/>
      <c r="N213" s="181"/>
      <c r="O213" s="181"/>
      <c r="P213" s="182">
        <f>P214</f>
        <v>0</v>
      </c>
      <c r="Q213" s="181"/>
      <c r="R213" s="182">
        <f>R214</f>
        <v>0</v>
      </c>
      <c r="S213" s="181"/>
      <c r="T213" s="183">
        <f>T214</f>
        <v>0</v>
      </c>
      <c r="AR213" s="184" t="s">
        <v>163</v>
      </c>
      <c r="AT213" s="185" t="s">
        <v>72</v>
      </c>
      <c r="AU213" s="185" t="s">
        <v>81</v>
      </c>
      <c r="AY213" s="184" t="s">
        <v>132</v>
      </c>
      <c r="BK213" s="186">
        <f>BK214</f>
        <v>0</v>
      </c>
    </row>
    <row r="214" spans="1:65" s="2" customFormat="1" ht="15" customHeight="1">
      <c r="A214" s="36"/>
      <c r="B214" s="37"/>
      <c r="C214" s="189" t="s">
        <v>383</v>
      </c>
      <c r="D214" s="189" t="s">
        <v>135</v>
      </c>
      <c r="E214" s="190" t="s">
        <v>384</v>
      </c>
      <c r="F214" s="191" t="s">
        <v>382</v>
      </c>
      <c r="G214" s="192" t="s">
        <v>385</v>
      </c>
      <c r="H214" s="193">
        <v>1</v>
      </c>
      <c r="I214" s="194"/>
      <c r="J214" s="195">
        <f>ROUND(I214*H214,2)</f>
        <v>0</v>
      </c>
      <c r="K214" s="191" t="s">
        <v>139</v>
      </c>
      <c r="L214" s="41"/>
      <c r="M214" s="196" t="s">
        <v>19</v>
      </c>
      <c r="N214" s="197" t="s">
        <v>44</v>
      </c>
      <c r="O214" s="66"/>
      <c r="P214" s="198">
        <f>O214*H214</f>
        <v>0</v>
      </c>
      <c r="Q214" s="198">
        <v>0</v>
      </c>
      <c r="R214" s="198">
        <f>Q214*H214</f>
        <v>0</v>
      </c>
      <c r="S214" s="198">
        <v>0</v>
      </c>
      <c r="T214" s="199">
        <f>S214*H214</f>
        <v>0</v>
      </c>
      <c r="U214" s="36"/>
      <c r="V214" s="36"/>
      <c r="W214" s="36"/>
      <c r="X214" s="36"/>
      <c r="Y214" s="36"/>
      <c r="Z214" s="36"/>
      <c r="AA214" s="36"/>
      <c r="AB214" s="36"/>
      <c r="AC214" s="36"/>
      <c r="AD214" s="36"/>
      <c r="AE214" s="36"/>
      <c r="AR214" s="200" t="s">
        <v>386</v>
      </c>
      <c r="AT214" s="200" t="s">
        <v>135</v>
      </c>
      <c r="AU214" s="200" t="s">
        <v>83</v>
      </c>
      <c r="AY214" s="19" t="s">
        <v>132</v>
      </c>
      <c r="BE214" s="201">
        <f>IF(N214="základní",J214,0)</f>
        <v>0</v>
      </c>
      <c r="BF214" s="201">
        <f>IF(N214="snížená",J214,0)</f>
        <v>0</v>
      </c>
      <c r="BG214" s="201">
        <f>IF(N214="zákl. přenesená",J214,0)</f>
        <v>0</v>
      </c>
      <c r="BH214" s="201">
        <f>IF(N214="sníž. přenesená",J214,0)</f>
        <v>0</v>
      </c>
      <c r="BI214" s="201">
        <f>IF(N214="nulová",J214,0)</f>
        <v>0</v>
      </c>
      <c r="BJ214" s="19" t="s">
        <v>81</v>
      </c>
      <c r="BK214" s="201">
        <f>ROUND(I214*H214,2)</f>
        <v>0</v>
      </c>
      <c r="BL214" s="19" t="s">
        <v>386</v>
      </c>
      <c r="BM214" s="200" t="s">
        <v>387</v>
      </c>
    </row>
    <row r="215" spans="2:63" s="12" customFormat="1" ht="22.9" customHeight="1">
      <c r="B215" s="173"/>
      <c r="C215" s="174"/>
      <c r="D215" s="175" t="s">
        <v>72</v>
      </c>
      <c r="E215" s="187" t="s">
        <v>388</v>
      </c>
      <c r="F215" s="187" t="s">
        <v>389</v>
      </c>
      <c r="G215" s="174"/>
      <c r="H215" s="174"/>
      <c r="I215" s="177"/>
      <c r="J215" s="188">
        <f>BK215</f>
        <v>0</v>
      </c>
      <c r="K215" s="174"/>
      <c r="L215" s="179"/>
      <c r="M215" s="180"/>
      <c r="N215" s="181"/>
      <c r="O215" s="181"/>
      <c r="P215" s="182">
        <f>P216</f>
        <v>0</v>
      </c>
      <c r="Q215" s="181"/>
      <c r="R215" s="182">
        <f>R216</f>
        <v>0</v>
      </c>
      <c r="S215" s="181"/>
      <c r="T215" s="183">
        <f>T216</f>
        <v>0</v>
      </c>
      <c r="AR215" s="184" t="s">
        <v>163</v>
      </c>
      <c r="AT215" s="185" t="s">
        <v>72</v>
      </c>
      <c r="AU215" s="185" t="s">
        <v>81</v>
      </c>
      <c r="AY215" s="184" t="s">
        <v>132</v>
      </c>
      <c r="BK215" s="186">
        <f>BK216</f>
        <v>0</v>
      </c>
    </row>
    <row r="216" spans="1:65" s="2" customFormat="1" ht="15" customHeight="1">
      <c r="A216" s="36"/>
      <c r="B216" s="37"/>
      <c r="C216" s="189" t="s">
        <v>390</v>
      </c>
      <c r="D216" s="189" t="s">
        <v>135</v>
      </c>
      <c r="E216" s="190" t="s">
        <v>391</v>
      </c>
      <c r="F216" s="191" t="s">
        <v>389</v>
      </c>
      <c r="G216" s="192" t="s">
        <v>317</v>
      </c>
      <c r="H216" s="248"/>
      <c r="I216" s="194"/>
      <c r="J216" s="195">
        <f>ROUND(I216*H216,2)</f>
        <v>0</v>
      </c>
      <c r="K216" s="191" t="s">
        <v>139</v>
      </c>
      <c r="L216" s="41"/>
      <c r="M216" s="196" t="s">
        <v>19</v>
      </c>
      <c r="N216" s="197" t="s">
        <v>44</v>
      </c>
      <c r="O216" s="66"/>
      <c r="P216" s="198">
        <f>O216*H216</f>
        <v>0</v>
      </c>
      <c r="Q216" s="198">
        <v>0</v>
      </c>
      <c r="R216" s="198">
        <f>Q216*H216</f>
        <v>0</v>
      </c>
      <c r="S216" s="198">
        <v>0</v>
      </c>
      <c r="T216" s="199">
        <f>S216*H216</f>
        <v>0</v>
      </c>
      <c r="U216" s="36"/>
      <c r="V216" s="36"/>
      <c r="W216" s="36"/>
      <c r="X216" s="36"/>
      <c r="Y216" s="36"/>
      <c r="Z216" s="36"/>
      <c r="AA216" s="36"/>
      <c r="AB216" s="36"/>
      <c r="AC216" s="36"/>
      <c r="AD216" s="36"/>
      <c r="AE216" s="36"/>
      <c r="AR216" s="200" t="s">
        <v>386</v>
      </c>
      <c r="AT216" s="200" t="s">
        <v>135</v>
      </c>
      <c r="AU216" s="200" t="s">
        <v>83</v>
      </c>
      <c r="AY216" s="19" t="s">
        <v>132</v>
      </c>
      <c r="BE216" s="201">
        <f>IF(N216="základní",J216,0)</f>
        <v>0</v>
      </c>
      <c r="BF216" s="201">
        <f>IF(N216="snížená",J216,0)</f>
        <v>0</v>
      </c>
      <c r="BG216" s="201">
        <f>IF(N216="zákl. přenesená",J216,0)</f>
        <v>0</v>
      </c>
      <c r="BH216" s="201">
        <f>IF(N216="sníž. přenesená",J216,0)</f>
        <v>0</v>
      </c>
      <c r="BI216" s="201">
        <f>IF(N216="nulová",J216,0)</f>
        <v>0</v>
      </c>
      <c r="BJ216" s="19" t="s">
        <v>81</v>
      </c>
      <c r="BK216" s="201">
        <f>ROUND(I216*H216,2)</f>
        <v>0</v>
      </c>
      <c r="BL216" s="19" t="s">
        <v>386</v>
      </c>
      <c r="BM216" s="200" t="s">
        <v>392</v>
      </c>
    </row>
    <row r="217" spans="2:63" s="12" customFormat="1" ht="22.9" customHeight="1">
      <c r="B217" s="173"/>
      <c r="C217" s="174"/>
      <c r="D217" s="175" t="s">
        <v>72</v>
      </c>
      <c r="E217" s="187" t="s">
        <v>393</v>
      </c>
      <c r="F217" s="187" t="s">
        <v>394</v>
      </c>
      <c r="G217" s="174"/>
      <c r="H217" s="174"/>
      <c r="I217" s="177"/>
      <c r="J217" s="188">
        <f>BK217</f>
        <v>0</v>
      </c>
      <c r="K217" s="174"/>
      <c r="L217" s="179"/>
      <c r="M217" s="180"/>
      <c r="N217" s="181"/>
      <c r="O217" s="181"/>
      <c r="P217" s="182">
        <f>P218</f>
        <v>0</v>
      </c>
      <c r="Q217" s="181"/>
      <c r="R217" s="182">
        <f>R218</f>
        <v>0</v>
      </c>
      <c r="S217" s="181"/>
      <c r="T217" s="183">
        <f>T218</f>
        <v>0</v>
      </c>
      <c r="AR217" s="184" t="s">
        <v>163</v>
      </c>
      <c r="AT217" s="185" t="s">
        <v>72</v>
      </c>
      <c r="AU217" s="185" t="s">
        <v>81</v>
      </c>
      <c r="AY217" s="184" t="s">
        <v>132</v>
      </c>
      <c r="BK217" s="186">
        <f>BK218</f>
        <v>0</v>
      </c>
    </row>
    <row r="218" spans="1:65" s="2" customFormat="1" ht="15" customHeight="1">
      <c r="A218" s="36"/>
      <c r="B218" s="37"/>
      <c r="C218" s="189" t="s">
        <v>395</v>
      </c>
      <c r="D218" s="189" t="s">
        <v>135</v>
      </c>
      <c r="E218" s="190" t="s">
        <v>396</v>
      </c>
      <c r="F218" s="191" t="s">
        <v>397</v>
      </c>
      <c r="G218" s="192" t="s">
        <v>317</v>
      </c>
      <c r="H218" s="248"/>
      <c r="I218" s="194"/>
      <c r="J218" s="195">
        <f>ROUND(I218*H218,2)</f>
        <v>0</v>
      </c>
      <c r="K218" s="191" t="s">
        <v>139</v>
      </c>
      <c r="L218" s="41"/>
      <c r="M218" s="249" t="s">
        <v>19</v>
      </c>
      <c r="N218" s="250" t="s">
        <v>44</v>
      </c>
      <c r="O218" s="251"/>
      <c r="P218" s="252">
        <f>O218*H218</f>
        <v>0</v>
      </c>
      <c r="Q218" s="252">
        <v>0</v>
      </c>
      <c r="R218" s="252">
        <f>Q218*H218</f>
        <v>0</v>
      </c>
      <c r="S218" s="252">
        <v>0</v>
      </c>
      <c r="T218" s="253">
        <f>S218*H218</f>
        <v>0</v>
      </c>
      <c r="U218" s="36"/>
      <c r="V218" s="36"/>
      <c r="W218" s="36"/>
      <c r="X218" s="36"/>
      <c r="Y218" s="36"/>
      <c r="Z218" s="36"/>
      <c r="AA218" s="36"/>
      <c r="AB218" s="36"/>
      <c r="AC218" s="36"/>
      <c r="AD218" s="36"/>
      <c r="AE218" s="36"/>
      <c r="AR218" s="200" t="s">
        <v>386</v>
      </c>
      <c r="AT218" s="200" t="s">
        <v>135</v>
      </c>
      <c r="AU218" s="200" t="s">
        <v>83</v>
      </c>
      <c r="AY218" s="19" t="s">
        <v>132</v>
      </c>
      <c r="BE218" s="201">
        <f>IF(N218="základní",J218,0)</f>
        <v>0</v>
      </c>
      <c r="BF218" s="201">
        <f>IF(N218="snížená",J218,0)</f>
        <v>0</v>
      </c>
      <c r="BG218" s="201">
        <f>IF(N218="zákl. přenesená",J218,0)</f>
        <v>0</v>
      </c>
      <c r="BH218" s="201">
        <f>IF(N218="sníž. přenesená",J218,0)</f>
        <v>0</v>
      </c>
      <c r="BI218" s="201">
        <f>IF(N218="nulová",J218,0)</f>
        <v>0</v>
      </c>
      <c r="BJ218" s="19" t="s">
        <v>81</v>
      </c>
      <c r="BK218" s="201">
        <f>ROUND(I218*H218,2)</f>
        <v>0</v>
      </c>
      <c r="BL218" s="19" t="s">
        <v>386</v>
      </c>
      <c r="BM218" s="200" t="s">
        <v>398</v>
      </c>
    </row>
    <row r="219" spans="1:31" s="2" customFormat="1" ht="6.95" customHeight="1">
      <c r="A219" s="36"/>
      <c r="B219" s="49"/>
      <c r="C219" s="50"/>
      <c r="D219" s="50"/>
      <c r="E219" s="50"/>
      <c r="F219" s="50"/>
      <c r="G219" s="50"/>
      <c r="H219" s="50"/>
      <c r="I219" s="138"/>
      <c r="J219" s="50"/>
      <c r="K219" s="50"/>
      <c r="L219" s="41"/>
      <c r="M219" s="36"/>
      <c r="O219" s="36"/>
      <c r="P219" s="36"/>
      <c r="Q219" s="36"/>
      <c r="R219" s="36"/>
      <c r="S219" s="36"/>
      <c r="T219" s="36"/>
      <c r="U219" s="36"/>
      <c r="V219" s="36"/>
      <c r="W219" s="36"/>
      <c r="X219" s="36"/>
      <c r="Y219" s="36"/>
      <c r="Z219" s="36"/>
      <c r="AA219" s="36"/>
      <c r="AB219" s="36"/>
      <c r="AC219" s="36"/>
      <c r="AD219" s="36"/>
      <c r="AE219" s="36"/>
    </row>
  </sheetData>
  <sheetProtection algorithmName="SHA-512" hashValue="en7tlefwld1HjjMZ4zBt49xYk+TWbPxdKGojlbAhFhB2uqFl6XhgkdK0MXQ2BBrsnjSYCMduoUQJucaNjnPc9g==" saltValue="xL6h0qS6M5v/eiOhuTicZLSdb0AX98mfKtKmGvm3YDkNgL3ySQYHuVQUJEPnVDF5OTCiXQ5VKrjqM2GfbhKN/Q==" spinCount="100000" sheet="1" objects="1" scenarios="1" formatColumns="0" formatRows="0" autoFilter="0"/>
  <autoFilter ref="C98:K218"/>
  <mergeCells count="9">
    <mergeCell ref="E50:H50"/>
    <mergeCell ref="E89:H89"/>
    <mergeCell ref="E91:H91"/>
    <mergeCell ref="L2:V2"/>
    <mergeCell ref="E7:H7"/>
    <mergeCell ref="E9:H9"/>
    <mergeCell ref="E18:H18"/>
    <mergeCell ref="E27:H27"/>
    <mergeCell ref="E48:H48"/>
  </mergeCells>
  <printOptions horizontalCentered="1"/>
  <pageMargins left="0.3937007874015748" right="0.3937007874015748" top="0.3937007874015748" bottom="0.3937007874015748" header="0" footer="0"/>
  <pageSetup blackAndWhite="1" fitToHeight="100" fitToWidth="1" horizontalDpi="600" verticalDpi="600" orientation="portrait" paperSize="9" scale="90"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03"/>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103"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03"/>
      <c r="L2" s="370"/>
      <c r="M2" s="370"/>
      <c r="N2" s="370"/>
      <c r="O2" s="370"/>
      <c r="P2" s="370"/>
      <c r="Q2" s="370"/>
      <c r="R2" s="370"/>
      <c r="S2" s="370"/>
      <c r="T2" s="370"/>
      <c r="U2" s="370"/>
      <c r="V2" s="370"/>
      <c r="AT2" s="19" t="s">
        <v>86</v>
      </c>
    </row>
    <row r="3" spans="2:46" s="1" customFormat="1" ht="6.95" customHeight="1">
      <c r="B3" s="104"/>
      <c r="C3" s="105"/>
      <c r="D3" s="105"/>
      <c r="E3" s="105"/>
      <c r="F3" s="105"/>
      <c r="G3" s="105"/>
      <c r="H3" s="105"/>
      <c r="I3" s="106"/>
      <c r="J3" s="105"/>
      <c r="K3" s="105"/>
      <c r="L3" s="22"/>
      <c r="AT3" s="19" t="s">
        <v>83</v>
      </c>
    </row>
    <row r="4" spans="2:46" s="1" customFormat="1" ht="24.95" customHeight="1">
      <c r="B4" s="22"/>
      <c r="D4" s="107" t="s">
        <v>90</v>
      </c>
      <c r="I4" s="103"/>
      <c r="L4" s="22"/>
      <c r="M4" s="108" t="s">
        <v>10</v>
      </c>
      <c r="AT4" s="19" t="s">
        <v>4</v>
      </c>
    </row>
    <row r="5" spans="2:12" s="1" customFormat="1" ht="6.95" customHeight="1">
      <c r="B5" s="22"/>
      <c r="I5" s="103"/>
      <c r="L5" s="22"/>
    </row>
    <row r="6" spans="2:12" s="1" customFormat="1" ht="12" customHeight="1">
      <c r="B6" s="22"/>
      <c r="D6" s="109" t="s">
        <v>16</v>
      </c>
      <c r="I6" s="103"/>
      <c r="L6" s="22"/>
    </row>
    <row r="7" spans="2:12" s="1" customFormat="1" ht="15" customHeight="1">
      <c r="B7" s="22"/>
      <c r="E7" s="386" t="str">
        <f>'Rekapitulace stavby'!K6</f>
        <v>Stavební úpravy učeben v objektu ISŠT Mělník</v>
      </c>
      <c r="F7" s="387"/>
      <c r="G7" s="387"/>
      <c r="H7" s="387"/>
      <c r="I7" s="103"/>
      <c r="L7" s="22"/>
    </row>
    <row r="8" spans="1:31" s="2" customFormat="1" ht="12" customHeight="1">
      <c r="A8" s="36"/>
      <c r="B8" s="41"/>
      <c r="C8" s="36"/>
      <c r="D8" s="109" t="s">
        <v>91</v>
      </c>
      <c r="E8" s="36"/>
      <c r="F8" s="36"/>
      <c r="G8" s="36"/>
      <c r="H8" s="36"/>
      <c r="I8" s="110"/>
      <c r="J8" s="36"/>
      <c r="K8" s="36"/>
      <c r="L8" s="111"/>
      <c r="S8" s="36"/>
      <c r="T8" s="36"/>
      <c r="U8" s="36"/>
      <c r="V8" s="36"/>
      <c r="W8" s="36"/>
      <c r="X8" s="36"/>
      <c r="Y8" s="36"/>
      <c r="Z8" s="36"/>
      <c r="AA8" s="36"/>
      <c r="AB8" s="36"/>
      <c r="AC8" s="36"/>
      <c r="AD8" s="36"/>
      <c r="AE8" s="36"/>
    </row>
    <row r="9" spans="1:31" s="2" customFormat="1" ht="15" customHeight="1">
      <c r="A9" s="36"/>
      <c r="B9" s="41"/>
      <c r="C9" s="36"/>
      <c r="D9" s="36"/>
      <c r="E9" s="388" t="s">
        <v>399</v>
      </c>
      <c r="F9" s="389"/>
      <c r="G9" s="389"/>
      <c r="H9" s="389"/>
      <c r="I9" s="110"/>
      <c r="J9" s="36"/>
      <c r="K9" s="36"/>
      <c r="L9" s="111"/>
      <c r="S9" s="36"/>
      <c r="T9" s="36"/>
      <c r="U9" s="36"/>
      <c r="V9" s="36"/>
      <c r="W9" s="36"/>
      <c r="X9" s="36"/>
      <c r="Y9" s="36"/>
      <c r="Z9" s="36"/>
      <c r="AA9" s="36"/>
      <c r="AB9" s="36"/>
      <c r="AC9" s="36"/>
      <c r="AD9" s="36"/>
      <c r="AE9" s="36"/>
    </row>
    <row r="10" spans="1:31" s="2" customFormat="1" ht="12">
      <c r="A10" s="36"/>
      <c r="B10" s="41"/>
      <c r="C10" s="36"/>
      <c r="D10" s="36"/>
      <c r="E10" s="36"/>
      <c r="F10" s="36"/>
      <c r="G10" s="36"/>
      <c r="H10" s="36"/>
      <c r="I10" s="110"/>
      <c r="J10" s="36"/>
      <c r="K10" s="36"/>
      <c r="L10" s="111"/>
      <c r="S10" s="36"/>
      <c r="T10" s="36"/>
      <c r="U10" s="36"/>
      <c r="V10" s="36"/>
      <c r="W10" s="36"/>
      <c r="X10" s="36"/>
      <c r="Y10" s="36"/>
      <c r="Z10" s="36"/>
      <c r="AA10" s="36"/>
      <c r="AB10" s="36"/>
      <c r="AC10" s="36"/>
      <c r="AD10" s="36"/>
      <c r="AE10" s="36"/>
    </row>
    <row r="11" spans="1:31" s="2" customFormat="1" ht="12" customHeight="1">
      <c r="A11" s="36"/>
      <c r="B11" s="41"/>
      <c r="C11" s="36"/>
      <c r="D11" s="109" t="s">
        <v>18</v>
      </c>
      <c r="E11" s="36"/>
      <c r="F11" s="112" t="s">
        <v>19</v>
      </c>
      <c r="G11" s="36"/>
      <c r="H11" s="36"/>
      <c r="I11" s="113" t="s">
        <v>20</v>
      </c>
      <c r="J11" s="112" t="s">
        <v>19</v>
      </c>
      <c r="K11" s="36"/>
      <c r="L11" s="111"/>
      <c r="S11" s="36"/>
      <c r="T11" s="36"/>
      <c r="U11" s="36"/>
      <c r="V11" s="36"/>
      <c r="W11" s="36"/>
      <c r="X11" s="36"/>
      <c r="Y11" s="36"/>
      <c r="Z11" s="36"/>
      <c r="AA11" s="36"/>
      <c r="AB11" s="36"/>
      <c r="AC11" s="36"/>
      <c r="AD11" s="36"/>
      <c r="AE11" s="36"/>
    </row>
    <row r="12" spans="1:31" s="2" customFormat="1" ht="12" customHeight="1">
      <c r="A12" s="36"/>
      <c r="B12" s="41"/>
      <c r="C12" s="36"/>
      <c r="D12" s="109" t="s">
        <v>21</v>
      </c>
      <c r="E12" s="36"/>
      <c r="F12" s="112" t="s">
        <v>22</v>
      </c>
      <c r="G12" s="36"/>
      <c r="H12" s="36"/>
      <c r="I12" s="113" t="s">
        <v>23</v>
      </c>
      <c r="J12" s="114" t="str">
        <f>'Rekapitulace stavby'!AN8</f>
        <v>1. 7. 2019</v>
      </c>
      <c r="K12" s="36"/>
      <c r="L12" s="111"/>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110"/>
      <c r="J13" s="36"/>
      <c r="K13" s="36"/>
      <c r="L13" s="111"/>
      <c r="S13" s="36"/>
      <c r="T13" s="36"/>
      <c r="U13" s="36"/>
      <c r="V13" s="36"/>
      <c r="W13" s="36"/>
      <c r="X13" s="36"/>
      <c r="Y13" s="36"/>
      <c r="Z13" s="36"/>
      <c r="AA13" s="36"/>
      <c r="AB13" s="36"/>
      <c r="AC13" s="36"/>
      <c r="AD13" s="36"/>
      <c r="AE13" s="36"/>
    </row>
    <row r="14" spans="1:31" s="2" customFormat="1" ht="12" customHeight="1">
      <c r="A14" s="36"/>
      <c r="B14" s="41"/>
      <c r="C14" s="36"/>
      <c r="D14" s="109" t="s">
        <v>25</v>
      </c>
      <c r="E14" s="36"/>
      <c r="F14" s="36"/>
      <c r="G14" s="36"/>
      <c r="H14" s="36"/>
      <c r="I14" s="113" t="s">
        <v>26</v>
      </c>
      <c r="J14" s="112" t="s">
        <v>27</v>
      </c>
      <c r="K14" s="36"/>
      <c r="L14" s="111"/>
      <c r="S14" s="36"/>
      <c r="T14" s="36"/>
      <c r="U14" s="36"/>
      <c r="V14" s="36"/>
      <c r="W14" s="36"/>
      <c r="X14" s="36"/>
      <c r="Y14" s="36"/>
      <c r="Z14" s="36"/>
      <c r="AA14" s="36"/>
      <c r="AB14" s="36"/>
      <c r="AC14" s="36"/>
      <c r="AD14" s="36"/>
      <c r="AE14" s="36"/>
    </row>
    <row r="15" spans="1:31" s="2" customFormat="1" ht="18" customHeight="1">
      <c r="A15" s="36"/>
      <c r="B15" s="41"/>
      <c r="C15" s="36"/>
      <c r="D15" s="36"/>
      <c r="E15" s="112" t="s">
        <v>28</v>
      </c>
      <c r="F15" s="36"/>
      <c r="G15" s="36"/>
      <c r="H15" s="36"/>
      <c r="I15" s="113" t="s">
        <v>29</v>
      </c>
      <c r="J15" s="112" t="s">
        <v>30</v>
      </c>
      <c r="K15" s="36"/>
      <c r="L15" s="111"/>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110"/>
      <c r="J16" s="36"/>
      <c r="K16" s="36"/>
      <c r="L16" s="111"/>
      <c r="S16" s="36"/>
      <c r="T16" s="36"/>
      <c r="U16" s="36"/>
      <c r="V16" s="36"/>
      <c r="W16" s="36"/>
      <c r="X16" s="36"/>
      <c r="Y16" s="36"/>
      <c r="Z16" s="36"/>
      <c r="AA16" s="36"/>
      <c r="AB16" s="36"/>
      <c r="AC16" s="36"/>
      <c r="AD16" s="36"/>
      <c r="AE16" s="36"/>
    </row>
    <row r="17" spans="1:31" s="2" customFormat="1" ht="12" customHeight="1">
      <c r="A17" s="36"/>
      <c r="B17" s="41"/>
      <c r="C17" s="36"/>
      <c r="D17" s="109" t="s">
        <v>31</v>
      </c>
      <c r="E17" s="36"/>
      <c r="F17" s="36"/>
      <c r="G17" s="36"/>
      <c r="H17" s="36"/>
      <c r="I17" s="113" t="s">
        <v>26</v>
      </c>
      <c r="J17" s="32" t="str">
        <f>'Rekapitulace stavby'!AN13</f>
        <v>Vyplň údaj</v>
      </c>
      <c r="K17" s="36"/>
      <c r="L17" s="111"/>
      <c r="S17" s="36"/>
      <c r="T17" s="36"/>
      <c r="U17" s="36"/>
      <c r="V17" s="36"/>
      <c r="W17" s="36"/>
      <c r="X17" s="36"/>
      <c r="Y17" s="36"/>
      <c r="Z17" s="36"/>
      <c r="AA17" s="36"/>
      <c r="AB17" s="36"/>
      <c r="AC17" s="36"/>
      <c r="AD17" s="36"/>
      <c r="AE17" s="36"/>
    </row>
    <row r="18" spans="1:31" s="2" customFormat="1" ht="18" customHeight="1">
      <c r="A18" s="36"/>
      <c r="B18" s="41"/>
      <c r="C18" s="36"/>
      <c r="D18" s="36"/>
      <c r="E18" s="390" t="str">
        <f>'Rekapitulace stavby'!E14</f>
        <v>Vyplň údaj</v>
      </c>
      <c r="F18" s="391"/>
      <c r="G18" s="391"/>
      <c r="H18" s="391"/>
      <c r="I18" s="113" t="s">
        <v>29</v>
      </c>
      <c r="J18" s="32" t="str">
        <f>'Rekapitulace stavby'!AN14</f>
        <v>Vyplň údaj</v>
      </c>
      <c r="K18" s="36"/>
      <c r="L18" s="111"/>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110"/>
      <c r="J19" s="36"/>
      <c r="K19" s="36"/>
      <c r="L19" s="111"/>
      <c r="S19" s="36"/>
      <c r="T19" s="36"/>
      <c r="U19" s="36"/>
      <c r="V19" s="36"/>
      <c r="W19" s="36"/>
      <c r="X19" s="36"/>
      <c r="Y19" s="36"/>
      <c r="Z19" s="36"/>
      <c r="AA19" s="36"/>
      <c r="AB19" s="36"/>
      <c r="AC19" s="36"/>
      <c r="AD19" s="36"/>
      <c r="AE19" s="36"/>
    </row>
    <row r="20" spans="1:31" s="2" customFormat="1" ht="12" customHeight="1">
      <c r="A20" s="36"/>
      <c r="B20" s="41"/>
      <c r="C20" s="36"/>
      <c r="D20" s="109" t="s">
        <v>33</v>
      </c>
      <c r="E20" s="36"/>
      <c r="F20" s="36"/>
      <c r="G20" s="36"/>
      <c r="H20" s="36"/>
      <c r="I20" s="113" t="s">
        <v>26</v>
      </c>
      <c r="J20" s="112" t="str">
        <f>IF('Rekapitulace stavby'!AN16="","",'Rekapitulace stavby'!AN16)</f>
        <v/>
      </c>
      <c r="K20" s="36"/>
      <c r="L20" s="111"/>
      <c r="S20" s="36"/>
      <c r="T20" s="36"/>
      <c r="U20" s="36"/>
      <c r="V20" s="36"/>
      <c r="W20" s="36"/>
      <c r="X20" s="36"/>
      <c r="Y20" s="36"/>
      <c r="Z20" s="36"/>
      <c r="AA20" s="36"/>
      <c r="AB20" s="36"/>
      <c r="AC20" s="36"/>
      <c r="AD20" s="36"/>
      <c r="AE20" s="36"/>
    </row>
    <row r="21" spans="1:31" s="2" customFormat="1" ht="18" customHeight="1">
      <c r="A21" s="36"/>
      <c r="B21" s="41"/>
      <c r="C21" s="36"/>
      <c r="D21" s="36"/>
      <c r="E21" s="112" t="str">
        <f>IF('Rekapitulace stavby'!E17="","",'Rekapitulace stavby'!E17)</f>
        <v xml:space="preserve"> </v>
      </c>
      <c r="F21" s="36"/>
      <c r="G21" s="36"/>
      <c r="H21" s="36"/>
      <c r="I21" s="113" t="s">
        <v>29</v>
      </c>
      <c r="J21" s="112" t="str">
        <f>IF('Rekapitulace stavby'!AN17="","",'Rekapitulace stavby'!AN17)</f>
        <v/>
      </c>
      <c r="K21" s="36"/>
      <c r="L21" s="111"/>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110"/>
      <c r="J22" s="36"/>
      <c r="K22" s="36"/>
      <c r="L22" s="111"/>
      <c r="S22" s="36"/>
      <c r="T22" s="36"/>
      <c r="U22" s="36"/>
      <c r="V22" s="36"/>
      <c r="W22" s="36"/>
      <c r="X22" s="36"/>
      <c r="Y22" s="36"/>
      <c r="Z22" s="36"/>
      <c r="AA22" s="36"/>
      <c r="AB22" s="36"/>
      <c r="AC22" s="36"/>
      <c r="AD22" s="36"/>
      <c r="AE22" s="36"/>
    </row>
    <row r="23" spans="1:31" s="2" customFormat="1" ht="12" customHeight="1">
      <c r="A23" s="36"/>
      <c r="B23" s="41"/>
      <c r="C23" s="36"/>
      <c r="D23" s="109" t="s">
        <v>36</v>
      </c>
      <c r="E23" s="36"/>
      <c r="F23" s="36"/>
      <c r="G23" s="36"/>
      <c r="H23" s="36"/>
      <c r="I23" s="113" t="s">
        <v>26</v>
      </c>
      <c r="J23" s="112" t="str">
        <f>IF('Rekapitulace stavby'!AN19="","",'Rekapitulace stavby'!AN19)</f>
        <v/>
      </c>
      <c r="K23" s="36"/>
      <c r="L23" s="111"/>
      <c r="S23" s="36"/>
      <c r="T23" s="36"/>
      <c r="U23" s="36"/>
      <c r="V23" s="36"/>
      <c r="W23" s="36"/>
      <c r="X23" s="36"/>
      <c r="Y23" s="36"/>
      <c r="Z23" s="36"/>
      <c r="AA23" s="36"/>
      <c r="AB23" s="36"/>
      <c r="AC23" s="36"/>
      <c r="AD23" s="36"/>
      <c r="AE23" s="36"/>
    </row>
    <row r="24" spans="1:31" s="2" customFormat="1" ht="18" customHeight="1">
      <c r="A24" s="36"/>
      <c r="B24" s="41"/>
      <c r="C24" s="36"/>
      <c r="D24" s="36"/>
      <c r="E24" s="112" t="str">
        <f>IF('Rekapitulace stavby'!E20="","",'Rekapitulace stavby'!E20)</f>
        <v xml:space="preserve"> </v>
      </c>
      <c r="F24" s="36"/>
      <c r="G24" s="36"/>
      <c r="H24" s="36"/>
      <c r="I24" s="113" t="s">
        <v>29</v>
      </c>
      <c r="J24" s="112" t="str">
        <f>IF('Rekapitulace stavby'!AN20="","",'Rekapitulace stavby'!AN20)</f>
        <v/>
      </c>
      <c r="K24" s="36"/>
      <c r="L24" s="111"/>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110"/>
      <c r="J25" s="36"/>
      <c r="K25" s="36"/>
      <c r="L25" s="111"/>
      <c r="S25" s="36"/>
      <c r="T25" s="36"/>
      <c r="U25" s="36"/>
      <c r="V25" s="36"/>
      <c r="W25" s="36"/>
      <c r="X25" s="36"/>
      <c r="Y25" s="36"/>
      <c r="Z25" s="36"/>
      <c r="AA25" s="36"/>
      <c r="AB25" s="36"/>
      <c r="AC25" s="36"/>
      <c r="AD25" s="36"/>
      <c r="AE25" s="36"/>
    </row>
    <row r="26" spans="1:31" s="2" customFormat="1" ht="12" customHeight="1">
      <c r="A26" s="36"/>
      <c r="B26" s="41"/>
      <c r="C26" s="36"/>
      <c r="D26" s="109" t="s">
        <v>37</v>
      </c>
      <c r="E26" s="36"/>
      <c r="F26" s="36"/>
      <c r="G26" s="36"/>
      <c r="H26" s="36"/>
      <c r="I26" s="110"/>
      <c r="J26" s="36"/>
      <c r="K26" s="36"/>
      <c r="L26" s="111"/>
      <c r="S26" s="36"/>
      <c r="T26" s="36"/>
      <c r="U26" s="36"/>
      <c r="V26" s="36"/>
      <c r="W26" s="36"/>
      <c r="X26" s="36"/>
      <c r="Y26" s="36"/>
      <c r="Z26" s="36"/>
      <c r="AA26" s="36"/>
      <c r="AB26" s="36"/>
      <c r="AC26" s="36"/>
      <c r="AD26" s="36"/>
      <c r="AE26" s="36"/>
    </row>
    <row r="27" spans="1:31" s="8" customFormat="1" ht="15" customHeight="1">
      <c r="A27" s="115"/>
      <c r="B27" s="116"/>
      <c r="C27" s="115"/>
      <c r="D27" s="115"/>
      <c r="E27" s="392" t="s">
        <v>19</v>
      </c>
      <c r="F27" s="392"/>
      <c r="G27" s="392"/>
      <c r="H27" s="392"/>
      <c r="I27" s="117"/>
      <c r="J27" s="115"/>
      <c r="K27" s="115"/>
      <c r="L27" s="118"/>
      <c r="S27" s="115"/>
      <c r="T27" s="115"/>
      <c r="U27" s="115"/>
      <c r="V27" s="115"/>
      <c r="W27" s="115"/>
      <c r="X27" s="115"/>
      <c r="Y27" s="115"/>
      <c r="Z27" s="115"/>
      <c r="AA27" s="115"/>
      <c r="AB27" s="115"/>
      <c r="AC27" s="115"/>
      <c r="AD27" s="115"/>
      <c r="AE27" s="115"/>
    </row>
    <row r="28" spans="1:31" s="2" customFormat="1" ht="6.95" customHeight="1">
      <c r="A28" s="36"/>
      <c r="B28" s="41"/>
      <c r="C28" s="36"/>
      <c r="D28" s="36"/>
      <c r="E28" s="36"/>
      <c r="F28" s="36"/>
      <c r="G28" s="36"/>
      <c r="H28" s="36"/>
      <c r="I28" s="110"/>
      <c r="J28" s="36"/>
      <c r="K28" s="36"/>
      <c r="L28" s="111"/>
      <c r="S28" s="36"/>
      <c r="T28" s="36"/>
      <c r="U28" s="36"/>
      <c r="V28" s="36"/>
      <c r="W28" s="36"/>
      <c r="X28" s="36"/>
      <c r="Y28" s="36"/>
      <c r="Z28" s="36"/>
      <c r="AA28" s="36"/>
      <c r="AB28" s="36"/>
      <c r="AC28" s="36"/>
      <c r="AD28" s="36"/>
      <c r="AE28" s="36"/>
    </row>
    <row r="29" spans="1:31" s="2" customFormat="1" ht="6.95" customHeight="1">
      <c r="A29" s="36"/>
      <c r="B29" s="41"/>
      <c r="C29" s="36"/>
      <c r="D29" s="119"/>
      <c r="E29" s="119"/>
      <c r="F29" s="119"/>
      <c r="G29" s="119"/>
      <c r="H29" s="119"/>
      <c r="I29" s="120"/>
      <c r="J29" s="119"/>
      <c r="K29" s="119"/>
      <c r="L29" s="111"/>
      <c r="S29" s="36"/>
      <c r="T29" s="36"/>
      <c r="U29" s="36"/>
      <c r="V29" s="36"/>
      <c r="W29" s="36"/>
      <c r="X29" s="36"/>
      <c r="Y29" s="36"/>
      <c r="Z29" s="36"/>
      <c r="AA29" s="36"/>
      <c r="AB29" s="36"/>
      <c r="AC29" s="36"/>
      <c r="AD29" s="36"/>
      <c r="AE29" s="36"/>
    </row>
    <row r="30" spans="1:31" s="2" customFormat="1" ht="25.35" customHeight="1">
      <c r="A30" s="36"/>
      <c r="B30" s="41"/>
      <c r="C30" s="36"/>
      <c r="D30" s="121" t="s">
        <v>39</v>
      </c>
      <c r="E30" s="36"/>
      <c r="F30" s="36"/>
      <c r="G30" s="36"/>
      <c r="H30" s="36"/>
      <c r="I30" s="110"/>
      <c r="J30" s="122">
        <f>ROUND(J98,2)</f>
        <v>0</v>
      </c>
      <c r="K30" s="36"/>
      <c r="L30" s="111"/>
      <c r="S30" s="36"/>
      <c r="T30" s="36"/>
      <c r="U30" s="36"/>
      <c r="V30" s="36"/>
      <c r="W30" s="36"/>
      <c r="X30" s="36"/>
      <c r="Y30" s="36"/>
      <c r="Z30" s="36"/>
      <c r="AA30" s="36"/>
      <c r="AB30" s="36"/>
      <c r="AC30" s="36"/>
      <c r="AD30" s="36"/>
      <c r="AE30" s="36"/>
    </row>
    <row r="31" spans="1:31" s="2" customFormat="1" ht="6.95" customHeight="1">
      <c r="A31" s="36"/>
      <c r="B31" s="41"/>
      <c r="C31" s="36"/>
      <c r="D31" s="119"/>
      <c r="E31" s="119"/>
      <c r="F31" s="119"/>
      <c r="G31" s="119"/>
      <c r="H31" s="119"/>
      <c r="I31" s="120"/>
      <c r="J31" s="119"/>
      <c r="K31" s="119"/>
      <c r="L31" s="111"/>
      <c r="S31" s="36"/>
      <c r="T31" s="36"/>
      <c r="U31" s="36"/>
      <c r="V31" s="36"/>
      <c r="W31" s="36"/>
      <c r="X31" s="36"/>
      <c r="Y31" s="36"/>
      <c r="Z31" s="36"/>
      <c r="AA31" s="36"/>
      <c r="AB31" s="36"/>
      <c r="AC31" s="36"/>
      <c r="AD31" s="36"/>
      <c r="AE31" s="36"/>
    </row>
    <row r="32" spans="1:31" s="2" customFormat="1" ht="14.45" customHeight="1">
      <c r="A32" s="36"/>
      <c r="B32" s="41"/>
      <c r="C32" s="36"/>
      <c r="D32" s="36"/>
      <c r="E32" s="36"/>
      <c r="F32" s="123" t="s">
        <v>41</v>
      </c>
      <c r="G32" s="36"/>
      <c r="H32" s="36"/>
      <c r="I32" s="124" t="s">
        <v>40</v>
      </c>
      <c r="J32" s="123" t="s">
        <v>42</v>
      </c>
      <c r="K32" s="36"/>
      <c r="L32" s="111"/>
      <c r="S32" s="36"/>
      <c r="T32" s="36"/>
      <c r="U32" s="36"/>
      <c r="V32" s="36"/>
      <c r="W32" s="36"/>
      <c r="X32" s="36"/>
      <c r="Y32" s="36"/>
      <c r="Z32" s="36"/>
      <c r="AA32" s="36"/>
      <c r="AB32" s="36"/>
      <c r="AC32" s="36"/>
      <c r="AD32" s="36"/>
      <c r="AE32" s="36"/>
    </row>
    <row r="33" spans="1:31" s="2" customFormat="1" ht="14.45" customHeight="1">
      <c r="A33" s="36"/>
      <c r="B33" s="41"/>
      <c r="C33" s="36"/>
      <c r="D33" s="125" t="s">
        <v>43</v>
      </c>
      <c r="E33" s="109" t="s">
        <v>44</v>
      </c>
      <c r="F33" s="126">
        <f>ROUND((SUM(BE98:BE202)),2)</f>
        <v>0</v>
      </c>
      <c r="G33" s="36"/>
      <c r="H33" s="36"/>
      <c r="I33" s="127">
        <v>0.21</v>
      </c>
      <c r="J33" s="126">
        <f>ROUND(((SUM(BE98:BE202))*I33),2)</f>
        <v>0</v>
      </c>
      <c r="K33" s="36"/>
      <c r="L33" s="111"/>
      <c r="S33" s="36"/>
      <c r="T33" s="36"/>
      <c r="U33" s="36"/>
      <c r="V33" s="36"/>
      <c r="W33" s="36"/>
      <c r="X33" s="36"/>
      <c r="Y33" s="36"/>
      <c r="Z33" s="36"/>
      <c r="AA33" s="36"/>
      <c r="AB33" s="36"/>
      <c r="AC33" s="36"/>
      <c r="AD33" s="36"/>
      <c r="AE33" s="36"/>
    </row>
    <row r="34" spans="1:31" s="2" customFormat="1" ht="14.45" customHeight="1">
      <c r="A34" s="36"/>
      <c r="B34" s="41"/>
      <c r="C34" s="36"/>
      <c r="D34" s="36"/>
      <c r="E34" s="109" t="s">
        <v>45</v>
      </c>
      <c r="F34" s="126">
        <f>ROUND((SUM(BF98:BF202)),2)</f>
        <v>0</v>
      </c>
      <c r="G34" s="36"/>
      <c r="H34" s="36"/>
      <c r="I34" s="127">
        <v>0.15</v>
      </c>
      <c r="J34" s="126">
        <f>ROUND(((SUM(BF98:BF202))*I34),2)</f>
        <v>0</v>
      </c>
      <c r="K34" s="36"/>
      <c r="L34" s="111"/>
      <c r="S34" s="36"/>
      <c r="T34" s="36"/>
      <c r="U34" s="36"/>
      <c r="V34" s="36"/>
      <c r="W34" s="36"/>
      <c r="X34" s="36"/>
      <c r="Y34" s="36"/>
      <c r="Z34" s="36"/>
      <c r="AA34" s="36"/>
      <c r="AB34" s="36"/>
      <c r="AC34" s="36"/>
      <c r="AD34" s="36"/>
      <c r="AE34" s="36"/>
    </row>
    <row r="35" spans="1:31" s="2" customFormat="1" ht="14.45" customHeight="1" hidden="1">
      <c r="A35" s="36"/>
      <c r="B35" s="41"/>
      <c r="C35" s="36"/>
      <c r="D35" s="36"/>
      <c r="E35" s="109" t="s">
        <v>46</v>
      </c>
      <c r="F35" s="126">
        <f>ROUND((SUM(BG98:BG202)),2)</f>
        <v>0</v>
      </c>
      <c r="G35" s="36"/>
      <c r="H35" s="36"/>
      <c r="I35" s="127">
        <v>0.21</v>
      </c>
      <c r="J35" s="126">
        <f>0</f>
        <v>0</v>
      </c>
      <c r="K35" s="36"/>
      <c r="L35" s="111"/>
      <c r="S35" s="36"/>
      <c r="T35" s="36"/>
      <c r="U35" s="36"/>
      <c r="V35" s="36"/>
      <c r="W35" s="36"/>
      <c r="X35" s="36"/>
      <c r="Y35" s="36"/>
      <c r="Z35" s="36"/>
      <c r="AA35" s="36"/>
      <c r="AB35" s="36"/>
      <c r="AC35" s="36"/>
      <c r="AD35" s="36"/>
      <c r="AE35" s="36"/>
    </row>
    <row r="36" spans="1:31" s="2" customFormat="1" ht="14.45" customHeight="1" hidden="1">
      <c r="A36" s="36"/>
      <c r="B36" s="41"/>
      <c r="C36" s="36"/>
      <c r="D36" s="36"/>
      <c r="E36" s="109" t="s">
        <v>47</v>
      </c>
      <c r="F36" s="126">
        <f>ROUND((SUM(BH98:BH202)),2)</f>
        <v>0</v>
      </c>
      <c r="G36" s="36"/>
      <c r="H36" s="36"/>
      <c r="I36" s="127">
        <v>0.15</v>
      </c>
      <c r="J36" s="126">
        <f>0</f>
        <v>0</v>
      </c>
      <c r="K36" s="36"/>
      <c r="L36" s="111"/>
      <c r="S36" s="36"/>
      <c r="T36" s="36"/>
      <c r="U36" s="36"/>
      <c r="V36" s="36"/>
      <c r="W36" s="36"/>
      <c r="X36" s="36"/>
      <c r="Y36" s="36"/>
      <c r="Z36" s="36"/>
      <c r="AA36" s="36"/>
      <c r="AB36" s="36"/>
      <c r="AC36" s="36"/>
      <c r="AD36" s="36"/>
      <c r="AE36" s="36"/>
    </row>
    <row r="37" spans="1:31" s="2" customFormat="1" ht="14.45" customHeight="1" hidden="1">
      <c r="A37" s="36"/>
      <c r="B37" s="41"/>
      <c r="C37" s="36"/>
      <c r="D37" s="36"/>
      <c r="E37" s="109" t="s">
        <v>48</v>
      </c>
      <c r="F37" s="126">
        <f>ROUND((SUM(BI98:BI202)),2)</f>
        <v>0</v>
      </c>
      <c r="G37" s="36"/>
      <c r="H37" s="36"/>
      <c r="I37" s="127">
        <v>0</v>
      </c>
      <c r="J37" s="126">
        <f>0</f>
        <v>0</v>
      </c>
      <c r="K37" s="36"/>
      <c r="L37" s="111"/>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110"/>
      <c r="J38" s="36"/>
      <c r="K38" s="36"/>
      <c r="L38" s="111"/>
      <c r="S38" s="36"/>
      <c r="T38" s="36"/>
      <c r="U38" s="36"/>
      <c r="V38" s="36"/>
      <c r="W38" s="36"/>
      <c r="X38" s="36"/>
      <c r="Y38" s="36"/>
      <c r="Z38" s="36"/>
      <c r="AA38" s="36"/>
      <c r="AB38" s="36"/>
      <c r="AC38" s="36"/>
      <c r="AD38" s="36"/>
      <c r="AE38" s="36"/>
    </row>
    <row r="39" spans="1:31" s="2" customFormat="1" ht="25.35" customHeight="1">
      <c r="A39" s="36"/>
      <c r="B39" s="41"/>
      <c r="C39" s="128"/>
      <c r="D39" s="129" t="s">
        <v>49</v>
      </c>
      <c r="E39" s="130"/>
      <c r="F39" s="130"/>
      <c r="G39" s="131" t="s">
        <v>50</v>
      </c>
      <c r="H39" s="132" t="s">
        <v>51</v>
      </c>
      <c r="I39" s="133"/>
      <c r="J39" s="134">
        <f>SUM(J30:J37)</f>
        <v>0</v>
      </c>
      <c r="K39" s="135"/>
      <c r="L39" s="111"/>
      <c r="S39" s="36"/>
      <c r="T39" s="36"/>
      <c r="U39" s="36"/>
      <c r="V39" s="36"/>
      <c r="W39" s="36"/>
      <c r="X39" s="36"/>
      <c r="Y39" s="36"/>
      <c r="Z39" s="36"/>
      <c r="AA39" s="36"/>
      <c r="AB39" s="36"/>
      <c r="AC39" s="36"/>
      <c r="AD39" s="36"/>
      <c r="AE39" s="36"/>
    </row>
    <row r="40" spans="1:31" s="2" customFormat="1" ht="14.45" customHeight="1">
      <c r="A40" s="36"/>
      <c r="B40" s="136"/>
      <c r="C40" s="137"/>
      <c r="D40" s="137"/>
      <c r="E40" s="137"/>
      <c r="F40" s="137"/>
      <c r="G40" s="137"/>
      <c r="H40" s="137"/>
      <c r="I40" s="138"/>
      <c r="J40" s="137"/>
      <c r="K40" s="137"/>
      <c r="L40" s="111"/>
      <c r="S40" s="36"/>
      <c r="T40" s="36"/>
      <c r="U40" s="36"/>
      <c r="V40" s="36"/>
      <c r="W40" s="36"/>
      <c r="X40" s="36"/>
      <c r="Y40" s="36"/>
      <c r="Z40" s="36"/>
      <c r="AA40" s="36"/>
      <c r="AB40" s="36"/>
      <c r="AC40" s="36"/>
      <c r="AD40" s="36"/>
      <c r="AE40" s="36"/>
    </row>
    <row r="44" spans="1:31" s="2" customFormat="1" ht="6.95" customHeight="1">
      <c r="A44" s="36"/>
      <c r="B44" s="139"/>
      <c r="C44" s="140"/>
      <c r="D44" s="140"/>
      <c r="E44" s="140"/>
      <c r="F44" s="140"/>
      <c r="G44" s="140"/>
      <c r="H44" s="140"/>
      <c r="I44" s="141"/>
      <c r="J44" s="140"/>
      <c r="K44" s="140"/>
      <c r="L44" s="111"/>
      <c r="S44" s="36"/>
      <c r="T44" s="36"/>
      <c r="U44" s="36"/>
      <c r="V44" s="36"/>
      <c r="W44" s="36"/>
      <c r="X44" s="36"/>
      <c r="Y44" s="36"/>
      <c r="Z44" s="36"/>
      <c r="AA44" s="36"/>
      <c r="AB44" s="36"/>
      <c r="AC44" s="36"/>
      <c r="AD44" s="36"/>
      <c r="AE44" s="36"/>
    </row>
    <row r="45" spans="1:31" s="2" customFormat="1" ht="24.95" customHeight="1">
      <c r="A45" s="36"/>
      <c r="B45" s="37"/>
      <c r="C45" s="25" t="s">
        <v>93</v>
      </c>
      <c r="D45" s="38"/>
      <c r="E45" s="38"/>
      <c r="F45" s="38"/>
      <c r="G45" s="38"/>
      <c r="H45" s="38"/>
      <c r="I45" s="110"/>
      <c r="J45" s="38"/>
      <c r="K45" s="38"/>
      <c r="L45" s="111"/>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110"/>
      <c r="J46" s="38"/>
      <c r="K46" s="38"/>
      <c r="L46" s="111"/>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110"/>
      <c r="J47" s="38"/>
      <c r="K47" s="38"/>
      <c r="L47" s="111"/>
      <c r="S47" s="36"/>
      <c r="T47" s="36"/>
      <c r="U47" s="36"/>
      <c r="V47" s="36"/>
      <c r="W47" s="36"/>
      <c r="X47" s="36"/>
      <c r="Y47" s="36"/>
      <c r="Z47" s="36"/>
      <c r="AA47" s="36"/>
      <c r="AB47" s="36"/>
      <c r="AC47" s="36"/>
      <c r="AD47" s="36"/>
      <c r="AE47" s="36"/>
    </row>
    <row r="48" spans="1:31" s="2" customFormat="1" ht="15" customHeight="1">
      <c r="A48" s="36"/>
      <c r="B48" s="37"/>
      <c r="C48" s="38"/>
      <c r="D48" s="38"/>
      <c r="E48" s="384" t="str">
        <f>E7</f>
        <v>Stavební úpravy učeben v objektu ISŠT Mělník</v>
      </c>
      <c r="F48" s="385"/>
      <c r="G48" s="385"/>
      <c r="H48" s="385"/>
      <c r="I48" s="110"/>
      <c r="J48" s="38"/>
      <c r="K48" s="38"/>
      <c r="L48" s="111"/>
      <c r="S48" s="36"/>
      <c r="T48" s="36"/>
      <c r="U48" s="36"/>
      <c r="V48" s="36"/>
      <c r="W48" s="36"/>
      <c r="X48" s="36"/>
      <c r="Y48" s="36"/>
      <c r="Z48" s="36"/>
      <c r="AA48" s="36"/>
      <c r="AB48" s="36"/>
      <c r="AC48" s="36"/>
      <c r="AD48" s="36"/>
      <c r="AE48" s="36"/>
    </row>
    <row r="49" spans="1:31" s="2" customFormat="1" ht="12" customHeight="1">
      <c r="A49" s="36"/>
      <c r="B49" s="37"/>
      <c r="C49" s="31" t="s">
        <v>91</v>
      </c>
      <c r="D49" s="38"/>
      <c r="E49" s="38"/>
      <c r="F49" s="38"/>
      <c r="G49" s="38"/>
      <c r="H49" s="38"/>
      <c r="I49" s="110"/>
      <c r="J49" s="38"/>
      <c r="K49" s="38"/>
      <c r="L49" s="111"/>
      <c r="S49" s="36"/>
      <c r="T49" s="36"/>
      <c r="U49" s="36"/>
      <c r="V49" s="36"/>
      <c r="W49" s="36"/>
      <c r="X49" s="36"/>
      <c r="Y49" s="36"/>
      <c r="Z49" s="36"/>
      <c r="AA49" s="36"/>
      <c r="AB49" s="36"/>
      <c r="AC49" s="36"/>
      <c r="AD49" s="36"/>
      <c r="AE49" s="36"/>
    </row>
    <row r="50" spans="1:31" s="2" customFormat="1" ht="15" customHeight="1">
      <c r="A50" s="36"/>
      <c r="B50" s="37"/>
      <c r="C50" s="38"/>
      <c r="D50" s="38"/>
      <c r="E50" s="362" t="str">
        <f>E9</f>
        <v>SO 02 - Strojní učebna (č.13)</v>
      </c>
      <c r="F50" s="383"/>
      <c r="G50" s="383"/>
      <c r="H50" s="383"/>
      <c r="I50" s="110"/>
      <c r="J50" s="38"/>
      <c r="K50" s="38"/>
      <c r="L50" s="111"/>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110"/>
      <c r="J51" s="38"/>
      <c r="K51" s="38"/>
      <c r="L51" s="111"/>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Mělník</v>
      </c>
      <c r="G52" s="38"/>
      <c r="H52" s="38"/>
      <c r="I52" s="113" t="s">
        <v>23</v>
      </c>
      <c r="J52" s="61" t="str">
        <f>IF(J12="","",J12)</f>
        <v>1. 7. 2019</v>
      </c>
      <c r="K52" s="38"/>
      <c r="L52" s="111"/>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110"/>
      <c r="J53" s="38"/>
      <c r="K53" s="38"/>
      <c r="L53" s="111"/>
      <c r="S53" s="36"/>
      <c r="T53" s="36"/>
      <c r="U53" s="36"/>
      <c r="V53" s="36"/>
      <c r="W53" s="36"/>
      <c r="X53" s="36"/>
      <c r="Y53" s="36"/>
      <c r="Z53" s="36"/>
      <c r="AA53" s="36"/>
      <c r="AB53" s="36"/>
      <c r="AC53" s="36"/>
      <c r="AD53" s="36"/>
      <c r="AE53" s="36"/>
    </row>
    <row r="54" spans="1:31" s="2" customFormat="1" ht="14.85" customHeight="1">
      <c r="A54" s="36"/>
      <c r="B54" s="37"/>
      <c r="C54" s="31" t="s">
        <v>25</v>
      </c>
      <c r="D54" s="38"/>
      <c r="E54" s="38"/>
      <c r="F54" s="29" t="str">
        <f>E15</f>
        <v>Integrovaná střední škola technická Mělník, p.o.</v>
      </c>
      <c r="G54" s="38"/>
      <c r="H54" s="38"/>
      <c r="I54" s="113" t="s">
        <v>33</v>
      </c>
      <c r="J54" s="34" t="str">
        <f>E21</f>
        <v xml:space="preserve"> </v>
      </c>
      <c r="K54" s="38"/>
      <c r="L54" s="111"/>
      <c r="S54" s="36"/>
      <c r="T54" s="36"/>
      <c r="U54" s="36"/>
      <c r="V54" s="36"/>
      <c r="W54" s="36"/>
      <c r="X54" s="36"/>
      <c r="Y54" s="36"/>
      <c r="Z54" s="36"/>
      <c r="AA54" s="36"/>
      <c r="AB54" s="36"/>
      <c r="AC54" s="36"/>
      <c r="AD54" s="36"/>
      <c r="AE54" s="36"/>
    </row>
    <row r="55" spans="1:31" s="2" customFormat="1" ht="14.85" customHeight="1">
      <c r="A55" s="36"/>
      <c r="B55" s="37"/>
      <c r="C55" s="31" t="s">
        <v>31</v>
      </c>
      <c r="D55" s="38"/>
      <c r="E55" s="38"/>
      <c r="F55" s="29" t="str">
        <f>IF(E18="","",E18)</f>
        <v>Vyplň údaj</v>
      </c>
      <c r="G55" s="38"/>
      <c r="H55" s="38"/>
      <c r="I55" s="113" t="s">
        <v>36</v>
      </c>
      <c r="J55" s="34" t="str">
        <f>E24</f>
        <v xml:space="preserve"> </v>
      </c>
      <c r="K55" s="38"/>
      <c r="L55" s="111"/>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110"/>
      <c r="J56" s="38"/>
      <c r="K56" s="38"/>
      <c r="L56" s="111"/>
      <c r="S56" s="36"/>
      <c r="T56" s="36"/>
      <c r="U56" s="36"/>
      <c r="V56" s="36"/>
      <c r="W56" s="36"/>
      <c r="X56" s="36"/>
      <c r="Y56" s="36"/>
      <c r="Z56" s="36"/>
      <c r="AA56" s="36"/>
      <c r="AB56" s="36"/>
      <c r="AC56" s="36"/>
      <c r="AD56" s="36"/>
      <c r="AE56" s="36"/>
    </row>
    <row r="57" spans="1:31" s="2" customFormat="1" ht="29.25" customHeight="1">
      <c r="A57" s="36"/>
      <c r="B57" s="37"/>
      <c r="C57" s="142" t="s">
        <v>94</v>
      </c>
      <c r="D57" s="143"/>
      <c r="E57" s="143"/>
      <c r="F57" s="143"/>
      <c r="G57" s="143"/>
      <c r="H57" s="143"/>
      <c r="I57" s="144"/>
      <c r="J57" s="145" t="s">
        <v>95</v>
      </c>
      <c r="K57" s="143"/>
      <c r="L57" s="111"/>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110"/>
      <c r="J58" s="38"/>
      <c r="K58" s="38"/>
      <c r="L58" s="111"/>
      <c r="S58" s="36"/>
      <c r="T58" s="36"/>
      <c r="U58" s="36"/>
      <c r="V58" s="36"/>
      <c r="W58" s="36"/>
      <c r="X58" s="36"/>
      <c r="Y58" s="36"/>
      <c r="Z58" s="36"/>
      <c r="AA58" s="36"/>
      <c r="AB58" s="36"/>
      <c r="AC58" s="36"/>
      <c r="AD58" s="36"/>
      <c r="AE58" s="36"/>
    </row>
    <row r="59" spans="1:47" s="2" customFormat="1" ht="22.9" customHeight="1">
      <c r="A59" s="36"/>
      <c r="B59" s="37"/>
      <c r="C59" s="146" t="s">
        <v>71</v>
      </c>
      <c r="D59" s="38"/>
      <c r="E59" s="38"/>
      <c r="F59" s="38"/>
      <c r="G59" s="38"/>
      <c r="H59" s="38"/>
      <c r="I59" s="110"/>
      <c r="J59" s="79">
        <f>J98</f>
        <v>0</v>
      </c>
      <c r="K59" s="38"/>
      <c r="L59" s="111"/>
      <c r="S59" s="36"/>
      <c r="T59" s="36"/>
      <c r="U59" s="36"/>
      <c r="V59" s="36"/>
      <c r="W59" s="36"/>
      <c r="X59" s="36"/>
      <c r="Y59" s="36"/>
      <c r="Z59" s="36"/>
      <c r="AA59" s="36"/>
      <c r="AB59" s="36"/>
      <c r="AC59" s="36"/>
      <c r="AD59" s="36"/>
      <c r="AE59" s="36"/>
      <c r="AU59" s="19" t="s">
        <v>96</v>
      </c>
    </row>
    <row r="60" spans="2:12" s="9" customFormat="1" ht="24.95" customHeight="1">
      <c r="B60" s="147"/>
      <c r="C60" s="148"/>
      <c r="D60" s="149" t="s">
        <v>97</v>
      </c>
      <c r="E60" s="150"/>
      <c r="F60" s="150"/>
      <c r="G60" s="150"/>
      <c r="H60" s="150"/>
      <c r="I60" s="151"/>
      <c r="J60" s="152">
        <f>J99</f>
        <v>0</v>
      </c>
      <c r="K60" s="148"/>
      <c r="L60" s="153"/>
    </row>
    <row r="61" spans="2:12" s="10" customFormat="1" ht="19.9" customHeight="1">
      <c r="B61" s="154"/>
      <c r="C61" s="155"/>
      <c r="D61" s="156" t="s">
        <v>98</v>
      </c>
      <c r="E61" s="157"/>
      <c r="F61" s="157"/>
      <c r="G61" s="157"/>
      <c r="H61" s="157"/>
      <c r="I61" s="158"/>
      <c r="J61" s="159">
        <f>J100</f>
        <v>0</v>
      </c>
      <c r="K61" s="155"/>
      <c r="L61" s="160"/>
    </row>
    <row r="62" spans="2:12" s="10" customFormat="1" ht="19.9" customHeight="1">
      <c r="B62" s="154"/>
      <c r="C62" s="155"/>
      <c r="D62" s="156" t="s">
        <v>100</v>
      </c>
      <c r="E62" s="157"/>
      <c r="F62" s="157"/>
      <c r="G62" s="157"/>
      <c r="H62" s="157"/>
      <c r="I62" s="158"/>
      <c r="J62" s="159">
        <f>J108</f>
        <v>0</v>
      </c>
      <c r="K62" s="155"/>
      <c r="L62" s="160"/>
    </row>
    <row r="63" spans="2:12" s="10" customFormat="1" ht="19.9" customHeight="1">
      <c r="B63" s="154"/>
      <c r="C63" s="155"/>
      <c r="D63" s="156" t="s">
        <v>101</v>
      </c>
      <c r="E63" s="157"/>
      <c r="F63" s="157"/>
      <c r="G63" s="157"/>
      <c r="H63" s="157"/>
      <c r="I63" s="158"/>
      <c r="J63" s="159">
        <f>J111</f>
        <v>0</v>
      </c>
      <c r="K63" s="155"/>
      <c r="L63" s="160"/>
    </row>
    <row r="64" spans="2:12" s="10" customFormat="1" ht="19.9" customHeight="1">
      <c r="B64" s="154"/>
      <c r="C64" s="155"/>
      <c r="D64" s="156" t="s">
        <v>102</v>
      </c>
      <c r="E64" s="157"/>
      <c r="F64" s="157"/>
      <c r="G64" s="157"/>
      <c r="H64" s="157"/>
      <c r="I64" s="158"/>
      <c r="J64" s="159">
        <f>J114</f>
        <v>0</v>
      </c>
      <c r="K64" s="155"/>
      <c r="L64" s="160"/>
    </row>
    <row r="65" spans="2:12" s="10" customFormat="1" ht="19.9" customHeight="1">
      <c r="B65" s="154"/>
      <c r="C65" s="155"/>
      <c r="D65" s="156" t="s">
        <v>103</v>
      </c>
      <c r="E65" s="157"/>
      <c r="F65" s="157"/>
      <c r="G65" s="157"/>
      <c r="H65" s="157"/>
      <c r="I65" s="158"/>
      <c r="J65" s="159">
        <f>J132</f>
        <v>0</v>
      </c>
      <c r="K65" s="155"/>
      <c r="L65" s="160"/>
    </row>
    <row r="66" spans="2:12" s="10" customFormat="1" ht="19.9" customHeight="1">
      <c r="B66" s="154"/>
      <c r="C66" s="155"/>
      <c r="D66" s="156" t="s">
        <v>104</v>
      </c>
      <c r="E66" s="157"/>
      <c r="F66" s="157"/>
      <c r="G66" s="157"/>
      <c r="H66" s="157"/>
      <c r="I66" s="158"/>
      <c r="J66" s="159">
        <f>J140</f>
        <v>0</v>
      </c>
      <c r="K66" s="155"/>
      <c r="L66" s="160"/>
    </row>
    <row r="67" spans="2:12" s="9" customFormat="1" ht="24.95" customHeight="1">
      <c r="B67" s="147"/>
      <c r="C67" s="148"/>
      <c r="D67" s="149" t="s">
        <v>105</v>
      </c>
      <c r="E67" s="150"/>
      <c r="F67" s="150"/>
      <c r="G67" s="150"/>
      <c r="H67" s="150"/>
      <c r="I67" s="151"/>
      <c r="J67" s="152">
        <f>J143</f>
        <v>0</v>
      </c>
      <c r="K67" s="148"/>
      <c r="L67" s="153"/>
    </row>
    <row r="68" spans="2:12" s="10" customFormat="1" ht="19.9" customHeight="1">
      <c r="B68" s="154"/>
      <c r="C68" s="155"/>
      <c r="D68" s="156" t="s">
        <v>106</v>
      </c>
      <c r="E68" s="157"/>
      <c r="F68" s="157"/>
      <c r="G68" s="157"/>
      <c r="H68" s="157"/>
      <c r="I68" s="158"/>
      <c r="J68" s="159">
        <f>J144</f>
        <v>0</v>
      </c>
      <c r="K68" s="155"/>
      <c r="L68" s="160"/>
    </row>
    <row r="69" spans="2:12" s="10" customFormat="1" ht="19.9" customHeight="1">
      <c r="B69" s="154"/>
      <c r="C69" s="155"/>
      <c r="D69" s="156" t="s">
        <v>107</v>
      </c>
      <c r="E69" s="157"/>
      <c r="F69" s="157"/>
      <c r="G69" s="157"/>
      <c r="H69" s="157"/>
      <c r="I69" s="158"/>
      <c r="J69" s="159">
        <f>J146</f>
        <v>0</v>
      </c>
      <c r="K69" s="155"/>
      <c r="L69" s="160"/>
    </row>
    <row r="70" spans="2:12" s="10" customFormat="1" ht="19.9" customHeight="1">
      <c r="B70" s="154"/>
      <c r="C70" s="155"/>
      <c r="D70" s="156" t="s">
        <v>108</v>
      </c>
      <c r="E70" s="157"/>
      <c r="F70" s="157"/>
      <c r="G70" s="157"/>
      <c r="H70" s="157"/>
      <c r="I70" s="158"/>
      <c r="J70" s="159">
        <f>J149</f>
        <v>0</v>
      </c>
      <c r="K70" s="155"/>
      <c r="L70" s="160"/>
    </row>
    <row r="71" spans="2:12" s="10" customFormat="1" ht="19.9" customHeight="1">
      <c r="B71" s="154"/>
      <c r="C71" s="155"/>
      <c r="D71" s="156" t="s">
        <v>109</v>
      </c>
      <c r="E71" s="157"/>
      <c r="F71" s="157"/>
      <c r="G71" s="157"/>
      <c r="H71" s="157"/>
      <c r="I71" s="158"/>
      <c r="J71" s="159">
        <f>J163</f>
        <v>0</v>
      </c>
      <c r="K71" s="155"/>
      <c r="L71" s="160"/>
    </row>
    <row r="72" spans="2:12" s="10" customFormat="1" ht="19.9" customHeight="1">
      <c r="B72" s="154"/>
      <c r="C72" s="155"/>
      <c r="D72" s="156" t="s">
        <v>110</v>
      </c>
      <c r="E72" s="157"/>
      <c r="F72" s="157"/>
      <c r="G72" s="157"/>
      <c r="H72" s="157"/>
      <c r="I72" s="158"/>
      <c r="J72" s="159">
        <f>J167</f>
        <v>0</v>
      </c>
      <c r="K72" s="155"/>
      <c r="L72" s="160"/>
    </row>
    <row r="73" spans="2:12" s="10" customFormat="1" ht="19.9" customHeight="1">
      <c r="B73" s="154"/>
      <c r="C73" s="155"/>
      <c r="D73" s="156" t="s">
        <v>111</v>
      </c>
      <c r="E73" s="157"/>
      <c r="F73" s="157"/>
      <c r="G73" s="157"/>
      <c r="H73" s="157"/>
      <c r="I73" s="158"/>
      <c r="J73" s="159">
        <f>J190</f>
        <v>0</v>
      </c>
      <c r="K73" s="155"/>
      <c r="L73" s="160"/>
    </row>
    <row r="74" spans="2:12" s="10" customFormat="1" ht="19.9" customHeight="1">
      <c r="B74" s="154"/>
      <c r="C74" s="155"/>
      <c r="D74" s="156" t="s">
        <v>112</v>
      </c>
      <c r="E74" s="157"/>
      <c r="F74" s="157"/>
      <c r="G74" s="157"/>
      <c r="H74" s="157"/>
      <c r="I74" s="158"/>
      <c r="J74" s="159">
        <f>J192</f>
        <v>0</v>
      </c>
      <c r="K74" s="155"/>
      <c r="L74" s="160"/>
    </row>
    <row r="75" spans="2:12" s="9" customFormat="1" ht="24.95" customHeight="1">
      <c r="B75" s="147"/>
      <c r="C75" s="148"/>
      <c r="D75" s="149" t="s">
        <v>113</v>
      </c>
      <c r="E75" s="150"/>
      <c r="F75" s="150"/>
      <c r="G75" s="150"/>
      <c r="H75" s="150"/>
      <c r="I75" s="151"/>
      <c r="J75" s="152">
        <f>J196</f>
        <v>0</v>
      </c>
      <c r="K75" s="148"/>
      <c r="L75" s="153"/>
    </row>
    <row r="76" spans="2:12" s="10" customFormat="1" ht="19.9" customHeight="1">
      <c r="B76" s="154"/>
      <c r="C76" s="155"/>
      <c r="D76" s="156" t="s">
        <v>114</v>
      </c>
      <c r="E76" s="157"/>
      <c r="F76" s="157"/>
      <c r="G76" s="157"/>
      <c r="H76" s="157"/>
      <c r="I76" s="158"/>
      <c r="J76" s="159">
        <f>J197</f>
        <v>0</v>
      </c>
      <c r="K76" s="155"/>
      <c r="L76" s="160"/>
    </row>
    <row r="77" spans="2:12" s="10" customFormat="1" ht="19.9" customHeight="1">
      <c r="B77" s="154"/>
      <c r="C77" s="155"/>
      <c r="D77" s="156" t="s">
        <v>115</v>
      </c>
      <c r="E77" s="157"/>
      <c r="F77" s="157"/>
      <c r="G77" s="157"/>
      <c r="H77" s="157"/>
      <c r="I77" s="158"/>
      <c r="J77" s="159">
        <f>J199</f>
        <v>0</v>
      </c>
      <c r="K77" s="155"/>
      <c r="L77" s="160"/>
    </row>
    <row r="78" spans="2:12" s="10" customFormat="1" ht="19.9" customHeight="1">
      <c r="B78" s="154"/>
      <c r="C78" s="155"/>
      <c r="D78" s="156" t="s">
        <v>116</v>
      </c>
      <c r="E78" s="157"/>
      <c r="F78" s="157"/>
      <c r="G78" s="157"/>
      <c r="H78" s="157"/>
      <c r="I78" s="158"/>
      <c r="J78" s="159">
        <f>J201</f>
        <v>0</v>
      </c>
      <c r="K78" s="155"/>
      <c r="L78" s="160"/>
    </row>
    <row r="79" spans="1:31" s="2" customFormat="1" ht="21.75" customHeight="1">
      <c r="A79" s="36"/>
      <c r="B79" s="37"/>
      <c r="C79" s="38"/>
      <c r="D79" s="38"/>
      <c r="E79" s="38"/>
      <c r="F79" s="38"/>
      <c r="G79" s="38"/>
      <c r="H79" s="38"/>
      <c r="I79" s="110"/>
      <c r="J79" s="38"/>
      <c r="K79" s="38"/>
      <c r="L79" s="111"/>
      <c r="S79" s="36"/>
      <c r="T79" s="36"/>
      <c r="U79" s="36"/>
      <c r="V79" s="36"/>
      <c r="W79" s="36"/>
      <c r="X79" s="36"/>
      <c r="Y79" s="36"/>
      <c r="Z79" s="36"/>
      <c r="AA79" s="36"/>
      <c r="AB79" s="36"/>
      <c r="AC79" s="36"/>
      <c r="AD79" s="36"/>
      <c r="AE79" s="36"/>
    </row>
    <row r="80" spans="1:31" s="2" customFormat="1" ht="6.95" customHeight="1">
      <c r="A80" s="36"/>
      <c r="B80" s="49"/>
      <c r="C80" s="50"/>
      <c r="D80" s="50"/>
      <c r="E80" s="50"/>
      <c r="F80" s="50"/>
      <c r="G80" s="50"/>
      <c r="H80" s="50"/>
      <c r="I80" s="138"/>
      <c r="J80" s="50"/>
      <c r="K80" s="50"/>
      <c r="L80" s="111"/>
      <c r="S80" s="36"/>
      <c r="T80" s="36"/>
      <c r="U80" s="36"/>
      <c r="V80" s="36"/>
      <c r="W80" s="36"/>
      <c r="X80" s="36"/>
      <c r="Y80" s="36"/>
      <c r="Z80" s="36"/>
      <c r="AA80" s="36"/>
      <c r="AB80" s="36"/>
      <c r="AC80" s="36"/>
      <c r="AD80" s="36"/>
      <c r="AE80" s="36"/>
    </row>
    <row r="84" spans="1:31" s="2" customFormat="1" ht="6.95" customHeight="1">
      <c r="A84" s="36"/>
      <c r="B84" s="51"/>
      <c r="C84" s="52"/>
      <c r="D84" s="52"/>
      <c r="E84" s="52"/>
      <c r="F84" s="52"/>
      <c r="G84" s="52"/>
      <c r="H84" s="52"/>
      <c r="I84" s="141"/>
      <c r="J84" s="52"/>
      <c r="K84" s="52"/>
      <c r="L84" s="111"/>
      <c r="S84" s="36"/>
      <c r="T84" s="36"/>
      <c r="U84" s="36"/>
      <c r="V84" s="36"/>
      <c r="W84" s="36"/>
      <c r="X84" s="36"/>
      <c r="Y84" s="36"/>
      <c r="Z84" s="36"/>
      <c r="AA84" s="36"/>
      <c r="AB84" s="36"/>
      <c r="AC84" s="36"/>
      <c r="AD84" s="36"/>
      <c r="AE84" s="36"/>
    </row>
    <row r="85" spans="1:31" s="2" customFormat="1" ht="24.95" customHeight="1">
      <c r="A85" s="36"/>
      <c r="B85" s="37"/>
      <c r="C85" s="25" t="s">
        <v>117</v>
      </c>
      <c r="D85" s="38"/>
      <c r="E85" s="38"/>
      <c r="F85" s="38"/>
      <c r="G85" s="38"/>
      <c r="H85" s="38"/>
      <c r="I85" s="110"/>
      <c r="J85" s="38"/>
      <c r="K85" s="38"/>
      <c r="L85" s="111"/>
      <c r="S85" s="36"/>
      <c r="T85" s="36"/>
      <c r="U85" s="36"/>
      <c r="V85" s="36"/>
      <c r="W85" s="36"/>
      <c r="X85" s="36"/>
      <c r="Y85" s="36"/>
      <c r="Z85" s="36"/>
      <c r="AA85" s="36"/>
      <c r="AB85" s="36"/>
      <c r="AC85" s="36"/>
      <c r="AD85" s="36"/>
      <c r="AE85" s="36"/>
    </row>
    <row r="86" spans="1:31" s="2" customFormat="1" ht="6.95" customHeight="1">
      <c r="A86" s="36"/>
      <c r="B86" s="37"/>
      <c r="C86" s="38"/>
      <c r="D86" s="38"/>
      <c r="E86" s="38"/>
      <c r="F86" s="38"/>
      <c r="G86" s="38"/>
      <c r="H86" s="38"/>
      <c r="I86" s="110"/>
      <c r="J86" s="38"/>
      <c r="K86" s="38"/>
      <c r="L86" s="111"/>
      <c r="S86" s="36"/>
      <c r="T86" s="36"/>
      <c r="U86" s="36"/>
      <c r="V86" s="36"/>
      <c r="W86" s="36"/>
      <c r="X86" s="36"/>
      <c r="Y86" s="36"/>
      <c r="Z86" s="36"/>
      <c r="AA86" s="36"/>
      <c r="AB86" s="36"/>
      <c r="AC86" s="36"/>
      <c r="AD86" s="36"/>
      <c r="AE86" s="36"/>
    </row>
    <row r="87" spans="1:31" s="2" customFormat="1" ht="12" customHeight="1">
      <c r="A87" s="36"/>
      <c r="B87" s="37"/>
      <c r="C87" s="31" t="s">
        <v>16</v>
      </c>
      <c r="D87" s="38"/>
      <c r="E87" s="38"/>
      <c r="F87" s="38"/>
      <c r="G87" s="38"/>
      <c r="H87" s="38"/>
      <c r="I87" s="110"/>
      <c r="J87" s="38"/>
      <c r="K87" s="38"/>
      <c r="L87" s="111"/>
      <c r="S87" s="36"/>
      <c r="T87" s="36"/>
      <c r="U87" s="36"/>
      <c r="V87" s="36"/>
      <c r="W87" s="36"/>
      <c r="X87" s="36"/>
      <c r="Y87" s="36"/>
      <c r="Z87" s="36"/>
      <c r="AA87" s="36"/>
      <c r="AB87" s="36"/>
      <c r="AC87" s="36"/>
      <c r="AD87" s="36"/>
      <c r="AE87" s="36"/>
    </row>
    <row r="88" spans="1:31" s="2" customFormat="1" ht="15" customHeight="1">
      <c r="A88" s="36"/>
      <c r="B88" s="37"/>
      <c r="C88" s="38"/>
      <c r="D88" s="38"/>
      <c r="E88" s="384" t="str">
        <f>E7</f>
        <v>Stavební úpravy učeben v objektu ISŠT Mělník</v>
      </c>
      <c r="F88" s="385"/>
      <c r="G88" s="385"/>
      <c r="H88" s="385"/>
      <c r="I88" s="110"/>
      <c r="J88" s="38"/>
      <c r="K88" s="38"/>
      <c r="L88" s="111"/>
      <c r="S88" s="36"/>
      <c r="T88" s="36"/>
      <c r="U88" s="36"/>
      <c r="V88" s="36"/>
      <c r="W88" s="36"/>
      <c r="X88" s="36"/>
      <c r="Y88" s="36"/>
      <c r="Z88" s="36"/>
      <c r="AA88" s="36"/>
      <c r="AB88" s="36"/>
      <c r="AC88" s="36"/>
      <c r="AD88" s="36"/>
      <c r="AE88" s="36"/>
    </row>
    <row r="89" spans="1:31" s="2" customFormat="1" ht="12" customHeight="1">
      <c r="A89" s="36"/>
      <c r="B89" s="37"/>
      <c r="C89" s="31" t="s">
        <v>91</v>
      </c>
      <c r="D89" s="38"/>
      <c r="E89" s="38"/>
      <c r="F89" s="38"/>
      <c r="G89" s="38"/>
      <c r="H89" s="38"/>
      <c r="I89" s="110"/>
      <c r="J89" s="38"/>
      <c r="K89" s="38"/>
      <c r="L89" s="111"/>
      <c r="S89" s="36"/>
      <c r="T89" s="36"/>
      <c r="U89" s="36"/>
      <c r="V89" s="36"/>
      <c r="W89" s="36"/>
      <c r="X89" s="36"/>
      <c r="Y89" s="36"/>
      <c r="Z89" s="36"/>
      <c r="AA89" s="36"/>
      <c r="AB89" s="36"/>
      <c r="AC89" s="36"/>
      <c r="AD89" s="36"/>
      <c r="AE89" s="36"/>
    </row>
    <row r="90" spans="1:31" s="2" customFormat="1" ht="15" customHeight="1">
      <c r="A90" s="36"/>
      <c r="B90" s="37"/>
      <c r="C90" s="38"/>
      <c r="D90" s="38"/>
      <c r="E90" s="362" t="str">
        <f>E9</f>
        <v>SO 02 - Strojní učebna (č.13)</v>
      </c>
      <c r="F90" s="383"/>
      <c r="G90" s="383"/>
      <c r="H90" s="383"/>
      <c r="I90" s="110"/>
      <c r="J90" s="38"/>
      <c r="K90" s="38"/>
      <c r="L90" s="111"/>
      <c r="S90" s="36"/>
      <c r="T90" s="36"/>
      <c r="U90" s="36"/>
      <c r="V90" s="36"/>
      <c r="W90" s="36"/>
      <c r="X90" s="36"/>
      <c r="Y90" s="36"/>
      <c r="Z90" s="36"/>
      <c r="AA90" s="36"/>
      <c r="AB90" s="36"/>
      <c r="AC90" s="36"/>
      <c r="AD90" s="36"/>
      <c r="AE90" s="36"/>
    </row>
    <row r="91" spans="1:31" s="2" customFormat="1" ht="6.95" customHeight="1">
      <c r="A91" s="36"/>
      <c r="B91" s="37"/>
      <c r="C91" s="38"/>
      <c r="D91" s="38"/>
      <c r="E91" s="38"/>
      <c r="F91" s="38"/>
      <c r="G91" s="38"/>
      <c r="H91" s="38"/>
      <c r="I91" s="110"/>
      <c r="J91" s="38"/>
      <c r="K91" s="38"/>
      <c r="L91" s="111"/>
      <c r="S91" s="36"/>
      <c r="T91" s="36"/>
      <c r="U91" s="36"/>
      <c r="V91" s="36"/>
      <c r="W91" s="36"/>
      <c r="X91" s="36"/>
      <c r="Y91" s="36"/>
      <c r="Z91" s="36"/>
      <c r="AA91" s="36"/>
      <c r="AB91" s="36"/>
      <c r="AC91" s="36"/>
      <c r="AD91" s="36"/>
      <c r="AE91" s="36"/>
    </row>
    <row r="92" spans="1:31" s="2" customFormat="1" ht="12" customHeight="1">
      <c r="A92" s="36"/>
      <c r="B92" s="37"/>
      <c r="C92" s="31" t="s">
        <v>21</v>
      </c>
      <c r="D92" s="38"/>
      <c r="E92" s="38"/>
      <c r="F92" s="29" t="str">
        <f>F12</f>
        <v>Mělník</v>
      </c>
      <c r="G92" s="38"/>
      <c r="H92" s="38"/>
      <c r="I92" s="113" t="s">
        <v>23</v>
      </c>
      <c r="J92" s="61" t="str">
        <f>IF(J12="","",J12)</f>
        <v>1. 7. 2019</v>
      </c>
      <c r="K92" s="38"/>
      <c r="L92" s="111"/>
      <c r="S92" s="36"/>
      <c r="T92" s="36"/>
      <c r="U92" s="36"/>
      <c r="V92" s="36"/>
      <c r="W92" s="36"/>
      <c r="X92" s="36"/>
      <c r="Y92" s="36"/>
      <c r="Z92" s="36"/>
      <c r="AA92" s="36"/>
      <c r="AB92" s="36"/>
      <c r="AC92" s="36"/>
      <c r="AD92" s="36"/>
      <c r="AE92" s="36"/>
    </row>
    <row r="93" spans="1:31" s="2" customFormat="1" ht="6.95" customHeight="1">
      <c r="A93" s="36"/>
      <c r="B93" s="37"/>
      <c r="C93" s="38"/>
      <c r="D93" s="38"/>
      <c r="E93" s="38"/>
      <c r="F93" s="38"/>
      <c r="G93" s="38"/>
      <c r="H93" s="38"/>
      <c r="I93" s="110"/>
      <c r="J93" s="38"/>
      <c r="K93" s="38"/>
      <c r="L93" s="111"/>
      <c r="S93" s="36"/>
      <c r="T93" s="36"/>
      <c r="U93" s="36"/>
      <c r="V93" s="36"/>
      <c r="W93" s="36"/>
      <c r="X93" s="36"/>
      <c r="Y93" s="36"/>
      <c r="Z93" s="36"/>
      <c r="AA93" s="36"/>
      <c r="AB93" s="36"/>
      <c r="AC93" s="36"/>
      <c r="AD93" s="36"/>
      <c r="AE93" s="36"/>
    </row>
    <row r="94" spans="1:31" s="2" customFormat="1" ht="14.85" customHeight="1">
      <c r="A94" s="36"/>
      <c r="B94" s="37"/>
      <c r="C94" s="31" t="s">
        <v>25</v>
      </c>
      <c r="D94" s="38"/>
      <c r="E94" s="38"/>
      <c r="F94" s="29" t="str">
        <f>E15</f>
        <v>Integrovaná střední škola technická Mělník, p.o.</v>
      </c>
      <c r="G94" s="38"/>
      <c r="H94" s="38"/>
      <c r="I94" s="113" t="s">
        <v>33</v>
      </c>
      <c r="J94" s="34" t="str">
        <f>E21</f>
        <v xml:space="preserve"> </v>
      </c>
      <c r="K94" s="38"/>
      <c r="L94" s="111"/>
      <c r="S94" s="36"/>
      <c r="T94" s="36"/>
      <c r="U94" s="36"/>
      <c r="V94" s="36"/>
      <c r="W94" s="36"/>
      <c r="X94" s="36"/>
      <c r="Y94" s="36"/>
      <c r="Z94" s="36"/>
      <c r="AA94" s="36"/>
      <c r="AB94" s="36"/>
      <c r="AC94" s="36"/>
      <c r="AD94" s="36"/>
      <c r="AE94" s="36"/>
    </row>
    <row r="95" spans="1:31" s="2" customFormat="1" ht="14.85" customHeight="1">
      <c r="A95" s="36"/>
      <c r="B95" s="37"/>
      <c r="C95" s="31" t="s">
        <v>31</v>
      </c>
      <c r="D95" s="38"/>
      <c r="E95" s="38"/>
      <c r="F95" s="29" t="str">
        <f>IF(E18="","",E18)</f>
        <v>Vyplň údaj</v>
      </c>
      <c r="G95" s="38"/>
      <c r="H95" s="38"/>
      <c r="I95" s="113" t="s">
        <v>36</v>
      </c>
      <c r="J95" s="34" t="str">
        <f>E24</f>
        <v xml:space="preserve"> </v>
      </c>
      <c r="K95" s="38"/>
      <c r="L95" s="111"/>
      <c r="S95" s="36"/>
      <c r="T95" s="36"/>
      <c r="U95" s="36"/>
      <c r="V95" s="36"/>
      <c r="W95" s="36"/>
      <c r="X95" s="36"/>
      <c r="Y95" s="36"/>
      <c r="Z95" s="36"/>
      <c r="AA95" s="36"/>
      <c r="AB95" s="36"/>
      <c r="AC95" s="36"/>
      <c r="AD95" s="36"/>
      <c r="AE95" s="36"/>
    </row>
    <row r="96" spans="1:31" s="2" customFormat="1" ht="10.35" customHeight="1">
      <c r="A96" s="36"/>
      <c r="B96" s="37"/>
      <c r="C96" s="38"/>
      <c r="D96" s="38"/>
      <c r="E96" s="38"/>
      <c r="F96" s="38"/>
      <c r="G96" s="38"/>
      <c r="H96" s="38"/>
      <c r="I96" s="110"/>
      <c r="J96" s="38"/>
      <c r="K96" s="38"/>
      <c r="L96" s="111"/>
      <c r="S96" s="36"/>
      <c r="T96" s="36"/>
      <c r="U96" s="36"/>
      <c r="V96" s="36"/>
      <c r="W96" s="36"/>
      <c r="X96" s="36"/>
      <c r="Y96" s="36"/>
      <c r="Z96" s="36"/>
      <c r="AA96" s="36"/>
      <c r="AB96" s="36"/>
      <c r="AC96" s="36"/>
      <c r="AD96" s="36"/>
      <c r="AE96" s="36"/>
    </row>
    <row r="97" spans="1:31" s="11" customFormat="1" ht="29.25" customHeight="1">
      <c r="A97" s="161"/>
      <c r="B97" s="162"/>
      <c r="C97" s="163" t="s">
        <v>118</v>
      </c>
      <c r="D97" s="164" t="s">
        <v>58</v>
      </c>
      <c r="E97" s="164" t="s">
        <v>54</v>
      </c>
      <c r="F97" s="164" t="s">
        <v>55</v>
      </c>
      <c r="G97" s="164" t="s">
        <v>119</v>
      </c>
      <c r="H97" s="164" t="s">
        <v>120</v>
      </c>
      <c r="I97" s="165" t="s">
        <v>121</v>
      </c>
      <c r="J97" s="164" t="s">
        <v>95</v>
      </c>
      <c r="K97" s="166" t="s">
        <v>122</v>
      </c>
      <c r="L97" s="167"/>
      <c r="M97" s="70" t="s">
        <v>19</v>
      </c>
      <c r="N97" s="71" t="s">
        <v>43</v>
      </c>
      <c r="O97" s="71" t="s">
        <v>123</v>
      </c>
      <c r="P97" s="71" t="s">
        <v>124</v>
      </c>
      <c r="Q97" s="71" t="s">
        <v>125</v>
      </c>
      <c r="R97" s="71" t="s">
        <v>126</v>
      </c>
      <c r="S97" s="71" t="s">
        <v>127</v>
      </c>
      <c r="T97" s="72" t="s">
        <v>128</v>
      </c>
      <c r="U97" s="161"/>
      <c r="V97" s="161"/>
      <c r="W97" s="161"/>
      <c r="X97" s="161"/>
      <c r="Y97" s="161"/>
      <c r="Z97" s="161"/>
      <c r="AA97" s="161"/>
      <c r="AB97" s="161"/>
      <c r="AC97" s="161"/>
      <c r="AD97" s="161"/>
      <c r="AE97" s="161"/>
    </row>
    <row r="98" spans="1:63" s="2" customFormat="1" ht="22.9" customHeight="1">
      <c r="A98" s="36"/>
      <c r="B98" s="37"/>
      <c r="C98" s="77" t="s">
        <v>129</v>
      </c>
      <c r="D98" s="38"/>
      <c r="E98" s="38"/>
      <c r="F98" s="38"/>
      <c r="G98" s="38"/>
      <c r="H98" s="38"/>
      <c r="I98" s="110"/>
      <c r="J98" s="168">
        <f>BK98</f>
        <v>0</v>
      </c>
      <c r="K98" s="38"/>
      <c r="L98" s="41"/>
      <c r="M98" s="73"/>
      <c r="N98" s="169"/>
      <c r="O98" s="74"/>
      <c r="P98" s="170">
        <f>P99+P143+P196</f>
        <v>0</v>
      </c>
      <c r="Q98" s="74"/>
      <c r="R98" s="170">
        <f>R99+R143+R196</f>
        <v>2.8767672000000006</v>
      </c>
      <c r="S98" s="74"/>
      <c r="T98" s="171">
        <f>T99+T143+T196</f>
        <v>0.46462814</v>
      </c>
      <c r="U98" s="36"/>
      <c r="V98" s="36"/>
      <c r="W98" s="36"/>
      <c r="X98" s="36"/>
      <c r="Y98" s="36"/>
      <c r="Z98" s="36"/>
      <c r="AA98" s="36"/>
      <c r="AB98" s="36"/>
      <c r="AC98" s="36"/>
      <c r="AD98" s="36"/>
      <c r="AE98" s="36"/>
      <c r="AT98" s="19" t="s">
        <v>72</v>
      </c>
      <c r="AU98" s="19" t="s">
        <v>96</v>
      </c>
      <c r="BK98" s="172">
        <f>BK99+BK143+BK196</f>
        <v>0</v>
      </c>
    </row>
    <row r="99" spans="2:63" s="12" customFormat="1" ht="25.9" customHeight="1">
      <c r="B99" s="173"/>
      <c r="C99" s="174"/>
      <c r="D99" s="175" t="s">
        <v>72</v>
      </c>
      <c r="E99" s="176" t="s">
        <v>130</v>
      </c>
      <c r="F99" s="176" t="s">
        <v>131</v>
      </c>
      <c r="G99" s="174"/>
      <c r="H99" s="174"/>
      <c r="I99" s="177"/>
      <c r="J99" s="178">
        <f>BK99</f>
        <v>0</v>
      </c>
      <c r="K99" s="174"/>
      <c r="L99" s="179"/>
      <c r="M99" s="180"/>
      <c r="N99" s="181"/>
      <c r="O99" s="181"/>
      <c r="P99" s="182">
        <f>P100+P108+P111+P114+P132+P140</f>
        <v>0</v>
      </c>
      <c r="Q99" s="181"/>
      <c r="R99" s="182">
        <f>R100+R108+R111+R114+R132+R140</f>
        <v>0.49015068</v>
      </c>
      <c r="S99" s="181"/>
      <c r="T99" s="183">
        <f>T100+T108+T111+T114+T132+T140</f>
        <v>0.46462814</v>
      </c>
      <c r="AR99" s="184" t="s">
        <v>81</v>
      </c>
      <c r="AT99" s="185" t="s">
        <v>72</v>
      </c>
      <c r="AU99" s="185" t="s">
        <v>73</v>
      </c>
      <c r="AY99" s="184" t="s">
        <v>132</v>
      </c>
      <c r="BK99" s="186">
        <f>BK100+BK108+BK111+BK114+BK132+BK140</f>
        <v>0</v>
      </c>
    </row>
    <row r="100" spans="2:63" s="12" customFormat="1" ht="22.9" customHeight="1">
      <c r="B100" s="173"/>
      <c r="C100" s="174"/>
      <c r="D100" s="175" t="s">
        <v>72</v>
      </c>
      <c r="E100" s="187" t="s">
        <v>133</v>
      </c>
      <c r="F100" s="187" t="s">
        <v>134</v>
      </c>
      <c r="G100" s="174"/>
      <c r="H100" s="174"/>
      <c r="I100" s="177"/>
      <c r="J100" s="188">
        <f>BK100</f>
        <v>0</v>
      </c>
      <c r="K100" s="174"/>
      <c r="L100" s="179"/>
      <c r="M100" s="180"/>
      <c r="N100" s="181"/>
      <c r="O100" s="181"/>
      <c r="P100" s="182">
        <f>SUM(P101:P107)</f>
        <v>0</v>
      </c>
      <c r="Q100" s="181"/>
      <c r="R100" s="182">
        <f>SUM(R101:R107)</f>
        <v>0.4444548</v>
      </c>
      <c r="S100" s="181"/>
      <c r="T100" s="183">
        <f>SUM(T101:T107)</f>
        <v>0</v>
      </c>
      <c r="AR100" s="184" t="s">
        <v>81</v>
      </c>
      <c r="AT100" s="185" t="s">
        <v>72</v>
      </c>
      <c r="AU100" s="185" t="s">
        <v>81</v>
      </c>
      <c r="AY100" s="184" t="s">
        <v>132</v>
      </c>
      <c r="BK100" s="186">
        <f>SUM(BK101:BK107)</f>
        <v>0</v>
      </c>
    </row>
    <row r="101" spans="1:65" s="2" customFormat="1" ht="31.9" customHeight="1">
      <c r="A101" s="36"/>
      <c r="B101" s="37"/>
      <c r="C101" s="189" t="s">
        <v>81</v>
      </c>
      <c r="D101" s="189" t="s">
        <v>135</v>
      </c>
      <c r="E101" s="190" t="s">
        <v>136</v>
      </c>
      <c r="F101" s="191" t="s">
        <v>137</v>
      </c>
      <c r="G101" s="192" t="s">
        <v>138</v>
      </c>
      <c r="H101" s="193">
        <v>43.574</v>
      </c>
      <c r="I101" s="194"/>
      <c r="J101" s="195">
        <f>ROUND(I101*H101,2)</f>
        <v>0</v>
      </c>
      <c r="K101" s="191" t="s">
        <v>139</v>
      </c>
      <c r="L101" s="41"/>
      <c r="M101" s="196" t="s">
        <v>19</v>
      </c>
      <c r="N101" s="197" t="s">
        <v>44</v>
      </c>
      <c r="O101" s="66"/>
      <c r="P101" s="198">
        <f>O101*H101</f>
        <v>0</v>
      </c>
      <c r="Q101" s="198">
        <v>0.0052</v>
      </c>
      <c r="R101" s="198">
        <f>Q101*H101</f>
        <v>0.22658479999999998</v>
      </c>
      <c r="S101" s="198">
        <v>0</v>
      </c>
      <c r="T101" s="199">
        <f>S101*H101</f>
        <v>0</v>
      </c>
      <c r="U101" s="36"/>
      <c r="V101" s="36"/>
      <c r="W101" s="36"/>
      <c r="X101" s="36"/>
      <c r="Y101" s="36"/>
      <c r="Z101" s="36"/>
      <c r="AA101" s="36"/>
      <c r="AB101" s="36"/>
      <c r="AC101" s="36"/>
      <c r="AD101" s="36"/>
      <c r="AE101" s="36"/>
      <c r="AR101" s="200" t="s">
        <v>140</v>
      </c>
      <c r="AT101" s="200" t="s">
        <v>135</v>
      </c>
      <c r="AU101" s="200" t="s">
        <v>83</v>
      </c>
      <c r="AY101" s="19" t="s">
        <v>132</v>
      </c>
      <c r="BE101" s="201">
        <f>IF(N101="základní",J101,0)</f>
        <v>0</v>
      </c>
      <c r="BF101" s="201">
        <f>IF(N101="snížená",J101,0)</f>
        <v>0</v>
      </c>
      <c r="BG101" s="201">
        <f>IF(N101="zákl. přenesená",J101,0)</f>
        <v>0</v>
      </c>
      <c r="BH101" s="201">
        <f>IF(N101="sníž. přenesená",J101,0)</f>
        <v>0</v>
      </c>
      <c r="BI101" s="201">
        <f>IF(N101="nulová",J101,0)</f>
        <v>0</v>
      </c>
      <c r="BJ101" s="19" t="s">
        <v>81</v>
      </c>
      <c r="BK101" s="201">
        <f>ROUND(I101*H101,2)</f>
        <v>0</v>
      </c>
      <c r="BL101" s="19" t="s">
        <v>140</v>
      </c>
      <c r="BM101" s="200" t="s">
        <v>400</v>
      </c>
    </row>
    <row r="102" spans="1:47" s="2" customFormat="1" ht="48.75">
      <c r="A102" s="36"/>
      <c r="B102" s="37"/>
      <c r="C102" s="38"/>
      <c r="D102" s="202" t="s">
        <v>142</v>
      </c>
      <c r="E102" s="38"/>
      <c r="F102" s="203" t="s">
        <v>143</v>
      </c>
      <c r="G102" s="38"/>
      <c r="H102" s="38"/>
      <c r="I102" s="110"/>
      <c r="J102" s="38"/>
      <c r="K102" s="38"/>
      <c r="L102" s="41"/>
      <c r="M102" s="204"/>
      <c r="N102" s="205"/>
      <c r="O102" s="66"/>
      <c r="P102" s="66"/>
      <c r="Q102" s="66"/>
      <c r="R102" s="66"/>
      <c r="S102" s="66"/>
      <c r="T102" s="67"/>
      <c r="U102" s="36"/>
      <c r="V102" s="36"/>
      <c r="W102" s="36"/>
      <c r="X102" s="36"/>
      <c r="Y102" s="36"/>
      <c r="Z102" s="36"/>
      <c r="AA102" s="36"/>
      <c r="AB102" s="36"/>
      <c r="AC102" s="36"/>
      <c r="AD102" s="36"/>
      <c r="AE102" s="36"/>
      <c r="AT102" s="19" t="s">
        <v>142</v>
      </c>
      <c r="AU102" s="19" t="s">
        <v>83</v>
      </c>
    </row>
    <row r="103" spans="2:51" s="13" customFormat="1" ht="12">
      <c r="B103" s="206"/>
      <c r="C103" s="207"/>
      <c r="D103" s="202" t="s">
        <v>144</v>
      </c>
      <c r="E103" s="208" t="s">
        <v>19</v>
      </c>
      <c r="F103" s="209" t="s">
        <v>401</v>
      </c>
      <c r="G103" s="207"/>
      <c r="H103" s="208" t="s">
        <v>19</v>
      </c>
      <c r="I103" s="210"/>
      <c r="J103" s="207"/>
      <c r="K103" s="207"/>
      <c r="L103" s="211"/>
      <c r="M103" s="212"/>
      <c r="N103" s="213"/>
      <c r="O103" s="213"/>
      <c r="P103" s="213"/>
      <c r="Q103" s="213"/>
      <c r="R103" s="213"/>
      <c r="S103" s="213"/>
      <c r="T103" s="214"/>
      <c r="AT103" s="215" t="s">
        <v>144</v>
      </c>
      <c r="AU103" s="215" t="s">
        <v>83</v>
      </c>
      <c r="AV103" s="13" t="s">
        <v>81</v>
      </c>
      <c r="AW103" s="13" t="s">
        <v>35</v>
      </c>
      <c r="AX103" s="13" t="s">
        <v>73</v>
      </c>
      <c r="AY103" s="215" t="s">
        <v>132</v>
      </c>
    </row>
    <row r="104" spans="2:51" s="14" customFormat="1" ht="12">
      <c r="B104" s="216"/>
      <c r="C104" s="217"/>
      <c r="D104" s="202" t="s">
        <v>144</v>
      </c>
      <c r="E104" s="218" t="s">
        <v>19</v>
      </c>
      <c r="F104" s="219" t="s">
        <v>402</v>
      </c>
      <c r="G104" s="217"/>
      <c r="H104" s="220">
        <v>43.574</v>
      </c>
      <c r="I104" s="221"/>
      <c r="J104" s="217"/>
      <c r="K104" s="217"/>
      <c r="L104" s="222"/>
      <c r="M104" s="223"/>
      <c r="N104" s="224"/>
      <c r="O104" s="224"/>
      <c r="P104" s="224"/>
      <c r="Q104" s="224"/>
      <c r="R104" s="224"/>
      <c r="S104" s="224"/>
      <c r="T104" s="225"/>
      <c r="AT104" s="226" t="s">
        <v>144</v>
      </c>
      <c r="AU104" s="226" t="s">
        <v>83</v>
      </c>
      <c r="AV104" s="14" t="s">
        <v>83</v>
      </c>
      <c r="AW104" s="14" t="s">
        <v>35</v>
      </c>
      <c r="AX104" s="14" t="s">
        <v>81</v>
      </c>
      <c r="AY104" s="226" t="s">
        <v>132</v>
      </c>
    </row>
    <row r="105" spans="1:65" s="2" customFormat="1" ht="31.9" customHeight="1">
      <c r="A105" s="36"/>
      <c r="B105" s="37"/>
      <c r="C105" s="189" t="s">
        <v>83</v>
      </c>
      <c r="D105" s="189" t="s">
        <v>135</v>
      </c>
      <c r="E105" s="190" t="s">
        <v>149</v>
      </c>
      <c r="F105" s="191" t="s">
        <v>150</v>
      </c>
      <c r="G105" s="192" t="s">
        <v>138</v>
      </c>
      <c r="H105" s="193">
        <v>43.574</v>
      </c>
      <c r="I105" s="194"/>
      <c r="J105" s="195">
        <f>ROUND(I105*H105,2)</f>
        <v>0</v>
      </c>
      <c r="K105" s="191" t="s">
        <v>19</v>
      </c>
      <c r="L105" s="41"/>
      <c r="M105" s="196" t="s">
        <v>19</v>
      </c>
      <c r="N105" s="197" t="s">
        <v>44</v>
      </c>
      <c r="O105" s="66"/>
      <c r="P105" s="198">
        <f>O105*H105</f>
        <v>0</v>
      </c>
      <c r="Q105" s="198">
        <v>0.002</v>
      </c>
      <c r="R105" s="198">
        <f>Q105*H105</f>
        <v>0.087148</v>
      </c>
      <c r="S105" s="198">
        <v>0</v>
      </c>
      <c r="T105" s="199">
        <f>S105*H105</f>
        <v>0</v>
      </c>
      <c r="U105" s="36"/>
      <c r="V105" s="36"/>
      <c r="W105" s="36"/>
      <c r="X105" s="36"/>
      <c r="Y105" s="36"/>
      <c r="Z105" s="36"/>
      <c r="AA105" s="36"/>
      <c r="AB105" s="36"/>
      <c r="AC105" s="36"/>
      <c r="AD105" s="36"/>
      <c r="AE105" s="36"/>
      <c r="AR105" s="200" t="s">
        <v>140</v>
      </c>
      <c r="AT105" s="200" t="s">
        <v>135</v>
      </c>
      <c r="AU105" s="200" t="s">
        <v>83</v>
      </c>
      <c r="AY105" s="19" t="s">
        <v>132</v>
      </c>
      <c r="BE105" s="201">
        <f>IF(N105="základní",J105,0)</f>
        <v>0</v>
      </c>
      <c r="BF105" s="201">
        <f>IF(N105="snížená",J105,0)</f>
        <v>0</v>
      </c>
      <c r="BG105" s="201">
        <f>IF(N105="zákl. přenesená",J105,0)</f>
        <v>0</v>
      </c>
      <c r="BH105" s="201">
        <f>IF(N105="sníž. přenesená",J105,0)</f>
        <v>0</v>
      </c>
      <c r="BI105" s="201">
        <f>IF(N105="nulová",J105,0)</f>
        <v>0</v>
      </c>
      <c r="BJ105" s="19" t="s">
        <v>81</v>
      </c>
      <c r="BK105" s="201">
        <f>ROUND(I105*H105,2)</f>
        <v>0</v>
      </c>
      <c r="BL105" s="19" t="s">
        <v>140</v>
      </c>
      <c r="BM105" s="200" t="s">
        <v>403</v>
      </c>
    </row>
    <row r="106" spans="1:65" s="2" customFormat="1" ht="21.4" customHeight="1">
      <c r="A106" s="36"/>
      <c r="B106" s="37"/>
      <c r="C106" s="189" t="s">
        <v>152</v>
      </c>
      <c r="D106" s="189" t="s">
        <v>135</v>
      </c>
      <c r="E106" s="190" t="s">
        <v>153</v>
      </c>
      <c r="F106" s="191" t="s">
        <v>154</v>
      </c>
      <c r="G106" s="192" t="s">
        <v>138</v>
      </c>
      <c r="H106" s="193">
        <v>43.574</v>
      </c>
      <c r="I106" s="194"/>
      <c r="J106" s="195">
        <f>ROUND(I106*H106,2)</f>
        <v>0</v>
      </c>
      <c r="K106" s="191" t="s">
        <v>139</v>
      </c>
      <c r="L106" s="41"/>
      <c r="M106" s="196" t="s">
        <v>19</v>
      </c>
      <c r="N106" s="197" t="s">
        <v>44</v>
      </c>
      <c r="O106" s="66"/>
      <c r="P106" s="198">
        <f>O106*H106</f>
        <v>0</v>
      </c>
      <c r="Q106" s="198">
        <v>0.003</v>
      </c>
      <c r="R106" s="198">
        <f>Q106*H106</f>
        <v>0.130722</v>
      </c>
      <c r="S106" s="198">
        <v>0</v>
      </c>
      <c r="T106" s="199">
        <f>S106*H106</f>
        <v>0</v>
      </c>
      <c r="U106" s="36"/>
      <c r="V106" s="36"/>
      <c r="W106" s="36"/>
      <c r="X106" s="36"/>
      <c r="Y106" s="36"/>
      <c r="Z106" s="36"/>
      <c r="AA106" s="36"/>
      <c r="AB106" s="36"/>
      <c r="AC106" s="36"/>
      <c r="AD106" s="36"/>
      <c r="AE106" s="36"/>
      <c r="AR106" s="200" t="s">
        <v>140</v>
      </c>
      <c r="AT106" s="200" t="s">
        <v>135</v>
      </c>
      <c r="AU106" s="200" t="s">
        <v>83</v>
      </c>
      <c r="AY106" s="19" t="s">
        <v>132</v>
      </c>
      <c r="BE106" s="201">
        <f>IF(N106="základní",J106,0)</f>
        <v>0</v>
      </c>
      <c r="BF106" s="201">
        <f>IF(N106="snížená",J106,0)</f>
        <v>0</v>
      </c>
      <c r="BG106" s="201">
        <f>IF(N106="zákl. přenesená",J106,0)</f>
        <v>0</v>
      </c>
      <c r="BH106" s="201">
        <f>IF(N106="sníž. přenesená",J106,0)</f>
        <v>0</v>
      </c>
      <c r="BI106" s="201">
        <f>IF(N106="nulová",J106,0)</f>
        <v>0</v>
      </c>
      <c r="BJ106" s="19" t="s">
        <v>81</v>
      </c>
      <c r="BK106" s="201">
        <f>ROUND(I106*H106,2)</f>
        <v>0</v>
      </c>
      <c r="BL106" s="19" t="s">
        <v>140</v>
      </c>
      <c r="BM106" s="200" t="s">
        <v>404</v>
      </c>
    </row>
    <row r="107" spans="1:65" s="2" customFormat="1" ht="31.9" customHeight="1">
      <c r="A107" s="36"/>
      <c r="B107" s="37"/>
      <c r="C107" s="189" t="s">
        <v>140</v>
      </c>
      <c r="D107" s="189" t="s">
        <v>135</v>
      </c>
      <c r="E107" s="190" t="s">
        <v>156</v>
      </c>
      <c r="F107" s="191" t="s">
        <v>157</v>
      </c>
      <c r="G107" s="192" t="s">
        <v>138</v>
      </c>
      <c r="H107" s="193">
        <v>36.504</v>
      </c>
      <c r="I107" s="194"/>
      <c r="J107" s="195">
        <f>ROUND(I107*H107,2)</f>
        <v>0</v>
      </c>
      <c r="K107" s="191" t="s">
        <v>139</v>
      </c>
      <c r="L107" s="41"/>
      <c r="M107" s="196" t="s">
        <v>19</v>
      </c>
      <c r="N107" s="197" t="s">
        <v>44</v>
      </c>
      <c r="O107" s="66"/>
      <c r="P107" s="198">
        <f>O107*H107</f>
        <v>0</v>
      </c>
      <c r="Q107" s="198">
        <v>0</v>
      </c>
      <c r="R107" s="198">
        <f>Q107*H107</f>
        <v>0</v>
      </c>
      <c r="S107" s="198">
        <v>0</v>
      </c>
      <c r="T107" s="199">
        <f>S107*H107</f>
        <v>0</v>
      </c>
      <c r="U107" s="36"/>
      <c r="V107" s="36"/>
      <c r="W107" s="36"/>
      <c r="X107" s="36"/>
      <c r="Y107" s="36"/>
      <c r="Z107" s="36"/>
      <c r="AA107" s="36"/>
      <c r="AB107" s="36"/>
      <c r="AC107" s="36"/>
      <c r="AD107" s="36"/>
      <c r="AE107" s="36"/>
      <c r="AR107" s="200" t="s">
        <v>140</v>
      </c>
      <c r="AT107" s="200" t="s">
        <v>135</v>
      </c>
      <c r="AU107" s="200" t="s">
        <v>83</v>
      </c>
      <c r="AY107" s="19" t="s">
        <v>132</v>
      </c>
      <c r="BE107" s="201">
        <f>IF(N107="základní",J107,0)</f>
        <v>0</v>
      </c>
      <c r="BF107" s="201">
        <f>IF(N107="snížená",J107,0)</f>
        <v>0</v>
      </c>
      <c r="BG107" s="201">
        <f>IF(N107="zákl. přenesená",J107,0)</f>
        <v>0</v>
      </c>
      <c r="BH107" s="201">
        <f>IF(N107="sníž. přenesená",J107,0)</f>
        <v>0</v>
      </c>
      <c r="BI107" s="201">
        <f>IF(N107="nulová",J107,0)</f>
        <v>0</v>
      </c>
      <c r="BJ107" s="19" t="s">
        <v>81</v>
      </c>
      <c r="BK107" s="201">
        <f>ROUND(I107*H107,2)</f>
        <v>0</v>
      </c>
      <c r="BL107" s="19" t="s">
        <v>140</v>
      </c>
      <c r="BM107" s="200" t="s">
        <v>405</v>
      </c>
    </row>
    <row r="108" spans="2:63" s="12" customFormat="1" ht="22.9" customHeight="1">
      <c r="B108" s="173"/>
      <c r="C108" s="174"/>
      <c r="D108" s="175" t="s">
        <v>72</v>
      </c>
      <c r="E108" s="187" t="s">
        <v>175</v>
      </c>
      <c r="F108" s="187" t="s">
        <v>176</v>
      </c>
      <c r="G108" s="174"/>
      <c r="H108" s="174"/>
      <c r="I108" s="177"/>
      <c r="J108" s="188">
        <f>BK108</f>
        <v>0</v>
      </c>
      <c r="K108" s="174"/>
      <c r="L108" s="179"/>
      <c r="M108" s="180"/>
      <c r="N108" s="181"/>
      <c r="O108" s="181"/>
      <c r="P108" s="182">
        <f>SUM(P109:P110)</f>
        <v>0</v>
      </c>
      <c r="Q108" s="181"/>
      <c r="R108" s="182">
        <f>SUM(R109:R110)</f>
        <v>0</v>
      </c>
      <c r="S108" s="181"/>
      <c r="T108" s="183">
        <f>SUM(T109:T110)</f>
        <v>0</v>
      </c>
      <c r="AR108" s="184" t="s">
        <v>81</v>
      </c>
      <c r="AT108" s="185" t="s">
        <v>72</v>
      </c>
      <c r="AU108" s="185" t="s">
        <v>81</v>
      </c>
      <c r="AY108" s="184" t="s">
        <v>132</v>
      </c>
      <c r="BK108" s="186">
        <f>SUM(BK109:BK110)</f>
        <v>0</v>
      </c>
    </row>
    <row r="109" spans="1:65" s="2" customFormat="1" ht="21.4" customHeight="1">
      <c r="A109" s="36"/>
      <c r="B109" s="37"/>
      <c r="C109" s="189" t="s">
        <v>163</v>
      </c>
      <c r="D109" s="189" t="s">
        <v>135</v>
      </c>
      <c r="E109" s="190" t="s">
        <v>178</v>
      </c>
      <c r="F109" s="191" t="s">
        <v>179</v>
      </c>
      <c r="G109" s="192" t="s">
        <v>138</v>
      </c>
      <c r="H109" s="193">
        <v>53.047</v>
      </c>
      <c r="I109" s="194"/>
      <c r="J109" s="195">
        <f>ROUND(I109*H109,2)</f>
        <v>0</v>
      </c>
      <c r="K109" s="191" t="s">
        <v>139</v>
      </c>
      <c r="L109" s="41"/>
      <c r="M109" s="196" t="s">
        <v>19</v>
      </c>
      <c r="N109" s="197" t="s">
        <v>44</v>
      </c>
      <c r="O109" s="66"/>
      <c r="P109" s="198">
        <f>O109*H109</f>
        <v>0</v>
      </c>
      <c r="Q109" s="198">
        <v>0</v>
      </c>
      <c r="R109" s="198">
        <f>Q109*H109</f>
        <v>0</v>
      </c>
      <c r="S109" s="198">
        <v>0</v>
      </c>
      <c r="T109" s="199">
        <f>S109*H109</f>
        <v>0</v>
      </c>
      <c r="U109" s="36"/>
      <c r="V109" s="36"/>
      <c r="W109" s="36"/>
      <c r="X109" s="36"/>
      <c r="Y109" s="36"/>
      <c r="Z109" s="36"/>
      <c r="AA109" s="36"/>
      <c r="AB109" s="36"/>
      <c r="AC109" s="36"/>
      <c r="AD109" s="36"/>
      <c r="AE109" s="36"/>
      <c r="AR109" s="200" t="s">
        <v>140</v>
      </c>
      <c r="AT109" s="200" t="s">
        <v>135</v>
      </c>
      <c r="AU109" s="200" t="s">
        <v>83</v>
      </c>
      <c r="AY109" s="19" t="s">
        <v>132</v>
      </c>
      <c r="BE109" s="201">
        <f>IF(N109="základní",J109,0)</f>
        <v>0</v>
      </c>
      <c r="BF109" s="201">
        <f>IF(N109="snížená",J109,0)</f>
        <v>0</v>
      </c>
      <c r="BG109" s="201">
        <f>IF(N109="zákl. přenesená",J109,0)</f>
        <v>0</v>
      </c>
      <c r="BH109" s="201">
        <f>IF(N109="sníž. přenesená",J109,0)</f>
        <v>0</v>
      </c>
      <c r="BI109" s="201">
        <f>IF(N109="nulová",J109,0)</f>
        <v>0</v>
      </c>
      <c r="BJ109" s="19" t="s">
        <v>81</v>
      </c>
      <c r="BK109" s="201">
        <f>ROUND(I109*H109,2)</f>
        <v>0</v>
      </c>
      <c r="BL109" s="19" t="s">
        <v>140</v>
      </c>
      <c r="BM109" s="200" t="s">
        <v>406</v>
      </c>
    </row>
    <row r="110" spans="2:51" s="14" customFormat="1" ht="12">
      <c r="B110" s="216"/>
      <c r="C110" s="217"/>
      <c r="D110" s="202" t="s">
        <v>144</v>
      </c>
      <c r="E110" s="218" t="s">
        <v>19</v>
      </c>
      <c r="F110" s="219" t="s">
        <v>407</v>
      </c>
      <c r="G110" s="217"/>
      <c r="H110" s="220">
        <v>53.047</v>
      </c>
      <c r="I110" s="221"/>
      <c r="J110" s="217"/>
      <c r="K110" s="217"/>
      <c r="L110" s="222"/>
      <c r="M110" s="223"/>
      <c r="N110" s="224"/>
      <c r="O110" s="224"/>
      <c r="P110" s="224"/>
      <c r="Q110" s="224"/>
      <c r="R110" s="224"/>
      <c r="S110" s="224"/>
      <c r="T110" s="225"/>
      <c r="AT110" s="226" t="s">
        <v>144</v>
      </c>
      <c r="AU110" s="226" t="s">
        <v>83</v>
      </c>
      <c r="AV110" s="14" t="s">
        <v>83</v>
      </c>
      <c r="AW110" s="14" t="s">
        <v>35</v>
      </c>
      <c r="AX110" s="14" t="s">
        <v>81</v>
      </c>
      <c r="AY110" s="226" t="s">
        <v>132</v>
      </c>
    </row>
    <row r="111" spans="2:63" s="12" customFormat="1" ht="22.9" customHeight="1">
      <c r="B111" s="173"/>
      <c r="C111" s="174"/>
      <c r="D111" s="175" t="s">
        <v>72</v>
      </c>
      <c r="E111" s="187" t="s">
        <v>182</v>
      </c>
      <c r="F111" s="187" t="s">
        <v>183</v>
      </c>
      <c r="G111" s="174"/>
      <c r="H111" s="174"/>
      <c r="I111" s="177"/>
      <c r="J111" s="188">
        <f>BK111</f>
        <v>0</v>
      </c>
      <c r="K111" s="174"/>
      <c r="L111" s="179"/>
      <c r="M111" s="180"/>
      <c r="N111" s="181"/>
      <c r="O111" s="181"/>
      <c r="P111" s="182">
        <f>SUM(P112:P113)</f>
        <v>0</v>
      </c>
      <c r="Q111" s="181"/>
      <c r="R111" s="182">
        <f>SUM(R112:R113)</f>
        <v>0.00212188</v>
      </c>
      <c r="S111" s="181"/>
      <c r="T111" s="183">
        <f>SUM(T112:T113)</f>
        <v>0</v>
      </c>
      <c r="AR111" s="184" t="s">
        <v>81</v>
      </c>
      <c r="AT111" s="185" t="s">
        <v>72</v>
      </c>
      <c r="AU111" s="185" t="s">
        <v>81</v>
      </c>
      <c r="AY111" s="184" t="s">
        <v>132</v>
      </c>
      <c r="BK111" s="186">
        <f>SUM(BK112:BK113)</f>
        <v>0</v>
      </c>
    </row>
    <row r="112" spans="1:65" s="2" customFormat="1" ht="31.9" customHeight="1">
      <c r="A112" s="36"/>
      <c r="B112" s="37"/>
      <c r="C112" s="189" t="s">
        <v>169</v>
      </c>
      <c r="D112" s="189" t="s">
        <v>135</v>
      </c>
      <c r="E112" s="190" t="s">
        <v>184</v>
      </c>
      <c r="F112" s="191" t="s">
        <v>185</v>
      </c>
      <c r="G112" s="192" t="s">
        <v>138</v>
      </c>
      <c r="H112" s="193">
        <v>53.047</v>
      </c>
      <c r="I112" s="194"/>
      <c r="J112" s="195">
        <f>ROUND(I112*H112,2)</f>
        <v>0</v>
      </c>
      <c r="K112" s="191" t="s">
        <v>139</v>
      </c>
      <c r="L112" s="41"/>
      <c r="M112" s="196" t="s">
        <v>19</v>
      </c>
      <c r="N112" s="197" t="s">
        <v>44</v>
      </c>
      <c r="O112" s="66"/>
      <c r="P112" s="198">
        <f>O112*H112</f>
        <v>0</v>
      </c>
      <c r="Q112" s="198">
        <v>4E-05</v>
      </c>
      <c r="R112" s="198">
        <f>Q112*H112</f>
        <v>0.00212188</v>
      </c>
      <c r="S112" s="198">
        <v>0</v>
      </c>
      <c r="T112" s="199">
        <f>S112*H112</f>
        <v>0</v>
      </c>
      <c r="U112" s="36"/>
      <c r="V112" s="36"/>
      <c r="W112" s="36"/>
      <c r="X112" s="36"/>
      <c r="Y112" s="36"/>
      <c r="Z112" s="36"/>
      <c r="AA112" s="36"/>
      <c r="AB112" s="36"/>
      <c r="AC112" s="36"/>
      <c r="AD112" s="36"/>
      <c r="AE112" s="36"/>
      <c r="AR112" s="200" t="s">
        <v>140</v>
      </c>
      <c r="AT112" s="200" t="s">
        <v>135</v>
      </c>
      <c r="AU112" s="200" t="s">
        <v>83</v>
      </c>
      <c r="AY112" s="19" t="s">
        <v>132</v>
      </c>
      <c r="BE112" s="201">
        <f>IF(N112="základní",J112,0)</f>
        <v>0</v>
      </c>
      <c r="BF112" s="201">
        <f>IF(N112="snížená",J112,0)</f>
        <v>0</v>
      </c>
      <c r="BG112" s="201">
        <f>IF(N112="zákl. přenesená",J112,0)</f>
        <v>0</v>
      </c>
      <c r="BH112" s="201">
        <f>IF(N112="sníž. přenesená",J112,0)</f>
        <v>0</v>
      </c>
      <c r="BI112" s="201">
        <f>IF(N112="nulová",J112,0)</f>
        <v>0</v>
      </c>
      <c r="BJ112" s="19" t="s">
        <v>81</v>
      </c>
      <c r="BK112" s="201">
        <f>ROUND(I112*H112,2)</f>
        <v>0</v>
      </c>
      <c r="BL112" s="19" t="s">
        <v>140</v>
      </c>
      <c r="BM112" s="200" t="s">
        <v>408</v>
      </c>
    </row>
    <row r="113" spans="2:51" s="14" customFormat="1" ht="12">
      <c r="B113" s="216"/>
      <c r="C113" s="217"/>
      <c r="D113" s="202" t="s">
        <v>144</v>
      </c>
      <c r="E113" s="218" t="s">
        <v>19</v>
      </c>
      <c r="F113" s="219" t="s">
        <v>407</v>
      </c>
      <c r="G113" s="217"/>
      <c r="H113" s="220">
        <v>53.047</v>
      </c>
      <c r="I113" s="221"/>
      <c r="J113" s="217"/>
      <c r="K113" s="217"/>
      <c r="L113" s="222"/>
      <c r="M113" s="223"/>
      <c r="N113" s="224"/>
      <c r="O113" s="224"/>
      <c r="P113" s="224"/>
      <c r="Q113" s="224"/>
      <c r="R113" s="224"/>
      <c r="S113" s="224"/>
      <c r="T113" s="225"/>
      <c r="AT113" s="226" t="s">
        <v>144</v>
      </c>
      <c r="AU113" s="226" t="s">
        <v>83</v>
      </c>
      <c r="AV113" s="14" t="s">
        <v>83</v>
      </c>
      <c r="AW113" s="14" t="s">
        <v>35</v>
      </c>
      <c r="AX113" s="14" t="s">
        <v>81</v>
      </c>
      <c r="AY113" s="226" t="s">
        <v>132</v>
      </c>
    </row>
    <row r="114" spans="2:63" s="12" customFormat="1" ht="22.9" customHeight="1">
      <c r="B114" s="173"/>
      <c r="C114" s="174"/>
      <c r="D114" s="175" t="s">
        <v>72</v>
      </c>
      <c r="E114" s="187" t="s">
        <v>187</v>
      </c>
      <c r="F114" s="187" t="s">
        <v>188</v>
      </c>
      <c r="G114" s="174"/>
      <c r="H114" s="174"/>
      <c r="I114" s="177"/>
      <c r="J114" s="188">
        <f>BK114</f>
        <v>0</v>
      </c>
      <c r="K114" s="174"/>
      <c r="L114" s="179"/>
      <c r="M114" s="180"/>
      <c r="N114" s="181"/>
      <c r="O114" s="181"/>
      <c r="P114" s="182">
        <f>SUM(P115:P131)</f>
        <v>0</v>
      </c>
      <c r="Q114" s="181"/>
      <c r="R114" s="182">
        <f>SUM(R115:R131)</f>
        <v>0.043574</v>
      </c>
      <c r="S114" s="181"/>
      <c r="T114" s="183">
        <f>SUM(T115:T131)</f>
        <v>0.46462814</v>
      </c>
      <c r="AR114" s="184" t="s">
        <v>81</v>
      </c>
      <c r="AT114" s="185" t="s">
        <v>72</v>
      </c>
      <c r="AU114" s="185" t="s">
        <v>81</v>
      </c>
      <c r="AY114" s="184" t="s">
        <v>132</v>
      </c>
      <c r="BK114" s="186">
        <f>SUM(BK115:BK131)</f>
        <v>0</v>
      </c>
    </row>
    <row r="115" spans="1:65" s="2" customFormat="1" ht="21.4" customHeight="1">
      <c r="A115" s="36"/>
      <c r="B115" s="37"/>
      <c r="C115" s="189" t="s">
        <v>177</v>
      </c>
      <c r="D115" s="189" t="s">
        <v>135</v>
      </c>
      <c r="E115" s="190" t="s">
        <v>190</v>
      </c>
      <c r="F115" s="191" t="s">
        <v>191</v>
      </c>
      <c r="G115" s="192" t="s">
        <v>138</v>
      </c>
      <c r="H115" s="193">
        <v>43.574</v>
      </c>
      <c r="I115" s="194"/>
      <c r="J115" s="195">
        <f>ROUND(I115*H115,2)</f>
        <v>0</v>
      </c>
      <c r="K115" s="191" t="s">
        <v>139</v>
      </c>
      <c r="L115" s="41"/>
      <c r="M115" s="196" t="s">
        <v>19</v>
      </c>
      <c r="N115" s="197" t="s">
        <v>44</v>
      </c>
      <c r="O115" s="66"/>
      <c r="P115" s="198">
        <f>O115*H115</f>
        <v>0</v>
      </c>
      <c r="Q115" s="198">
        <v>0.001</v>
      </c>
      <c r="R115" s="198">
        <f>Q115*H115</f>
        <v>0.043574</v>
      </c>
      <c r="S115" s="198">
        <v>0.00031</v>
      </c>
      <c r="T115" s="199">
        <f>S115*H115</f>
        <v>0.01350794</v>
      </c>
      <c r="U115" s="36"/>
      <c r="V115" s="36"/>
      <c r="W115" s="36"/>
      <c r="X115" s="36"/>
      <c r="Y115" s="36"/>
      <c r="Z115" s="36"/>
      <c r="AA115" s="36"/>
      <c r="AB115" s="36"/>
      <c r="AC115" s="36"/>
      <c r="AD115" s="36"/>
      <c r="AE115" s="36"/>
      <c r="AR115" s="200" t="s">
        <v>192</v>
      </c>
      <c r="AT115" s="200" t="s">
        <v>135</v>
      </c>
      <c r="AU115" s="200" t="s">
        <v>83</v>
      </c>
      <c r="AY115" s="19" t="s">
        <v>132</v>
      </c>
      <c r="BE115" s="201">
        <f>IF(N115="základní",J115,0)</f>
        <v>0</v>
      </c>
      <c r="BF115" s="201">
        <f>IF(N115="snížená",J115,0)</f>
        <v>0</v>
      </c>
      <c r="BG115" s="201">
        <f>IF(N115="zákl. přenesená",J115,0)</f>
        <v>0</v>
      </c>
      <c r="BH115" s="201">
        <f>IF(N115="sníž. přenesená",J115,0)</f>
        <v>0</v>
      </c>
      <c r="BI115" s="201">
        <f>IF(N115="nulová",J115,0)</f>
        <v>0</v>
      </c>
      <c r="BJ115" s="19" t="s">
        <v>81</v>
      </c>
      <c r="BK115" s="201">
        <f>ROUND(I115*H115,2)</f>
        <v>0</v>
      </c>
      <c r="BL115" s="19" t="s">
        <v>192</v>
      </c>
      <c r="BM115" s="200" t="s">
        <v>409</v>
      </c>
    </row>
    <row r="116" spans="1:47" s="2" customFormat="1" ht="39">
      <c r="A116" s="36"/>
      <c r="B116" s="37"/>
      <c r="C116" s="38"/>
      <c r="D116" s="202" t="s">
        <v>142</v>
      </c>
      <c r="E116" s="38"/>
      <c r="F116" s="203" t="s">
        <v>194</v>
      </c>
      <c r="G116" s="38"/>
      <c r="H116" s="38"/>
      <c r="I116" s="110"/>
      <c r="J116" s="38"/>
      <c r="K116" s="38"/>
      <c r="L116" s="41"/>
      <c r="M116" s="204"/>
      <c r="N116" s="205"/>
      <c r="O116" s="66"/>
      <c r="P116" s="66"/>
      <c r="Q116" s="66"/>
      <c r="R116" s="66"/>
      <c r="S116" s="66"/>
      <c r="T116" s="67"/>
      <c r="U116" s="36"/>
      <c r="V116" s="36"/>
      <c r="W116" s="36"/>
      <c r="X116" s="36"/>
      <c r="Y116" s="36"/>
      <c r="Z116" s="36"/>
      <c r="AA116" s="36"/>
      <c r="AB116" s="36"/>
      <c r="AC116" s="36"/>
      <c r="AD116" s="36"/>
      <c r="AE116" s="36"/>
      <c r="AT116" s="19" t="s">
        <v>142</v>
      </c>
      <c r="AU116" s="19" t="s">
        <v>83</v>
      </c>
    </row>
    <row r="117" spans="2:51" s="14" customFormat="1" ht="12">
      <c r="B117" s="216"/>
      <c r="C117" s="217"/>
      <c r="D117" s="202" t="s">
        <v>144</v>
      </c>
      <c r="E117" s="218" t="s">
        <v>19</v>
      </c>
      <c r="F117" s="219" t="s">
        <v>402</v>
      </c>
      <c r="G117" s="217"/>
      <c r="H117" s="220">
        <v>43.574</v>
      </c>
      <c r="I117" s="221"/>
      <c r="J117" s="217"/>
      <c r="K117" s="217"/>
      <c r="L117" s="222"/>
      <c r="M117" s="223"/>
      <c r="N117" s="224"/>
      <c r="O117" s="224"/>
      <c r="P117" s="224"/>
      <c r="Q117" s="224"/>
      <c r="R117" s="224"/>
      <c r="S117" s="224"/>
      <c r="T117" s="225"/>
      <c r="AT117" s="226" t="s">
        <v>144</v>
      </c>
      <c r="AU117" s="226" t="s">
        <v>83</v>
      </c>
      <c r="AV117" s="14" t="s">
        <v>83</v>
      </c>
      <c r="AW117" s="14" t="s">
        <v>35</v>
      </c>
      <c r="AX117" s="14" t="s">
        <v>81</v>
      </c>
      <c r="AY117" s="226" t="s">
        <v>132</v>
      </c>
    </row>
    <row r="118" spans="1:65" s="2" customFormat="1" ht="21.4" customHeight="1">
      <c r="A118" s="36"/>
      <c r="B118" s="37"/>
      <c r="C118" s="189" t="s">
        <v>173</v>
      </c>
      <c r="D118" s="189" t="s">
        <v>135</v>
      </c>
      <c r="E118" s="190" t="s">
        <v>196</v>
      </c>
      <c r="F118" s="191" t="s">
        <v>197</v>
      </c>
      <c r="G118" s="192" t="s">
        <v>138</v>
      </c>
      <c r="H118" s="193">
        <v>43.574</v>
      </c>
      <c r="I118" s="194"/>
      <c r="J118" s="195">
        <f>ROUND(I118*H118,2)</f>
        <v>0</v>
      </c>
      <c r="K118" s="191" t="s">
        <v>139</v>
      </c>
      <c r="L118" s="41"/>
      <c r="M118" s="196" t="s">
        <v>19</v>
      </c>
      <c r="N118" s="197" t="s">
        <v>44</v>
      </c>
      <c r="O118" s="66"/>
      <c r="P118" s="198">
        <f>O118*H118</f>
        <v>0</v>
      </c>
      <c r="Q118" s="198">
        <v>0</v>
      </c>
      <c r="R118" s="198">
        <f>Q118*H118</f>
        <v>0</v>
      </c>
      <c r="S118" s="198">
        <v>0</v>
      </c>
      <c r="T118" s="199">
        <f>S118*H118</f>
        <v>0</v>
      </c>
      <c r="U118" s="36"/>
      <c r="V118" s="36"/>
      <c r="W118" s="36"/>
      <c r="X118" s="36"/>
      <c r="Y118" s="36"/>
      <c r="Z118" s="36"/>
      <c r="AA118" s="36"/>
      <c r="AB118" s="36"/>
      <c r="AC118" s="36"/>
      <c r="AD118" s="36"/>
      <c r="AE118" s="36"/>
      <c r="AR118" s="200" t="s">
        <v>192</v>
      </c>
      <c r="AT118" s="200" t="s">
        <v>135</v>
      </c>
      <c r="AU118" s="200" t="s">
        <v>83</v>
      </c>
      <c r="AY118" s="19" t="s">
        <v>132</v>
      </c>
      <c r="BE118" s="201">
        <f>IF(N118="základní",J118,0)</f>
        <v>0</v>
      </c>
      <c r="BF118" s="201">
        <f>IF(N118="snížená",J118,0)</f>
        <v>0</v>
      </c>
      <c r="BG118" s="201">
        <f>IF(N118="zákl. přenesená",J118,0)</f>
        <v>0</v>
      </c>
      <c r="BH118" s="201">
        <f>IF(N118="sníž. přenesená",J118,0)</f>
        <v>0</v>
      </c>
      <c r="BI118" s="201">
        <f>IF(N118="nulová",J118,0)</f>
        <v>0</v>
      </c>
      <c r="BJ118" s="19" t="s">
        <v>81</v>
      </c>
      <c r="BK118" s="201">
        <f>ROUND(I118*H118,2)</f>
        <v>0</v>
      </c>
      <c r="BL118" s="19" t="s">
        <v>192</v>
      </c>
      <c r="BM118" s="200" t="s">
        <v>410</v>
      </c>
    </row>
    <row r="119" spans="1:65" s="2" customFormat="1" ht="42.6" customHeight="1">
      <c r="A119" s="36"/>
      <c r="B119" s="37"/>
      <c r="C119" s="189" t="s">
        <v>189</v>
      </c>
      <c r="D119" s="189" t="s">
        <v>135</v>
      </c>
      <c r="E119" s="190" t="s">
        <v>200</v>
      </c>
      <c r="F119" s="191" t="s">
        <v>201</v>
      </c>
      <c r="G119" s="192" t="s">
        <v>166</v>
      </c>
      <c r="H119" s="193">
        <v>1</v>
      </c>
      <c r="I119" s="194"/>
      <c r="J119" s="195">
        <f>ROUND(I119*H119,2)</f>
        <v>0</v>
      </c>
      <c r="K119" s="191" t="s">
        <v>139</v>
      </c>
      <c r="L119" s="41"/>
      <c r="M119" s="196" t="s">
        <v>19</v>
      </c>
      <c r="N119" s="197" t="s">
        <v>44</v>
      </c>
      <c r="O119" s="66"/>
      <c r="P119" s="198">
        <f>O119*H119</f>
        <v>0</v>
      </c>
      <c r="Q119" s="198">
        <v>0</v>
      </c>
      <c r="R119" s="198">
        <f>Q119*H119</f>
        <v>0</v>
      </c>
      <c r="S119" s="198">
        <v>0.024</v>
      </c>
      <c r="T119" s="199">
        <f>S119*H119</f>
        <v>0.024</v>
      </c>
      <c r="U119" s="36"/>
      <c r="V119" s="36"/>
      <c r="W119" s="36"/>
      <c r="X119" s="36"/>
      <c r="Y119" s="36"/>
      <c r="Z119" s="36"/>
      <c r="AA119" s="36"/>
      <c r="AB119" s="36"/>
      <c r="AC119" s="36"/>
      <c r="AD119" s="36"/>
      <c r="AE119" s="36"/>
      <c r="AR119" s="200" t="s">
        <v>192</v>
      </c>
      <c r="AT119" s="200" t="s">
        <v>135</v>
      </c>
      <c r="AU119" s="200" t="s">
        <v>83</v>
      </c>
      <c r="AY119" s="19" t="s">
        <v>132</v>
      </c>
      <c r="BE119" s="201">
        <f>IF(N119="základní",J119,0)</f>
        <v>0</v>
      </c>
      <c r="BF119" s="201">
        <f>IF(N119="snížená",J119,0)</f>
        <v>0</v>
      </c>
      <c r="BG119" s="201">
        <f>IF(N119="zákl. přenesená",J119,0)</f>
        <v>0</v>
      </c>
      <c r="BH119" s="201">
        <f>IF(N119="sníž. přenesená",J119,0)</f>
        <v>0</v>
      </c>
      <c r="BI119" s="201">
        <f>IF(N119="nulová",J119,0)</f>
        <v>0</v>
      </c>
      <c r="BJ119" s="19" t="s">
        <v>81</v>
      </c>
      <c r="BK119" s="201">
        <f>ROUND(I119*H119,2)</f>
        <v>0</v>
      </c>
      <c r="BL119" s="19" t="s">
        <v>192</v>
      </c>
      <c r="BM119" s="200" t="s">
        <v>411</v>
      </c>
    </row>
    <row r="120" spans="1:65" s="2" customFormat="1" ht="21.4" customHeight="1">
      <c r="A120" s="36"/>
      <c r="B120" s="37"/>
      <c r="C120" s="189" t="s">
        <v>195</v>
      </c>
      <c r="D120" s="189" t="s">
        <v>135</v>
      </c>
      <c r="E120" s="190" t="s">
        <v>204</v>
      </c>
      <c r="F120" s="191" t="s">
        <v>205</v>
      </c>
      <c r="G120" s="192" t="s">
        <v>138</v>
      </c>
      <c r="H120" s="193">
        <v>53.047</v>
      </c>
      <c r="I120" s="194"/>
      <c r="J120" s="195">
        <f>ROUND(I120*H120,2)</f>
        <v>0</v>
      </c>
      <c r="K120" s="191" t="s">
        <v>139</v>
      </c>
      <c r="L120" s="41"/>
      <c r="M120" s="196" t="s">
        <v>19</v>
      </c>
      <c r="N120" s="197" t="s">
        <v>44</v>
      </c>
      <c r="O120" s="66"/>
      <c r="P120" s="198">
        <f>O120*H120</f>
        <v>0</v>
      </c>
      <c r="Q120" s="198">
        <v>0</v>
      </c>
      <c r="R120" s="198">
        <f>Q120*H120</f>
        <v>0</v>
      </c>
      <c r="S120" s="198">
        <v>0.0025</v>
      </c>
      <c r="T120" s="199">
        <f>S120*H120</f>
        <v>0.1326175</v>
      </c>
      <c r="U120" s="36"/>
      <c r="V120" s="36"/>
      <c r="W120" s="36"/>
      <c r="X120" s="36"/>
      <c r="Y120" s="36"/>
      <c r="Z120" s="36"/>
      <c r="AA120" s="36"/>
      <c r="AB120" s="36"/>
      <c r="AC120" s="36"/>
      <c r="AD120" s="36"/>
      <c r="AE120" s="36"/>
      <c r="AR120" s="200" t="s">
        <v>140</v>
      </c>
      <c r="AT120" s="200" t="s">
        <v>135</v>
      </c>
      <c r="AU120" s="200" t="s">
        <v>83</v>
      </c>
      <c r="AY120" s="19" t="s">
        <v>132</v>
      </c>
      <c r="BE120" s="201">
        <f>IF(N120="základní",J120,0)</f>
        <v>0</v>
      </c>
      <c r="BF120" s="201">
        <f>IF(N120="snížená",J120,0)</f>
        <v>0</v>
      </c>
      <c r="BG120" s="201">
        <f>IF(N120="zákl. přenesená",J120,0)</f>
        <v>0</v>
      </c>
      <c r="BH120" s="201">
        <f>IF(N120="sníž. přenesená",J120,0)</f>
        <v>0</v>
      </c>
      <c r="BI120" s="201">
        <f>IF(N120="nulová",J120,0)</f>
        <v>0</v>
      </c>
      <c r="BJ120" s="19" t="s">
        <v>81</v>
      </c>
      <c r="BK120" s="201">
        <f>ROUND(I120*H120,2)</f>
        <v>0</v>
      </c>
      <c r="BL120" s="19" t="s">
        <v>140</v>
      </c>
      <c r="BM120" s="200" t="s">
        <v>412</v>
      </c>
    </row>
    <row r="121" spans="2:51" s="14" customFormat="1" ht="12">
      <c r="B121" s="216"/>
      <c r="C121" s="217"/>
      <c r="D121" s="202" t="s">
        <v>144</v>
      </c>
      <c r="E121" s="218" t="s">
        <v>19</v>
      </c>
      <c r="F121" s="219" t="s">
        <v>407</v>
      </c>
      <c r="G121" s="217"/>
      <c r="H121" s="220">
        <v>53.047</v>
      </c>
      <c r="I121" s="221"/>
      <c r="J121" s="217"/>
      <c r="K121" s="217"/>
      <c r="L121" s="222"/>
      <c r="M121" s="223"/>
      <c r="N121" s="224"/>
      <c r="O121" s="224"/>
      <c r="P121" s="224"/>
      <c r="Q121" s="224"/>
      <c r="R121" s="224"/>
      <c r="S121" s="224"/>
      <c r="T121" s="225"/>
      <c r="AT121" s="226" t="s">
        <v>144</v>
      </c>
      <c r="AU121" s="226" t="s">
        <v>83</v>
      </c>
      <c r="AV121" s="14" t="s">
        <v>83</v>
      </c>
      <c r="AW121" s="14" t="s">
        <v>35</v>
      </c>
      <c r="AX121" s="14" t="s">
        <v>81</v>
      </c>
      <c r="AY121" s="226" t="s">
        <v>132</v>
      </c>
    </row>
    <row r="122" spans="1:65" s="2" customFormat="1" ht="21.4" customHeight="1">
      <c r="A122" s="36"/>
      <c r="B122" s="37"/>
      <c r="C122" s="189" t="s">
        <v>199</v>
      </c>
      <c r="D122" s="189" t="s">
        <v>135</v>
      </c>
      <c r="E122" s="190" t="s">
        <v>208</v>
      </c>
      <c r="F122" s="191" t="s">
        <v>209</v>
      </c>
      <c r="G122" s="192" t="s">
        <v>210</v>
      </c>
      <c r="H122" s="193">
        <v>29.36</v>
      </c>
      <c r="I122" s="194"/>
      <c r="J122" s="195">
        <f>ROUND(I122*H122,2)</f>
        <v>0</v>
      </c>
      <c r="K122" s="191" t="s">
        <v>139</v>
      </c>
      <c r="L122" s="41"/>
      <c r="M122" s="196" t="s">
        <v>19</v>
      </c>
      <c r="N122" s="197" t="s">
        <v>44</v>
      </c>
      <c r="O122" s="66"/>
      <c r="P122" s="198">
        <f>O122*H122</f>
        <v>0</v>
      </c>
      <c r="Q122" s="198">
        <v>0</v>
      </c>
      <c r="R122" s="198">
        <f>Q122*H122</f>
        <v>0</v>
      </c>
      <c r="S122" s="198">
        <v>0.0003</v>
      </c>
      <c r="T122" s="199">
        <f>S122*H122</f>
        <v>0.008808</v>
      </c>
      <c r="U122" s="36"/>
      <c r="V122" s="36"/>
      <c r="W122" s="36"/>
      <c r="X122" s="36"/>
      <c r="Y122" s="36"/>
      <c r="Z122" s="36"/>
      <c r="AA122" s="36"/>
      <c r="AB122" s="36"/>
      <c r="AC122" s="36"/>
      <c r="AD122" s="36"/>
      <c r="AE122" s="36"/>
      <c r="AR122" s="200" t="s">
        <v>140</v>
      </c>
      <c r="AT122" s="200" t="s">
        <v>135</v>
      </c>
      <c r="AU122" s="200" t="s">
        <v>83</v>
      </c>
      <c r="AY122" s="19" t="s">
        <v>132</v>
      </c>
      <c r="BE122" s="201">
        <f>IF(N122="základní",J122,0)</f>
        <v>0</v>
      </c>
      <c r="BF122" s="201">
        <f>IF(N122="snížená",J122,0)</f>
        <v>0</v>
      </c>
      <c r="BG122" s="201">
        <f>IF(N122="zákl. přenesená",J122,0)</f>
        <v>0</v>
      </c>
      <c r="BH122" s="201">
        <f>IF(N122="sníž. přenesená",J122,0)</f>
        <v>0</v>
      </c>
      <c r="BI122" s="201">
        <f>IF(N122="nulová",J122,0)</f>
        <v>0</v>
      </c>
      <c r="BJ122" s="19" t="s">
        <v>81</v>
      </c>
      <c r="BK122" s="201">
        <f>ROUND(I122*H122,2)</f>
        <v>0</v>
      </c>
      <c r="BL122" s="19" t="s">
        <v>140</v>
      </c>
      <c r="BM122" s="200" t="s">
        <v>413</v>
      </c>
    </row>
    <row r="123" spans="2:51" s="14" customFormat="1" ht="12">
      <c r="B123" s="216"/>
      <c r="C123" s="217"/>
      <c r="D123" s="202" t="s">
        <v>144</v>
      </c>
      <c r="E123" s="218" t="s">
        <v>19</v>
      </c>
      <c r="F123" s="219" t="s">
        <v>414</v>
      </c>
      <c r="G123" s="217"/>
      <c r="H123" s="220">
        <v>29.36</v>
      </c>
      <c r="I123" s="221"/>
      <c r="J123" s="217"/>
      <c r="K123" s="217"/>
      <c r="L123" s="222"/>
      <c r="M123" s="223"/>
      <c r="N123" s="224"/>
      <c r="O123" s="224"/>
      <c r="P123" s="224"/>
      <c r="Q123" s="224"/>
      <c r="R123" s="224"/>
      <c r="S123" s="224"/>
      <c r="T123" s="225"/>
      <c r="AT123" s="226" t="s">
        <v>144</v>
      </c>
      <c r="AU123" s="226" t="s">
        <v>83</v>
      </c>
      <c r="AV123" s="14" t="s">
        <v>83</v>
      </c>
      <c r="AW123" s="14" t="s">
        <v>35</v>
      </c>
      <c r="AX123" s="14" t="s">
        <v>81</v>
      </c>
      <c r="AY123" s="226" t="s">
        <v>132</v>
      </c>
    </row>
    <row r="124" spans="1:65" s="2" customFormat="1" ht="21.4" customHeight="1">
      <c r="A124" s="36"/>
      <c r="B124" s="37"/>
      <c r="C124" s="189" t="s">
        <v>203</v>
      </c>
      <c r="D124" s="189" t="s">
        <v>135</v>
      </c>
      <c r="E124" s="190" t="s">
        <v>214</v>
      </c>
      <c r="F124" s="191" t="s">
        <v>215</v>
      </c>
      <c r="G124" s="192" t="s">
        <v>138</v>
      </c>
      <c r="H124" s="193">
        <v>53.047</v>
      </c>
      <c r="I124" s="194"/>
      <c r="J124" s="195">
        <f>ROUND(I124*H124,2)</f>
        <v>0</v>
      </c>
      <c r="K124" s="191" t="s">
        <v>139</v>
      </c>
      <c r="L124" s="41"/>
      <c r="M124" s="196" t="s">
        <v>19</v>
      </c>
      <c r="N124" s="197" t="s">
        <v>44</v>
      </c>
      <c r="O124" s="66"/>
      <c r="P124" s="198">
        <f>O124*H124</f>
        <v>0</v>
      </c>
      <c r="Q124" s="198">
        <v>0</v>
      </c>
      <c r="R124" s="198">
        <f>Q124*H124</f>
        <v>0</v>
      </c>
      <c r="S124" s="198">
        <v>0</v>
      </c>
      <c r="T124" s="199">
        <f>S124*H124</f>
        <v>0</v>
      </c>
      <c r="U124" s="36"/>
      <c r="V124" s="36"/>
      <c r="W124" s="36"/>
      <c r="X124" s="36"/>
      <c r="Y124" s="36"/>
      <c r="Z124" s="36"/>
      <c r="AA124" s="36"/>
      <c r="AB124" s="36"/>
      <c r="AC124" s="36"/>
      <c r="AD124" s="36"/>
      <c r="AE124" s="36"/>
      <c r="AR124" s="200" t="s">
        <v>140</v>
      </c>
      <c r="AT124" s="200" t="s">
        <v>135</v>
      </c>
      <c r="AU124" s="200" t="s">
        <v>83</v>
      </c>
      <c r="AY124" s="19" t="s">
        <v>132</v>
      </c>
      <c r="BE124" s="201">
        <f>IF(N124="základní",J124,0)</f>
        <v>0</v>
      </c>
      <c r="BF124" s="201">
        <f>IF(N124="snížená",J124,0)</f>
        <v>0</v>
      </c>
      <c r="BG124" s="201">
        <f>IF(N124="zákl. přenesená",J124,0)</f>
        <v>0</v>
      </c>
      <c r="BH124" s="201">
        <f>IF(N124="sníž. přenesená",J124,0)</f>
        <v>0</v>
      </c>
      <c r="BI124" s="201">
        <f>IF(N124="nulová",J124,0)</f>
        <v>0</v>
      </c>
      <c r="BJ124" s="19" t="s">
        <v>81</v>
      </c>
      <c r="BK124" s="201">
        <f>ROUND(I124*H124,2)</f>
        <v>0</v>
      </c>
      <c r="BL124" s="19" t="s">
        <v>140</v>
      </c>
      <c r="BM124" s="200" t="s">
        <v>415</v>
      </c>
    </row>
    <row r="125" spans="1:65" s="2" customFormat="1" ht="21.4" customHeight="1">
      <c r="A125" s="36"/>
      <c r="B125" s="37"/>
      <c r="C125" s="189" t="s">
        <v>207</v>
      </c>
      <c r="D125" s="189" t="s">
        <v>135</v>
      </c>
      <c r="E125" s="190" t="s">
        <v>217</v>
      </c>
      <c r="F125" s="191" t="s">
        <v>218</v>
      </c>
      <c r="G125" s="192" t="s">
        <v>138</v>
      </c>
      <c r="H125" s="193">
        <v>53.047</v>
      </c>
      <c r="I125" s="194"/>
      <c r="J125" s="195">
        <f>ROUND(I125*H125,2)</f>
        <v>0</v>
      </c>
      <c r="K125" s="191" t="s">
        <v>139</v>
      </c>
      <c r="L125" s="41"/>
      <c r="M125" s="196" t="s">
        <v>19</v>
      </c>
      <c r="N125" s="197" t="s">
        <v>44</v>
      </c>
      <c r="O125" s="66"/>
      <c r="P125" s="198">
        <f>O125*H125</f>
        <v>0</v>
      </c>
      <c r="Q125" s="198">
        <v>0</v>
      </c>
      <c r="R125" s="198">
        <f>Q125*H125</f>
        <v>0</v>
      </c>
      <c r="S125" s="198">
        <v>0.0021</v>
      </c>
      <c r="T125" s="199">
        <f>S125*H125</f>
        <v>0.11139869999999999</v>
      </c>
      <c r="U125" s="36"/>
      <c r="V125" s="36"/>
      <c r="W125" s="36"/>
      <c r="X125" s="36"/>
      <c r="Y125" s="36"/>
      <c r="Z125" s="36"/>
      <c r="AA125" s="36"/>
      <c r="AB125" s="36"/>
      <c r="AC125" s="36"/>
      <c r="AD125" s="36"/>
      <c r="AE125" s="36"/>
      <c r="AR125" s="200" t="s">
        <v>140</v>
      </c>
      <c r="AT125" s="200" t="s">
        <v>135</v>
      </c>
      <c r="AU125" s="200" t="s">
        <v>83</v>
      </c>
      <c r="AY125" s="19" t="s">
        <v>132</v>
      </c>
      <c r="BE125" s="201">
        <f>IF(N125="základní",J125,0)</f>
        <v>0</v>
      </c>
      <c r="BF125" s="201">
        <f>IF(N125="snížená",J125,0)</f>
        <v>0</v>
      </c>
      <c r="BG125" s="201">
        <f>IF(N125="zákl. přenesená",J125,0)</f>
        <v>0</v>
      </c>
      <c r="BH125" s="201">
        <f>IF(N125="sníž. přenesená",J125,0)</f>
        <v>0</v>
      </c>
      <c r="BI125" s="201">
        <f>IF(N125="nulová",J125,0)</f>
        <v>0</v>
      </c>
      <c r="BJ125" s="19" t="s">
        <v>81</v>
      </c>
      <c r="BK125" s="201">
        <f>ROUND(I125*H125,2)</f>
        <v>0</v>
      </c>
      <c r="BL125" s="19" t="s">
        <v>140</v>
      </c>
      <c r="BM125" s="200" t="s">
        <v>416</v>
      </c>
    </row>
    <row r="126" spans="1:47" s="2" customFormat="1" ht="48.75">
      <c r="A126" s="36"/>
      <c r="B126" s="37"/>
      <c r="C126" s="38"/>
      <c r="D126" s="202" t="s">
        <v>142</v>
      </c>
      <c r="E126" s="38"/>
      <c r="F126" s="203" t="s">
        <v>220</v>
      </c>
      <c r="G126" s="38"/>
      <c r="H126" s="38"/>
      <c r="I126" s="110"/>
      <c r="J126" s="38"/>
      <c r="K126" s="38"/>
      <c r="L126" s="41"/>
      <c r="M126" s="204"/>
      <c r="N126" s="205"/>
      <c r="O126" s="66"/>
      <c r="P126" s="66"/>
      <c r="Q126" s="66"/>
      <c r="R126" s="66"/>
      <c r="S126" s="66"/>
      <c r="T126" s="67"/>
      <c r="U126" s="36"/>
      <c r="V126" s="36"/>
      <c r="W126" s="36"/>
      <c r="X126" s="36"/>
      <c r="Y126" s="36"/>
      <c r="Z126" s="36"/>
      <c r="AA126" s="36"/>
      <c r="AB126" s="36"/>
      <c r="AC126" s="36"/>
      <c r="AD126" s="36"/>
      <c r="AE126" s="36"/>
      <c r="AT126" s="19" t="s">
        <v>142</v>
      </c>
      <c r="AU126" s="19" t="s">
        <v>83</v>
      </c>
    </row>
    <row r="127" spans="2:51" s="14" customFormat="1" ht="12">
      <c r="B127" s="216"/>
      <c r="C127" s="217"/>
      <c r="D127" s="202" t="s">
        <v>144</v>
      </c>
      <c r="E127" s="218" t="s">
        <v>19</v>
      </c>
      <c r="F127" s="219" t="s">
        <v>407</v>
      </c>
      <c r="G127" s="217"/>
      <c r="H127" s="220">
        <v>53.047</v>
      </c>
      <c r="I127" s="221"/>
      <c r="J127" s="217"/>
      <c r="K127" s="217"/>
      <c r="L127" s="222"/>
      <c r="M127" s="223"/>
      <c r="N127" s="224"/>
      <c r="O127" s="224"/>
      <c r="P127" s="224"/>
      <c r="Q127" s="224"/>
      <c r="R127" s="224"/>
      <c r="S127" s="224"/>
      <c r="T127" s="225"/>
      <c r="AT127" s="226" t="s">
        <v>144</v>
      </c>
      <c r="AU127" s="226" t="s">
        <v>83</v>
      </c>
      <c r="AV127" s="14" t="s">
        <v>83</v>
      </c>
      <c r="AW127" s="14" t="s">
        <v>35</v>
      </c>
      <c r="AX127" s="14" t="s">
        <v>81</v>
      </c>
      <c r="AY127" s="226" t="s">
        <v>132</v>
      </c>
    </row>
    <row r="128" spans="1:65" s="2" customFormat="1" ht="42.6" customHeight="1">
      <c r="A128" s="36"/>
      <c r="B128" s="37"/>
      <c r="C128" s="189" t="s">
        <v>213</v>
      </c>
      <c r="D128" s="189" t="s">
        <v>135</v>
      </c>
      <c r="E128" s="190" t="s">
        <v>233</v>
      </c>
      <c r="F128" s="191" t="s">
        <v>234</v>
      </c>
      <c r="G128" s="192" t="s">
        <v>138</v>
      </c>
      <c r="H128" s="193">
        <v>43.574</v>
      </c>
      <c r="I128" s="194"/>
      <c r="J128" s="195">
        <f>ROUND(I128*H128,2)</f>
        <v>0</v>
      </c>
      <c r="K128" s="191" t="s">
        <v>139</v>
      </c>
      <c r="L128" s="41"/>
      <c r="M128" s="196" t="s">
        <v>19</v>
      </c>
      <c r="N128" s="197" t="s">
        <v>44</v>
      </c>
      <c r="O128" s="66"/>
      <c r="P128" s="198">
        <f>O128*H128</f>
        <v>0</v>
      </c>
      <c r="Q128" s="198">
        <v>0</v>
      </c>
      <c r="R128" s="198">
        <f>Q128*H128</f>
        <v>0</v>
      </c>
      <c r="S128" s="198">
        <v>0.004</v>
      </c>
      <c r="T128" s="199">
        <f>S128*H128</f>
        <v>0.174296</v>
      </c>
      <c r="U128" s="36"/>
      <c r="V128" s="36"/>
      <c r="W128" s="36"/>
      <c r="X128" s="36"/>
      <c r="Y128" s="36"/>
      <c r="Z128" s="36"/>
      <c r="AA128" s="36"/>
      <c r="AB128" s="36"/>
      <c r="AC128" s="36"/>
      <c r="AD128" s="36"/>
      <c r="AE128" s="36"/>
      <c r="AR128" s="200" t="s">
        <v>140</v>
      </c>
      <c r="AT128" s="200" t="s">
        <v>135</v>
      </c>
      <c r="AU128" s="200" t="s">
        <v>83</v>
      </c>
      <c r="AY128" s="19" t="s">
        <v>132</v>
      </c>
      <c r="BE128" s="201">
        <f>IF(N128="základní",J128,0)</f>
        <v>0</v>
      </c>
      <c r="BF128" s="201">
        <f>IF(N128="snížená",J128,0)</f>
        <v>0</v>
      </c>
      <c r="BG128" s="201">
        <f>IF(N128="zákl. přenesená",J128,0)</f>
        <v>0</v>
      </c>
      <c r="BH128" s="201">
        <f>IF(N128="sníž. přenesená",J128,0)</f>
        <v>0</v>
      </c>
      <c r="BI128" s="201">
        <f>IF(N128="nulová",J128,0)</f>
        <v>0</v>
      </c>
      <c r="BJ128" s="19" t="s">
        <v>81</v>
      </c>
      <c r="BK128" s="201">
        <f>ROUND(I128*H128,2)</f>
        <v>0</v>
      </c>
      <c r="BL128" s="19" t="s">
        <v>140</v>
      </c>
      <c r="BM128" s="200" t="s">
        <v>417</v>
      </c>
    </row>
    <row r="129" spans="1:47" s="2" customFormat="1" ht="39">
      <c r="A129" s="36"/>
      <c r="B129" s="37"/>
      <c r="C129" s="38"/>
      <c r="D129" s="202" t="s">
        <v>142</v>
      </c>
      <c r="E129" s="38"/>
      <c r="F129" s="203" t="s">
        <v>236</v>
      </c>
      <c r="G129" s="38"/>
      <c r="H129" s="38"/>
      <c r="I129" s="110"/>
      <c r="J129" s="38"/>
      <c r="K129" s="38"/>
      <c r="L129" s="41"/>
      <c r="M129" s="204"/>
      <c r="N129" s="205"/>
      <c r="O129" s="66"/>
      <c r="P129" s="66"/>
      <c r="Q129" s="66"/>
      <c r="R129" s="66"/>
      <c r="S129" s="66"/>
      <c r="T129" s="67"/>
      <c r="U129" s="36"/>
      <c r="V129" s="36"/>
      <c r="W129" s="36"/>
      <c r="X129" s="36"/>
      <c r="Y129" s="36"/>
      <c r="Z129" s="36"/>
      <c r="AA129" s="36"/>
      <c r="AB129" s="36"/>
      <c r="AC129" s="36"/>
      <c r="AD129" s="36"/>
      <c r="AE129" s="36"/>
      <c r="AT129" s="19" t="s">
        <v>142</v>
      </c>
      <c r="AU129" s="19" t="s">
        <v>83</v>
      </c>
    </row>
    <row r="130" spans="2:51" s="13" customFormat="1" ht="12">
      <c r="B130" s="206"/>
      <c r="C130" s="207"/>
      <c r="D130" s="202" t="s">
        <v>144</v>
      </c>
      <c r="E130" s="208" t="s">
        <v>19</v>
      </c>
      <c r="F130" s="209" t="s">
        <v>418</v>
      </c>
      <c r="G130" s="207"/>
      <c r="H130" s="208" t="s">
        <v>19</v>
      </c>
      <c r="I130" s="210"/>
      <c r="J130" s="207"/>
      <c r="K130" s="207"/>
      <c r="L130" s="211"/>
      <c r="M130" s="212"/>
      <c r="N130" s="213"/>
      <c r="O130" s="213"/>
      <c r="P130" s="213"/>
      <c r="Q130" s="213"/>
      <c r="R130" s="213"/>
      <c r="S130" s="213"/>
      <c r="T130" s="214"/>
      <c r="AT130" s="215" t="s">
        <v>144</v>
      </c>
      <c r="AU130" s="215" t="s">
        <v>83</v>
      </c>
      <c r="AV130" s="13" t="s">
        <v>81</v>
      </c>
      <c r="AW130" s="13" t="s">
        <v>35</v>
      </c>
      <c r="AX130" s="13" t="s">
        <v>73</v>
      </c>
      <c r="AY130" s="215" t="s">
        <v>132</v>
      </c>
    </row>
    <row r="131" spans="2:51" s="14" customFormat="1" ht="12">
      <c r="B131" s="216"/>
      <c r="C131" s="217"/>
      <c r="D131" s="202" t="s">
        <v>144</v>
      </c>
      <c r="E131" s="218" t="s">
        <v>19</v>
      </c>
      <c r="F131" s="219" t="s">
        <v>402</v>
      </c>
      <c r="G131" s="217"/>
      <c r="H131" s="220">
        <v>43.574</v>
      </c>
      <c r="I131" s="221"/>
      <c r="J131" s="217"/>
      <c r="K131" s="217"/>
      <c r="L131" s="222"/>
      <c r="M131" s="223"/>
      <c r="N131" s="224"/>
      <c r="O131" s="224"/>
      <c r="P131" s="224"/>
      <c r="Q131" s="224"/>
      <c r="R131" s="224"/>
      <c r="S131" s="224"/>
      <c r="T131" s="225"/>
      <c r="AT131" s="226" t="s">
        <v>144</v>
      </c>
      <c r="AU131" s="226" t="s">
        <v>83</v>
      </c>
      <c r="AV131" s="14" t="s">
        <v>83</v>
      </c>
      <c r="AW131" s="14" t="s">
        <v>35</v>
      </c>
      <c r="AX131" s="14" t="s">
        <v>81</v>
      </c>
      <c r="AY131" s="226" t="s">
        <v>132</v>
      </c>
    </row>
    <row r="132" spans="2:63" s="12" customFormat="1" ht="22.9" customHeight="1">
      <c r="B132" s="173"/>
      <c r="C132" s="174"/>
      <c r="D132" s="175" t="s">
        <v>72</v>
      </c>
      <c r="E132" s="187" t="s">
        <v>237</v>
      </c>
      <c r="F132" s="187" t="s">
        <v>238</v>
      </c>
      <c r="G132" s="174"/>
      <c r="H132" s="174"/>
      <c r="I132" s="177"/>
      <c r="J132" s="188">
        <f>BK132</f>
        <v>0</v>
      </c>
      <c r="K132" s="174"/>
      <c r="L132" s="179"/>
      <c r="M132" s="180"/>
      <c r="N132" s="181"/>
      <c r="O132" s="181"/>
      <c r="P132" s="182">
        <f>SUM(P133:P139)</f>
        <v>0</v>
      </c>
      <c r="Q132" s="181"/>
      <c r="R132" s="182">
        <f>SUM(R133:R139)</f>
        <v>0</v>
      </c>
      <c r="S132" s="181"/>
      <c r="T132" s="183">
        <f>SUM(T133:T139)</f>
        <v>0</v>
      </c>
      <c r="AR132" s="184" t="s">
        <v>81</v>
      </c>
      <c r="AT132" s="185" t="s">
        <v>72</v>
      </c>
      <c r="AU132" s="185" t="s">
        <v>81</v>
      </c>
      <c r="AY132" s="184" t="s">
        <v>132</v>
      </c>
      <c r="BK132" s="186">
        <f>SUM(BK133:BK139)</f>
        <v>0</v>
      </c>
    </row>
    <row r="133" spans="1:65" s="2" customFormat="1" ht="31.9" customHeight="1">
      <c r="A133" s="36"/>
      <c r="B133" s="37"/>
      <c r="C133" s="189" t="s">
        <v>8</v>
      </c>
      <c r="D133" s="189" t="s">
        <v>135</v>
      </c>
      <c r="E133" s="190" t="s">
        <v>240</v>
      </c>
      <c r="F133" s="191" t="s">
        <v>241</v>
      </c>
      <c r="G133" s="192" t="s">
        <v>242</v>
      </c>
      <c r="H133" s="193">
        <v>0.465</v>
      </c>
      <c r="I133" s="194"/>
      <c r="J133" s="195">
        <f>ROUND(I133*H133,2)</f>
        <v>0</v>
      </c>
      <c r="K133" s="191" t="s">
        <v>139</v>
      </c>
      <c r="L133" s="41"/>
      <c r="M133" s="196" t="s">
        <v>19</v>
      </c>
      <c r="N133" s="197" t="s">
        <v>44</v>
      </c>
      <c r="O133" s="66"/>
      <c r="P133" s="198">
        <f>O133*H133</f>
        <v>0</v>
      </c>
      <c r="Q133" s="198">
        <v>0</v>
      </c>
      <c r="R133" s="198">
        <f>Q133*H133</f>
        <v>0</v>
      </c>
      <c r="S133" s="198">
        <v>0</v>
      </c>
      <c r="T133" s="199">
        <f>S133*H133</f>
        <v>0</v>
      </c>
      <c r="U133" s="36"/>
      <c r="V133" s="36"/>
      <c r="W133" s="36"/>
      <c r="X133" s="36"/>
      <c r="Y133" s="36"/>
      <c r="Z133" s="36"/>
      <c r="AA133" s="36"/>
      <c r="AB133" s="36"/>
      <c r="AC133" s="36"/>
      <c r="AD133" s="36"/>
      <c r="AE133" s="36"/>
      <c r="AR133" s="200" t="s">
        <v>140</v>
      </c>
      <c r="AT133" s="200" t="s">
        <v>135</v>
      </c>
      <c r="AU133" s="200" t="s">
        <v>83</v>
      </c>
      <c r="AY133" s="19" t="s">
        <v>132</v>
      </c>
      <c r="BE133" s="201">
        <f>IF(N133="základní",J133,0)</f>
        <v>0</v>
      </c>
      <c r="BF133" s="201">
        <f>IF(N133="snížená",J133,0)</f>
        <v>0</v>
      </c>
      <c r="BG133" s="201">
        <f>IF(N133="zákl. přenesená",J133,0)</f>
        <v>0</v>
      </c>
      <c r="BH133" s="201">
        <f>IF(N133="sníž. přenesená",J133,0)</f>
        <v>0</v>
      </c>
      <c r="BI133" s="201">
        <f>IF(N133="nulová",J133,0)</f>
        <v>0</v>
      </c>
      <c r="BJ133" s="19" t="s">
        <v>81</v>
      </c>
      <c r="BK133" s="201">
        <f>ROUND(I133*H133,2)</f>
        <v>0</v>
      </c>
      <c r="BL133" s="19" t="s">
        <v>140</v>
      </c>
      <c r="BM133" s="200" t="s">
        <v>419</v>
      </c>
    </row>
    <row r="134" spans="1:47" s="2" customFormat="1" ht="175.5">
      <c r="A134" s="36"/>
      <c r="B134" s="37"/>
      <c r="C134" s="38"/>
      <c r="D134" s="202" t="s">
        <v>142</v>
      </c>
      <c r="E134" s="38"/>
      <c r="F134" s="203" t="s">
        <v>244</v>
      </c>
      <c r="G134" s="38"/>
      <c r="H134" s="38"/>
      <c r="I134" s="110"/>
      <c r="J134" s="38"/>
      <c r="K134" s="38"/>
      <c r="L134" s="41"/>
      <c r="M134" s="204"/>
      <c r="N134" s="205"/>
      <c r="O134" s="66"/>
      <c r="P134" s="66"/>
      <c r="Q134" s="66"/>
      <c r="R134" s="66"/>
      <c r="S134" s="66"/>
      <c r="T134" s="67"/>
      <c r="U134" s="36"/>
      <c r="V134" s="36"/>
      <c r="W134" s="36"/>
      <c r="X134" s="36"/>
      <c r="Y134" s="36"/>
      <c r="Z134" s="36"/>
      <c r="AA134" s="36"/>
      <c r="AB134" s="36"/>
      <c r="AC134" s="36"/>
      <c r="AD134" s="36"/>
      <c r="AE134" s="36"/>
      <c r="AT134" s="19" t="s">
        <v>142</v>
      </c>
      <c r="AU134" s="19" t="s">
        <v>83</v>
      </c>
    </row>
    <row r="135" spans="1:65" s="2" customFormat="1" ht="21.4" customHeight="1">
      <c r="A135" s="36"/>
      <c r="B135" s="37"/>
      <c r="C135" s="189" t="s">
        <v>192</v>
      </c>
      <c r="D135" s="189" t="s">
        <v>135</v>
      </c>
      <c r="E135" s="190" t="s">
        <v>246</v>
      </c>
      <c r="F135" s="191" t="s">
        <v>247</v>
      </c>
      <c r="G135" s="192" t="s">
        <v>242</v>
      </c>
      <c r="H135" s="193">
        <v>0.465</v>
      </c>
      <c r="I135" s="194"/>
      <c r="J135" s="195">
        <f>ROUND(I135*H135,2)</f>
        <v>0</v>
      </c>
      <c r="K135" s="191" t="s">
        <v>139</v>
      </c>
      <c r="L135" s="41"/>
      <c r="M135" s="196" t="s">
        <v>19</v>
      </c>
      <c r="N135" s="197" t="s">
        <v>44</v>
      </c>
      <c r="O135" s="66"/>
      <c r="P135" s="198">
        <f>O135*H135</f>
        <v>0</v>
      </c>
      <c r="Q135" s="198">
        <v>0</v>
      </c>
      <c r="R135" s="198">
        <f>Q135*H135</f>
        <v>0</v>
      </c>
      <c r="S135" s="198">
        <v>0</v>
      </c>
      <c r="T135" s="199">
        <f>S135*H135</f>
        <v>0</v>
      </c>
      <c r="U135" s="36"/>
      <c r="V135" s="36"/>
      <c r="W135" s="36"/>
      <c r="X135" s="36"/>
      <c r="Y135" s="36"/>
      <c r="Z135" s="36"/>
      <c r="AA135" s="36"/>
      <c r="AB135" s="36"/>
      <c r="AC135" s="36"/>
      <c r="AD135" s="36"/>
      <c r="AE135" s="36"/>
      <c r="AR135" s="200" t="s">
        <v>140</v>
      </c>
      <c r="AT135" s="200" t="s">
        <v>135</v>
      </c>
      <c r="AU135" s="200" t="s">
        <v>83</v>
      </c>
      <c r="AY135" s="19" t="s">
        <v>132</v>
      </c>
      <c r="BE135" s="201">
        <f>IF(N135="základní",J135,0)</f>
        <v>0</v>
      </c>
      <c r="BF135" s="201">
        <f>IF(N135="snížená",J135,0)</f>
        <v>0</v>
      </c>
      <c r="BG135" s="201">
        <f>IF(N135="zákl. přenesená",J135,0)</f>
        <v>0</v>
      </c>
      <c r="BH135" s="201">
        <f>IF(N135="sníž. přenesená",J135,0)</f>
        <v>0</v>
      </c>
      <c r="BI135" s="201">
        <f>IF(N135="nulová",J135,0)</f>
        <v>0</v>
      </c>
      <c r="BJ135" s="19" t="s">
        <v>81</v>
      </c>
      <c r="BK135" s="201">
        <f>ROUND(I135*H135,2)</f>
        <v>0</v>
      </c>
      <c r="BL135" s="19" t="s">
        <v>140</v>
      </c>
      <c r="BM135" s="200" t="s">
        <v>420</v>
      </c>
    </row>
    <row r="136" spans="1:65" s="2" customFormat="1" ht="31.9" customHeight="1">
      <c r="A136" s="36"/>
      <c r="B136" s="37"/>
      <c r="C136" s="189" t="s">
        <v>227</v>
      </c>
      <c r="D136" s="189" t="s">
        <v>135</v>
      </c>
      <c r="E136" s="190" t="s">
        <v>249</v>
      </c>
      <c r="F136" s="191" t="s">
        <v>250</v>
      </c>
      <c r="G136" s="192" t="s">
        <v>242</v>
      </c>
      <c r="H136" s="193">
        <v>0.465</v>
      </c>
      <c r="I136" s="194"/>
      <c r="J136" s="195">
        <f>ROUND(I136*H136,2)</f>
        <v>0</v>
      </c>
      <c r="K136" s="191" t="s">
        <v>139</v>
      </c>
      <c r="L136" s="41"/>
      <c r="M136" s="196" t="s">
        <v>19</v>
      </c>
      <c r="N136" s="197" t="s">
        <v>44</v>
      </c>
      <c r="O136" s="66"/>
      <c r="P136" s="198">
        <f>O136*H136</f>
        <v>0</v>
      </c>
      <c r="Q136" s="198">
        <v>0</v>
      </c>
      <c r="R136" s="198">
        <f>Q136*H136</f>
        <v>0</v>
      </c>
      <c r="S136" s="198">
        <v>0</v>
      </c>
      <c r="T136" s="199">
        <f>S136*H136</f>
        <v>0</v>
      </c>
      <c r="U136" s="36"/>
      <c r="V136" s="36"/>
      <c r="W136" s="36"/>
      <c r="X136" s="36"/>
      <c r="Y136" s="36"/>
      <c r="Z136" s="36"/>
      <c r="AA136" s="36"/>
      <c r="AB136" s="36"/>
      <c r="AC136" s="36"/>
      <c r="AD136" s="36"/>
      <c r="AE136" s="36"/>
      <c r="AR136" s="200" t="s">
        <v>140</v>
      </c>
      <c r="AT136" s="200" t="s">
        <v>135</v>
      </c>
      <c r="AU136" s="200" t="s">
        <v>83</v>
      </c>
      <c r="AY136" s="19" t="s">
        <v>132</v>
      </c>
      <c r="BE136" s="201">
        <f>IF(N136="základní",J136,0)</f>
        <v>0</v>
      </c>
      <c r="BF136" s="201">
        <f>IF(N136="snížená",J136,0)</f>
        <v>0</v>
      </c>
      <c r="BG136" s="201">
        <f>IF(N136="zákl. přenesená",J136,0)</f>
        <v>0</v>
      </c>
      <c r="BH136" s="201">
        <f>IF(N136="sníž. přenesená",J136,0)</f>
        <v>0</v>
      </c>
      <c r="BI136" s="201">
        <f>IF(N136="nulová",J136,0)</f>
        <v>0</v>
      </c>
      <c r="BJ136" s="19" t="s">
        <v>81</v>
      </c>
      <c r="BK136" s="201">
        <f>ROUND(I136*H136,2)</f>
        <v>0</v>
      </c>
      <c r="BL136" s="19" t="s">
        <v>140</v>
      </c>
      <c r="BM136" s="200" t="s">
        <v>421</v>
      </c>
    </row>
    <row r="137" spans="1:65" s="2" customFormat="1" ht="42.6" customHeight="1">
      <c r="A137" s="36"/>
      <c r="B137" s="37"/>
      <c r="C137" s="189" t="s">
        <v>232</v>
      </c>
      <c r="D137" s="189" t="s">
        <v>135</v>
      </c>
      <c r="E137" s="190" t="s">
        <v>253</v>
      </c>
      <c r="F137" s="191" t="s">
        <v>254</v>
      </c>
      <c r="G137" s="192" t="s">
        <v>242</v>
      </c>
      <c r="H137" s="193">
        <v>4.185</v>
      </c>
      <c r="I137" s="194"/>
      <c r="J137" s="195">
        <f>ROUND(I137*H137,2)</f>
        <v>0</v>
      </c>
      <c r="K137" s="191" t="s">
        <v>139</v>
      </c>
      <c r="L137" s="41"/>
      <c r="M137" s="196" t="s">
        <v>19</v>
      </c>
      <c r="N137" s="197" t="s">
        <v>44</v>
      </c>
      <c r="O137" s="66"/>
      <c r="P137" s="198">
        <f>O137*H137</f>
        <v>0</v>
      </c>
      <c r="Q137" s="198">
        <v>0</v>
      </c>
      <c r="R137" s="198">
        <f>Q137*H137</f>
        <v>0</v>
      </c>
      <c r="S137" s="198">
        <v>0</v>
      </c>
      <c r="T137" s="199">
        <f>S137*H137</f>
        <v>0</v>
      </c>
      <c r="U137" s="36"/>
      <c r="V137" s="36"/>
      <c r="W137" s="36"/>
      <c r="X137" s="36"/>
      <c r="Y137" s="36"/>
      <c r="Z137" s="36"/>
      <c r="AA137" s="36"/>
      <c r="AB137" s="36"/>
      <c r="AC137" s="36"/>
      <c r="AD137" s="36"/>
      <c r="AE137" s="36"/>
      <c r="AR137" s="200" t="s">
        <v>140</v>
      </c>
      <c r="AT137" s="200" t="s">
        <v>135</v>
      </c>
      <c r="AU137" s="200" t="s">
        <v>83</v>
      </c>
      <c r="AY137" s="19" t="s">
        <v>132</v>
      </c>
      <c r="BE137" s="201">
        <f>IF(N137="základní",J137,0)</f>
        <v>0</v>
      </c>
      <c r="BF137" s="201">
        <f>IF(N137="snížená",J137,0)</f>
        <v>0</v>
      </c>
      <c r="BG137" s="201">
        <f>IF(N137="zákl. přenesená",J137,0)</f>
        <v>0</v>
      </c>
      <c r="BH137" s="201">
        <f>IF(N137="sníž. přenesená",J137,0)</f>
        <v>0</v>
      </c>
      <c r="BI137" s="201">
        <f>IF(N137="nulová",J137,0)</f>
        <v>0</v>
      </c>
      <c r="BJ137" s="19" t="s">
        <v>81</v>
      </c>
      <c r="BK137" s="201">
        <f>ROUND(I137*H137,2)</f>
        <v>0</v>
      </c>
      <c r="BL137" s="19" t="s">
        <v>140</v>
      </c>
      <c r="BM137" s="200" t="s">
        <v>422</v>
      </c>
    </row>
    <row r="138" spans="2:51" s="14" customFormat="1" ht="12">
      <c r="B138" s="216"/>
      <c r="C138" s="217"/>
      <c r="D138" s="202" t="s">
        <v>144</v>
      </c>
      <c r="E138" s="218" t="s">
        <v>19</v>
      </c>
      <c r="F138" s="219" t="s">
        <v>423</v>
      </c>
      <c r="G138" s="217"/>
      <c r="H138" s="220">
        <v>4.185</v>
      </c>
      <c r="I138" s="221"/>
      <c r="J138" s="217"/>
      <c r="K138" s="217"/>
      <c r="L138" s="222"/>
      <c r="M138" s="223"/>
      <c r="N138" s="224"/>
      <c r="O138" s="224"/>
      <c r="P138" s="224"/>
      <c r="Q138" s="224"/>
      <c r="R138" s="224"/>
      <c r="S138" s="224"/>
      <c r="T138" s="225"/>
      <c r="AT138" s="226" t="s">
        <v>144</v>
      </c>
      <c r="AU138" s="226" t="s">
        <v>83</v>
      </c>
      <c r="AV138" s="14" t="s">
        <v>83</v>
      </c>
      <c r="AW138" s="14" t="s">
        <v>35</v>
      </c>
      <c r="AX138" s="14" t="s">
        <v>81</v>
      </c>
      <c r="AY138" s="226" t="s">
        <v>132</v>
      </c>
    </row>
    <row r="139" spans="1:65" s="2" customFormat="1" ht="42.6" customHeight="1">
      <c r="A139" s="36"/>
      <c r="B139" s="37"/>
      <c r="C139" s="189" t="s">
        <v>239</v>
      </c>
      <c r="D139" s="189" t="s">
        <v>135</v>
      </c>
      <c r="E139" s="190" t="s">
        <v>258</v>
      </c>
      <c r="F139" s="191" t="s">
        <v>259</v>
      </c>
      <c r="G139" s="192" t="s">
        <v>242</v>
      </c>
      <c r="H139" s="193">
        <v>0.465</v>
      </c>
      <c r="I139" s="194"/>
      <c r="J139" s="195">
        <f>ROUND(I139*H139,2)</f>
        <v>0</v>
      </c>
      <c r="K139" s="191" t="s">
        <v>139</v>
      </c>
      <c r="L139" s="41"/>
      <c r="M139" s="196" t="s">
        <v>19</v>
      </c>
      <c r="N139" s="197" t="s">
        <v>44</v>
      </c>
      <c r="O139" s="66"/>
      <c r="P139" s="198">
        <f>O139*H139</f>
        <v>0</v>
      </c>
      <c r="Q139" s="198">
        <v>0</v>
      </c>
      <c r="R139" s="198">
        <f>Q139*H139</f>
        <v>0</v>
      </c>
      <c r="S139" s="198">
        <v>0</v>
      </c>
      <c r="T139" s="199">
        <f>S139*H139</f>
        <v>0</v>
      </c>
      <c r="U139" s="36"/>
      <c r="V139" s="36"/>
      <c r="W139" s="36"/>
      <c r="X139" s="36"/>
      <c r="Y139" s="36"/>
      <c r="Z139" s="36"/>
      <c r="AA139" s="36"/>
      <c r="AB139" s="36"/>
      <c r="AC139" s="36"/>
      <c r="AD139" s="36"/>
      <c r="AE139" s="36"/>
      <c r="AR139" s="200" t="s">
        <v>140</v>
      </c>
      <c r="AT139" s="200" t="s">
        <v>135</v>
      </c>
      <c r="AU139" s="200" t="s">
        <v>83</v>
      </c>
      <c r="AY139" s="19" t="s">
        <v>132</v>
      </c>
      <c r="BE139" s="201">
        <f>IF(N139="základní",J139,0)</f>
        <v>0</v>
      </c>
      <c r="BF139" s="201">
        <f>IF(N139="snížená",J139,0)</f>
        <v>0</v>
      </c>
      <c r="BG139" s="201">
        <f>IF(N139="zákl. přenesená",J139,0)</f>
        <v>0</v>
      </c>
      <c r="BH139" s="201">
        <f>IF(N139="sníž. přenesená",J139,0)</f>
        <v>0</v>
      </c>
      <c r="BI139" s="201">
        <f>IF(N139="nulová",J139,0)</f>
        <v>0</v>
      </c>
      <c r="BJ139" s="19" t="s">
        <v>81</v>
      </c>
      <c r="BK139" s="201">
        <f>ROUND(I139*H139,2)</f>
        <v>0</v>
      </c>
      <c r="BL139" s="19" t="s">
        <v>140</v>
      </c>
      <c r="BM139" s="200" t="s">
        <v>424</v>
      </c>
    </row>
    <row r="140" spans="2:63" s="12" customFormat="1" ht="22.9" customHeight="1">
      <c r="B140" s="173"/>
      <c r="C140" s="174"/>
      <c r="D140" s="175" t="s">
        <v>72</v>
      </c>
      <c r="E140" s="187" t="s">
        <v>261</v>
      </c>
      <c r="F140" s="187" t="s">
        <v>262</v>
      </c>
      <c r="G140" s="174"/>
      <c r="H140" s="174"/>
      <c r="I140" s="177"/>
      <c r="J140" s="188">
        <f>BK140</f>
        <v>0</v>
      </c>
      <c r="K140" s="174"/>
      <c r="L140" s="179"/>
      <c r="M140" s="180"/>
      <c r="N140" s="181"/>
      <c r="O140" s="181"/>
      <c r="P140" s="182">
        <f>SUM(P141:P142)</f>
        <v>0</v>
      </c>
      <c r="Q140" s="181"/>
      <c r="R140" s="182">
        <f>SUM(R141:R142)</f>
        <v>0</v>
      </c>
      <c r="S140" s="181"/>
      <c r="T140" s="183">
        <f>SUM(T141:T142)</f>
        <v>0</v>
      </c>
      <c r="AR140" s="184" t="s">
        <v>81</v>
      </c>
      <c r="AT140" s="185" t="s">
        <v>72</v>
      </c>
      <c r="AU140" s="185" t="s">
        <v>81</v>
      </c>
      <c r="AY140" s="184" t="s">
        <v>132</v>
      </c>
      <c r="BK140" s="186">
        <f>SUM(BK141:BK142)</f>
        <v>0</v>
      </c>
    </row>
    <row r="141" spans="1:65" s="2" customFormat="1" ht="53.25" customHeight="1">
      <c r="A141" s="36"/>
      <c r="B141" s="37"/>
      <c r="C141" s="189" t="s">
        <v>245</v>
      </c>
      <c r="D141" s="189" t="s">
        <v>135</v>
      </c>
      <c r="E141" s="190" t="s">
        <v>264</v>
      </c>
      <c r="F141" s="191" t="s">
        <v>265</v>
      </c>
      <c r="G141" s="192" t="s">
        <v>242</v>
      </c>
      <c r="H141" s="193">
        <v>0.447</v>
      </c>
      <c r="I141" s="194"/>
      <c r="J141" s="195">
        <f>ROUND(I141*H141,2)</f>
        <v>0</v>
      </c>
      <c r="K141" s="191" t="s">
        <v>139</v>
      </c>
      <c r="L141" s="41"/>
      <c r="M141" s="196" t="s">
        <v>19</v>
      </c>
      <c r="N141" s="197" t="s">
        <v>44</v>
      </c>
      <c r="O141" s="66"/>
      <c r="P141" s="198">
        <f>O141*H141</f>
        <v>0</v>
      </c>
      <c r="Q141" s="198">
        <v>0</v>
      </c>
      <c r="R141" s="198">
        <f>Q141*H141</f>
        <v>0</v>
      </c>
      <c r="S141" s="198">
        <v>0</v>
      </c>
      <c r="T141" s="199">
        <f>S141*H141</f>
        <v>0</v>
      </c>
      <c r="U141" s="36"/>
      <c r="V141" s="36"/>
      <c r="W141" s="36"/>
      <c r="X141" s="36"/>
      <c r="Y141" s="36"/>
      <c r="Z141" s="36"/>
      <c r="AA141" s="36"/>
      <c r="AB141" s="36"/>
      <c r="AC141" s="36"/>
      <c r="AD141" s="36"/>
      <c r="AE141" s="36"/>
      <c r="AR141" s="200" t="s">
        <v>140</v>
      </c>
      <c r="AT141" s="200" t="s">
        <v>135</v>
      </c>
      <c r="AU141" s="200" t="s">
        <v>83</v>
      </c>
      <c r="AY141" s="19" t="s">
        <v>132</v>
      </c>
      <c r="BE141" s="201">
        <f>IF(N141="základní",J141,0)</f>
        <v>0</v>
      </c>
      <c r="BF141" s="201">
        <f>IF(N141="snížená",J141,0)</f>
        <v>0</v>
      </c>
      <c r="BG141" s="201">
        <f>IF(N141="zákl. přenesená",J141,0)</f>
        <v>0</v>
      </c>
      <c r="BH141" s="201">
        <f>IF(N141="sníž. přenesená",J141,0)</f>
        <v>0</v>
      </c>
      <c r="BI141" s="201">
        <f>IF(N141="nulová",J141,0)</f>
        <v>0</v>
      </c>
      <c r="BJ141" s="19" t="s">
        <v>81</v>
      </c>
      <c r="BK141" s="201">
        <f>ROUND(I141*H141,2)</f>
        <v>0</v>
      </c>
      <c r="BL141" s="19" t="s">
        <v>140</v>
      </c>
      <c r="BM141" s="200" t="s">
        <v>425</v>
      </c>
    </row>
    <row r="142" spans="1:47" s="2" customFormat="1" ht="107.25">
      <c r="A142" s="36"/>
      <c r="B142" s="37"/>
      <c r="C142" s="38"/>
      <c r="D142" s="202" t="s">
        <v>142</v>
      </c>
      <c r="E142" s="38"/>
      <c r="F142" s="203" t="s">
        <v>267</v>
      </c>
      <c r="G142" s="38"/>
      <c r="H142" s="38"/>
      <c r="I142" s="110"/>
      <c r="J142" s="38"/>
      <c r="K142" s="38"/>
      <c r="L142" s="41"/>
      <c r="M142" s="204"/>
      <c r="N142" s="205"/>
      <c r="O142" s="66"/>
      <c r="P142" s="66"/>
      <c r="Q142" s="66"/>
      <c r="R142" s="66"/>
      <c r="S142" s="66"/>
      <c r="T142" s="67"/>
      <c r="U142" s="36"/>
      <c r="V142" s="36"/>
      <c r="W142" s="36"/>
      <c r="X142" s="36"/>
      <c r="Y142" s="36"/>
      <c r="Z142" s="36"/>
      <c r="AA142" s="36"/>
      <c r="AB142" s="36"/>
      <c r="AC142" s="36"/>
      <c r="AD142" s="36"/>
      <c r="AE142" s="36"/>
      <c r="AT142" s="19" t="s">
        <v>142</v>
      </c>
      <c r="AU142" s="19" t="s">
        <v>83</v>
      </c>
    </row>
    <row r="143" spans="2:63" s="12" customFormat="1" ht="25.9" customHeight="1">
      <c r="B143" s="173"/>
      <c r="C143" s="174"/>
      <c r="D143" s="175" t="s">
        <v>72</v>
      </c>
      <c r="E143" s="176" t="s">
        <v>268</v>
      </c>
      <c r="F143" s="176" t="s">
        <v>269</v>
      </c>
      <c r="G143" s="174"/>
      <c r="H143" s="174"/>
      <c r="I143" s="177"/>
      <c r="J143" s="178">
        <f>BK143</f>
        <v>0</v>
      </c>
      <c r="K143" s="174"/>
      <c r="L143" s="179"/>
      <c r="M143" s="180"/>
      <c r="N143" s="181"/>
      <c r="O143" s="181"/>
      <c r="P143" s="182">
        <f>P144+P146+P149+P163+P167+P190+P192</f>
        <v>0</v>
      </c>
      <c r="Q143" s="181"/>
      <c r="R143" s="182">
        <f>R144+R146+R149+R163+R167+R190+R192</f>
        <v>2.3866165200000005</v>
      </c>
      <c r="S143" s="181"/>
      <c r="T143" s="183">
        <f>T144+T146+T149+T163+T167+T190+T192</f>
        <v>0</v>
      </c>
      <c r="AR143" s="184" t="s">
        <v>83</v>
      </c>
      <c r="AT143" s="185" t="s">
        <v>72</v>
      </c>
      <c r="AU143" s="185" t="s">
        <v>73</v>
      </c>
      <c r="AY143" s="184" t="s">
        <v>132</v>
      </c>
      <c r="BK143" s="186">
        <f>BK144+BK146+BK149+BK163+BK167+BK190+BK192</f>
        <v>0</v>
      </c>
    </row>
    <row r="144" spans="2:63" s="12" customFormat="1" ht="22.9" customHeight="1">
      <c r="B144" s="173"/>
      <c r="C144" s="174"/>
      <c r="D144" s="175" t="s">
        <v>72</v>
      </c>
      <c r="E144" s="187" t="s">
        <v>270</v>
      </c>
      <c r="F144" s="187" t="s">
        <v>271</v>
      </c>
      <c r="G144" s="174"/>
      <c r="H144" s="174"/>
      <c r="I144" s="177"/>
      <c r="J144" s="188">
        <f>BK144</f>
        <v>0</v>
      </c>
      <c r="K144" s="174"/>
      <c r="L144" s="179"/>
      <c r="M144" s="180"/>
      <c r="N144" s="181"/>
      <c r="O144" s="181"/>
      <c r="P144" s="182">
        <f>P145</f>
        <v>0</v>
      </c>
      <c r="Q144" s="181"/>
      <c r="R144" s="182">
        <f>R145</f>
        <v>0</v>
      </c>
      <c r="S144" s="181"/>
      <c r="T144" s="183">
        <f>T145</f>
        <v>0</v>
      </c>
      <c r="AR144" s="184" t="s">
        <v>83</v>
      </c>
      <c r="AT144" s="185" t="s">
        <v>72</v>
      </c>
      <c r="AU144" s="185" t="s">
        <v>81</v>
      </c>
      <c r="AY144" s="184" t="s">
        <v>132</v>
      </c>
      <c r="BK144" s="186">
        <f>BK145</f>
        <v>0</v>
      </c>
    </row>
    <row r="145" spans="1:65" s="2" customFormat="1" ht="21.4" customHeight="1">
      <c r="A145" s="36"/>
      <c r="B145" s="37"/>
      <c r="C145" s="189" t="s">
        <v>7</v>
      </c>
      <c r="D145" s="189" t="s">
        <v>135</v>
      </c>
      <c r="E145" s="190" t="s">
        <v>273</v>
      </c>
      <c r="F145" s="191" t="s">
        <v>274</v>
      </c>
      <c r="G145" s="192" t="s">
        <v>275</v>
      </c>
      <c r="H145" s="193">
        <v>1</v>
      </c>
      <c r="I145" s="194"/>
      <c r="J145" s="195">
        <f>ROUND(I145*H145,2)</f>
        <v>0</v>
      </c>
      <c r="K145" s="191" t="s">
        <v>19</v>
      </c>
      <c r="L145" s="41"/>
      <c r="M145" s="196" t="s">
        <v>19</v>
      </c>
      <c r="N145" s="197" t="s">
        <v>44</v>
      </c>
      <c r="O145" s="66"/>
      <c r="P145" s="198">
        <f>O145*H145</f>
        <v>0</v>
      </c>
      <c r="Q145" s="198">
        <v>0</v>
      </c>
      <c r="R145" s="198">
        <f>Q145*H145</f>
        <v>0</v>
      </c>
      <c r="S145" s="198">
        <v>0</v>
      </c>
      <c r="T145" s="199">
        <f>S145*H145</f>
        <v>0</v>
      </c>
      <c r="U145" s="36"/>
      <c r="V145" s="36"/>
      <c r="W145" s="36"/>
      <c r="X145" s="36"/>
      <c r="Y145" s="36"/>
      <c r="Z145" s="36"/>
      <c r="AA145" s="36"/>
      <c r="AB145" s="36"/>
      <c r="AC145" s="36"/>
      <c r="AD145" s="36"/>
      <c r="AE145" s="36"/>
      <c r="AR145" s="200" t="s">
        <v>192</v>
      </c>
      <c r="AT145" s="200" t="s">
        <v>135</v>
      </c>
      <c r="AU145" s="200" t="s">
        <v>83</v>
      </c>
      <c r="AY145" s="19" t="s">
        <v>132</v>
      </c>
      <c r="BE145" s="201">
        <f>IF(N145="základní",J145,0)</f>
        <v>0</v>
      </c>
      <c r="BF145" s="201">
        <f>IF(N145="snížená",J145,0)</f>
        <v>0</v>
      </c>
      <c r="BG145" s="201">
        <f>IF(N145="zákl. přenesená",J145,0)</f>
        <v>0</v>
      </c>
      <c r="BH145" s="201">
        <f>IF(N145="sníž. přenesená",J145,0)</f>
        <v>0</v>
      </c>
      <c r="BI145" s="201">
        <f>IF(N145="nulová",J145,0)</f>
        <v>0</v>
      </c>
      <c r="BJ145" s="19" t="s">
        <v>81</v>
      </c>
      <c r="BK145" s="201">
        <f>ROUND(I145*H145,2)</f>
        <v>0</v>
      </c>
      <c r="BL145" s="19" t="s">
        <v>192</v>
      </c>
      <c r="BM145" s="200" t="s">
        <v>426</v>
      </c>
    </row>
    <row r="146" spans="2:63" s="12" customFormat="1" ht="22.9" customHeight="1">
      <c r="B146" s="173"/>
      <c r="C146" s="174"/>
      <c r="D146" s="175" t="s">
        <v>72</v>
      </c>
      <c r="E146" s="187" t="s">
        <v>277</v>
      </c>
      <c r="F146" s="187" t="s">
        <v>278</v>
      </c>
      <c r="G146" s="174"/>
      <c r="H146" s="174"/>
      <c r="I146" s="177"/>
      <c r="J146" s="188">
        <f>BK146</f>
        <v>0</v>
      </c>
      <c r="K146" s="174"/>
      <c r="L146" s="179"/>
      <c r="M146" s="180"/>
      <c r="N146" s="181"/>
      <c r="O146" s="181"/>
      <c r="P146" s="182">
        <f>SUM(P147:P148)</f>
        <v>0</v>
      </c>
      <c r="Q146" s="181"/>
      <c r="R146" s="182">
        <f>SUM(R147:R148)</f>
        <v>0</v>
      </c>
      <c r="S146" s="181"/>
      <c r="T146" s="183">
        <f>SUM(T147:T148)</f>
        <v>0</v>
      </c>
      <c r="AR146" s="184" t="s">
        <v>83</v>
      </c>
      <c r="AT146" s="185" t="s">
        <v>72</v>
      </c>
      <c r="AU146" s="185" t="s">
        <v>81</v>
      </c>
      <c r="AY146" s="184" t="s">
        <v>132</v>
      </c>
      <c r="BK146" s="186">
        <f>SUM(BK147:BK148)</f>
        <v>0</v>
      </c>
    </row>
    <row r="147" spans="1:65" s="2" customFormat="1" ht="21.4" customHeight="1">
      <c r="A147" s="36"/>
      <c r="B147" s="37"/>
      <c r="C147" s="189" t="s">
        <v>252</v>
      </c>
      <c r="D147" s="189" t="s">
        <v>135</v>
      </c>
      <c r="E147" s="190" t="s">
        <v>280</v>
      </c>
      <c r="F147" s="191" t="s">
        <v>281</v>
      </c>
      <c r="G147" s="192" t="s">
        <v>275</v>
      </c>
      <c r="H147" s="193">
        <v>1</v>
      </c>
      <c r="I147" s="194"/>
      <c r="J147" s="195">
        <f>ROUND(I147*H147,2)</f>
        <v>0</v>
      </c>
      <c r="K147" s="191" t="s">
        <v>19</v>
      </c>
      <c r="L147" s="41"/>
      <c r="M147" s="196" t="s">
        <v>19</v>
      </c>
      <c r="N147" s="197" t="s">
        <v>44</v>
      </c>
      <c r="O147" s="66"/>
      <c r="P147" s="198">
        <f>O147*H147</f>
        <v>0</v>
      </c>
      <c r="Q147" s="198">
        <v>0</v>
      </c>
      <c r="R147" s="198">
        <f>Q147*H147</f>
        <v>0</v>
      </c>
      <c r="S147" s="198">
        <v>0</v>
      </c>
      <c r="T147" s="199">
        <f>S147*H147</f>
        <v>0</v>
      </c>
      <c r="U147" s="36"/>
      <c r="V147" s="36"/>
      <c r="W147" s="36"/>
      <c r="X147" s="36"/>
      <c r="Y147" s="36"/>
      <c r="Z147" s="36"/>
      <c r="AA147" s="36"/>
      <c r="AB147" s="36"/>
      <c r="AC147" s="36"/>
      <c r="AD147" s="36"/>
      <c r="AE147" s="36"/>
      <c r="AR147" s="200" t="s">
        <v>192</v>
      </c>
      <c r="AT147" s="200" t="s">
        <v>135</v>
      </c>
      <c r="AU147" s="200" t="s">
        <v>83</v>
      </c>
      <c r="AY147" s="19" t="s">
        <v>132</v>
      </c>
      <c r="BE147" s="201">
        <f>IF(N147="základní",J147,0)</f>
        <v>0</v>
      </c>
      <c r="BF147" s="201">
        <f>IF(N147="snížená",J147,0)</f>
        <v>0</v>
      </c>
      <c r="BG147" s="201">
        <f>IF(N147="zákl. přenesená",J147,0)</f>
        <v>0</v>
      </c>
      <c r="BH147" s="201">
        <f>IF(N147="sníž. přenesená",J147,0)</f>
        <v>0</v>
      </c>
      <c r="BI147" s="201">
        <f>IF(N147="nulová",J147,0)</f>
        <v>0</v>
      </c>
      <c r="BJ147" s="19" t="s">
        <v>81</v>
      </c>
      <c r="BK147" s="201">
        <f>ROUND(I147*H147,2)</f>
        <v>0</v>
      </c>
      <c r="BL147" s="19" t="s">
        <v>192</v>
      </c>
      <c r="BM147" s="200" t="s">
        <v>427</v>
      </c>
    </row>
    <row r="148" spans="1:65" s="2" customFormat="1" ht="21.4" customHeight="1">
      <c r="A148" s="36"/>
      <c r="B148" s="37"/>
      <c r="C148" s="189" t="s">
        <v>257</v>
      </c>
      <c r="D148" s="189" t="s">
        <v>135</v>
      </c>
      <c r="E148" s="190" t="s">
        <v>284</v>
      </c>
      <c r="F148" s="191" t="s">
        <v>285</v>
      </c>
      <c r="G148" s="192" t="s">
        <v>275</v>
      </c>
      <c r="H148" s="193">
        <v>1</v>
      </c>
      <c r="I148" s="194"/>
      <c r="J148" s="195">
        <f>ROUND(I148*H148,2)</f>
        <v>0</v>
      </c>
      <c r="K148" s="191" t="s">
        <v>19</v>
      </c>
      <c r="L148" s="41"/>
      <c r="M148" s="196" t="s">
        <v>19</v>
      </c>
      <c r="N148" s="197" t="s">
        <v>44</v>
      </c>
      <c r="O148" s="66"/>
      <c r="P148" s="198">
        <f>O148*H148</f>
        <v>0</v>
      </c>
      <c r="Q148" s="198">
        <v>0</v>
      </c>
      <c r="R148" s="198">
        <f>Q148*H148</f>
        <v>0</v>
      </c>
      <c r="S148" s="198">
        <v>0</v>
      </c>
      <c r="T148" s="199">
        <f>S148*H148</f>
        <v>0</v>
      </c>
      <c r="U148" s="36"/>
      <c r="V148" s="36"/>
      <c r="W148" s="36"/>
      <c r="X148" s="36"/>
      <c r="Y148" s="36"/>
      <c r="Z148" s="36"/>
      <c r="AA148" s="36"/>
      <c r="AB148" s="36"/>
      <c r="AC148" s="36"/>
      <c r="AD148" s="36"/>
      <c r="AE148" s="36"/>
      <c r="AR148" s="200" t="s">
        <v>192</v>
      </c>
      <c r="AT148" s="200" t="s">
        <v>135</v>
      </c>
      <c r="AU148" s="200" t="s">
        <v>83</v>
      </c>
      <c r="AY148" s="19" t="s">
        <v>132</v>
      </c>
      <c r="BE148" s="201">
        <f>IF(N148="základní",J148,0)</f>
        <v>0</v>
      </c>
      <c r="BF148" s="201">
        <f>IF(N148="snížená",J148,0)</f>
        <v>0</v>
      </c>
      <c r="BG148" s="201">
        <f>IF(N148="zákl. přenesená",J148,0)</f>
        <v>0</v>
      </c>
      <c r="BH148" s="201">
        <f>IF(N148="sníž. přenesená",J148,0)</f>
        <v>0</v>
      </c>
      <c r="BI148" s="201">
        <f>IF(N148="nulová",J148,0)</f>
        <v>0</v>
      </c>
      <c r="BJ148" s="19" t="s">
        <v>81</v>
      </c>
      <c r="BK148" s="201">
        <f>ROUND(I148*H148,2)</f>
        <v>0</v>
      </c>
      <c r="BL148" s="19" t="s">
        <v>192</v>
      </c>
      <c r="BM148" s="200" t="s">
        <v>428</v>
      </c>
    </row>
    <row r="149" spans="2:63" s="12" customFormat="1" ht="22.9" customHeight="1">
      <c r="B149" s="173"/>
      <c r="C149" s="174"/>
      <c r="D149" s="175" t="s">
        <v>72</v>
      </c>
      <c r="E149" s="187" t="s">
        <v>287</v>
      </c>
      <c r="F149" s="187" t="s">
        <v>288</v>
      </c>
      <c r="G149" s="174"/>
      <c r="H149" s="174"/>
      <c r="I149" s="177"/>
      <c r="J149" s="188">
        <f>BK149</f>
        <v>0</v>
      </c>
      <c r="K149" s="174"/>
      <c r="L149" s="179"/>
      <c r="M149" s="180"/>
      <c r="N149" s="181"/>
      <c r="O149" s="181"/>
      <c r="P149" s="182">
        <f>SUM(P150:P162)</f>
        <v>0</v>
      </c>
      <c r="Q149" s="181"/>
      <c r="R149" s="182">
        <f>SUM(R150:R162)</f>
        <v>1.6703663700000002</v>
      </c>
      <c r="S149" s="181"/>
      <c r="T149" s="183">
        <f>SUM(T150:T162)</f>
        <v>0</v>
      </c>
      <c r="AR149" s="184" t="s">
        <v>83</v>
      </c>
      <c r="AT149" s="185" t="s">
        <v>72</v>
      </c>
      <c r="AU149" s="185" t="s">
        <v>81</v>
      </c>
      <c r="AY149" s="184" t="s">
        <v>132</v>
      </c>
      <c r="BK149" s="186">
        <f>SUM(BK150:BK162)</f>
        <v>0</v>
      </c>
    </row>
    <row r="150" spans="1:65" s="2" customFormat="1" ht="53.25" customHeight="1">
      <c r="A150" s="36"/>
      <c r="B150" s="37"/>
      <c r="C150" s="189" t="s">
        <v>263</v>
      </c>
      <c r="D150" s="189" t="s">
        <v>135</v>
      </c>
      <c r="E150" s="190" t="s">
        <v>429</v>
      </c>
      <c r="F150" s="191" t="s">
        <v>430</v>
      </c>
      <c r="G150" s="192" t="s">
        <v>138</v>
      </c>
      <c r="H150" s="193">
        <v>49.929</v>
      </c>
      <c r="I150" s="194"/>
      <c r="J150" s="195">
        <f>ROUND(I150*H150,2)</f>
        <v>0</v>
      </c>
      <c r="K150" s="191" t="s">
        <v>139</v>
      </c>
      <c r="L150" s="41"/>
      <c r="M150" s="196" t="s">
        <v>19</v>
      </c>
      <c r="N150" s="197" t="s">
        <v>44</v>
      </c>
      <c r="O150" s="66"/>
      <c r="P150" s="198">
        <f>O150*H150</f>
        <v>0</v>
      </c>
      <c r="Q150" s="198">
        <v>0.03082</v>
      </c>
      <c r="R150" s="198">
        <f>Q150*H150</f>
        <v>1.53881178</v>
      </c>
      <c r="S150" s="198">
        <v>0</v>
      </c>
      <c r="T150" s="199">
        <f>S150*H150</f>
        <v>0</v>
      </c>
      <c r="U150" s="36"/>
      <c r="V150" s="36"/>
      <c r="W150" s="36"/>
      <c r="X150" s="36"/>
      <c r="Y150" s="36"/>
      <c r="Z150" s="36"/>
      <c r="AA150" s="36"/>
      <c r="AB150" s="36"/>
      <c r="AC150" s="36"/>
      <c r="AD150" s="36"/>
      <c r="AE150" s="36"/>
      <c r="AR150" s="200" t="s">
        <v>192</v>
      </c>
      <c r="AT150" s="200" t="s">
        <v>135</v>
      </c>
      <c r="AU150" s="200" t="s">
        <v>83</v>
      </c>
      <c r="AY150" s="19" t="s">
        <v>132</v>
      </c>
      <c r="BE150" s="201">
        <f>IF(N150="základní",J150,0)</f>
        <v>0</v>
      </c>
      <c r="BF150" s="201">
        <f>IF(N150="snížená",J150,0)</f>
        <v>0</v>
      </c>
      <c r="BG150" s="201">
        <f>IF(N150="zákl. přenesená",J150,0)</f>
        <v>0</v>
      </c>
      <c r="BH150" s="201">
        <f>IF(N150="sníž. přenesená",J150,0)</f>
        <v>0</v>
      </c>
      <c r="BI150" s="201">
        <f>IF(N150="nulová",J150,0)</f>
        <v>0</v>
      </c>
      <c r="BJ150" s="19" t="s">
        <v>81</v>
      </c>
      <c r="BK150" s="201">
        <f>ROUND(I150*H150,2)</f>
        <v>0</v>
      </c>
      <c r="BL150" s="19" t="s">
        <v>192</v>
      </c>
      <c r="BM150" s="200" t="s">
        <v>431</v>
      </c>
    </row>
    <row r="151" spans="1:47" s="2" customFormat="1" ht="224.25">
      <c r="A151" s="36"/>
      <c r="B151" s="37"/>
      <c r="C151" s="38"/>
      <c r="D151" s="202" t="s">
        <v>142</v>
      </c>
      <c r="E151" s="38"/>
      <c r="F151" s="203" t="s">
        <v>432</v>
      </c>
      <c r="G151" s="38"/>
      <c r="H151" s="38"/>
      <c r="I151" s="110"/>
      <c r="J151" s="38"/>
      <c r="K151" s="38"/>
      <c r="L151" s="41"/>
      <c r="M151" s="204"/>
      <c r="N151" s="205"/>
      <c r="O151" s="66"/>
      <c r="P151" s="66"/>
      <c r="Q151" s="66"/>
      <c r="R151" s="66"/>
      <c r="S151" s="66"/>
      <c r="T151" s="67"/>
      <c r="U151" s="36"/>
      <c r="V151" s="36"/>
      <c r="W151" s="36"/>
      <c r="X151" s="36"/>
      <c r="Y151" s="36"/>
      <c r="Z151" s="36"/>
      <c r="AA151" s="36"/>
      <c r="AB151" s="36"/>
      <c r="AC151" s="36"/>
      <c r="AD151" s="36"/>
      <c r="AE151" s="36"/>
      <c r="AT151" s="19" t="s">
        <v>142</v>
      </c>
      <c r="AU151" s="19" t="s">
        <v>83</v>
      </c>
    </row>
    <row r="152" spans="2:51" s="14" customFormat="1" ht="12">
      <c r="B152" s="216"/>
      <c r="C152" s="217"/>
      <c r="D152" s="202" t="s">
        <v>144</v>
      </c>
      <c r="E152" s="218" t="s">
        <v>19</v>
      </c>
      <c r="F152" s="219" t="s">
        <v>433</v>
      </c>
      <c r="G152" s="217"/>
      <c r="H152" s="220">
        <v>49.929</v>
      </c>
      <c r="I152" s="221"/>
      <c r="J152" s="217"/>
      <c r="K152" s="217"/>
      <c r="L152" s="222"/>
      <c r="M152" s="223"/>
      <c r="N152" s="224"/>
      <c r="O152" s="224"/>
      <c r="P152" s="224"/>
      <c r="Q152" s="224"/>
      <c r="R152" s="224"/>
      <c r="S152" s="224"/>
      <c r="T152" s="225"/>
      <c r="AT152" s="226" t="s">
        <v>144</v>
      </c>
      <c r="AU152" s="226" t="s">
        <v>83</v>
      </c>
      <c r="AV152" s="14" t="s">
        <v>83</v>
      </c>
      <c r="AW152" s="14" t="s">
        <v>35</v>
      </c>
      <c r="AX152" s="14" t="s">
        <v>81</v>
      </c>
      <c r="AY152" s="226" t="s">
        <v>132</v>
      </c>
    </row>
    <row r="153" spans="1:65" s="2" customFormat="1" ht="31.9" customHeight="1">
      <c r="A153" s="36"/>
      <c r="B153" s="37"/>
      <c r="C153" s="189" t="s">
        <v>272</v>
      </c>
      <c r="D153" s="189" t="s">
        <v>135</v>
      </c>
      <c r="E153" s="190" t="s">
        <v>434</v>
      </c>
      <c r="F153" s="191" t="s">
        <v>435</v>
      </c>
      <c r="G153" s="192" t="s">
        <v>166</v>
      </c>
      <c r="H153" s="193">
        <v>1</v>
      </c>
      <c r="I153" s="194"/>
      <c r="J153" s="195">
        <f>ROUND(I153*H153,2)</f>
        <v>0</v>
      </c>
      <c r="K153" s="191" t="s">
        <v>139</v>
      </c>
      <c r="L153" s="41"/>
      <c r="M153" s="196" t="s">
        <v>19</v>
      </c>
      <c r="N153" s="197" t="s">
        <v>44</v>
      </c>
      <c r="O153" s="66"/>
      <c r="P153" s="198">
        <f>O153*H153</f>
        <v>0</v>
      </c>
      <c r="Q153" s="198">
        <v>8E-05</v>
      </c>
      <c r="R153" s="198">
        <f>Q153*H153</f>
        <v>8E-05</v>
      </c>
      <c r="S153" s="198">
        <v>0</v>
      </c>
      <c r="T153" s="199">
        <f>S153*H153</f>
        <v>0</v>
      </c>
      <c r="U153" s="36"/>
      <c r="V153" s="36"/>
      <c r="W153" s="36"/>
      <c r="X153" s="36"/>
      <c r="Y153" s="36"/>
      <c r="Z153" s="36"/>
      <c r="AA153" s="36"/>
      <c r="AB153" s="36"/>
      <c r="AC153" s="36"/>
      <c r="AD153" s="36"/>
      <c r="AE153" s="36"/>
      <c r="AR153" s="200" t="s">
        <v>192</v>
      </c>
      <c r="AT153" s="200" t="s">
        <v>135</v>
      </c>
      <c r="AU153" s="200" t="s">
        <v>83</v>
      </c>
      <c r="AY153" s="19" t="s">
        <v>132</v>
      </c>
      <c r="BE153" s="201">
        <f>IF(N153="základní",J153,0)</f>
        <v>0</v>
      </c>
      <c r="BF153" s="201">
        <f>IF(N153="snížená",J153,0)</f>
        <v>0</v>
      </c>
      <c r="BG153" s="201">
        <f>IF(N153="zákl. přenesená",J153,0)</f>
        <v>0</v>
      </c>
      <c r="BH153" s="201">
        <f>IF(N153="sníž. přenesená",J153,0)</f>
        <v>0</v>
      </c>
      <c r="BI153" s="201">
        <f>IF(N153="nulová",J153,0)</f>
        <v>0</v>
      </c>
      <c r="BJ153" s="19" t="s">
        <v>81</v>
      </c>
      <c r="BK153" s="201">
        <f>ROUND(I153*H153,2)</f>
        <v>0</v>
      </c>
      <c r="BL153" s="19" t="s">
        <v>192</v>
      </c>
      <c r="BM153" s="200" t="s">
        <v>436</v>
      </c>
    </row>
    <row r="154" spans="1:47" s="2" customFormat="1" ht="97.5">
      <c r="A154" s="36"/>
      <c r="B154" s="37"/>
      <c r="C154" s="38"/>
      <c r="D154" s="202" t="s">
        <v>142</v>
      </c>
      <c r="E154" s="38"/>
      <c r="F154" s="203" t="s">
        <v>437</v>
      </c>
      <c r="G154" s="38"/>
      <c r="H154" s="38"/>
      <c r="I154" s="110"/>
      <c r="J154" s="38"/>
      <c r="K154" s="38"/>
      <c r="L154" s="41"/>
      <c r="M154" s="204"/>
      <c r="N154" s="205"/>
      <c r="O154" s="66"/>
      <c r="P154" s="66"/>
      <c r="Q154" s="66"/>
      <c r="R154" s="66"/>
      <c r="S154" s="66"/>
      <c r="T154" s="67"/>
      <c r="U154" s="36"/>
      <c r="V154" s="36"/>
      <c r="W154" s="36"/>
      <c r="X154" s="36"/>
      <c r="Y154" s="36"/>
      <c r="Z154" s="36"/>
      <c r="AA154" s="36"/>
      <c r="AB154" s="36"/>
      <c r="AC154" s="36"/>
      <c r="AD154" s="36"/>
      <c r="AE154" s="36"/>
      <c r="AT154" s="19" t="s">
        <v>142</v>
      </c>
      <c r="AU154" s="19" t="s">
        <v>83</v>
      </c>
    </row>
    <row r="155" spans="1:65" s="2" customFormat="1" ht="21.4" customHeight="1">
      <c r="A155" s="36"/>
      <c r="B155" s="37"/>
      <c r="C155" s="238" t="s">
        <v>279</v>
      </c>
      <c r="D155" s="238" t="s">
        <v>170</v>
      </c>
      <c r="E155" s="239" t="s">
        <v>438</v>
      </c>
      <c r="F155" s="240" t="s">
        <v>439</v>
      </c>
      <c r="G155" s="241" t="s">
        <v>166</v>
      </c>
      <c r="H155" s="242">
        <v>1</v>
      </c>
      <c r="I155" s="243"/>
      <c r="J155" s="244">
        <f>ROUND(I155*H155,2)</f>
        <v>0</v>
      </c>
      <c r="K155" s="240" t="s">
        <v>139</v>
      </c>
      <c r="L155" s="245"/>
      <c r="M155" s="246" t="s">
        <v>19</v>
      </c>
      <c r="N155" s="247" t="s">
        <v>44</v>
      </c>
      <c r="O155" s="66"/>
      <c r="P155" s="198">
        <f>O155*H155</f>
        <v>0</v>
      </c>
      <c r="Q155" s="198">
        <v>0.00073</v>
      </c>
      <c r="R155" s="198">
        <f>Q155*H155</f>
        <v>0.00073</v>
      </c>
      <c r="S155" s="198">
        <v>0</v>
      </c>
      <c r="T155" s="199">
        <f>S155*H155</f>
        <v>0</v>
      </c>
      <c r="U155" s="36"/>
      <c r="V155" s="36"/>
      <c r="W155" s="36"/>
      <c r="X155" s="36"/>
      <c r="Y155" s="36"/>
      <c r="Z155" s="36"/>
      <c r="AA155" s="36"/>
      <c r="AB155" s="36"/>
      <c r="AC155" s="36"/>
      <c r="AD155" s="36"/>
      <c r="AE155" s="36"/>
      <c r="AR155" s="200" t="s">
        <v>297</v>
      </c>
      <c r="AT155" s="200" t="s">
        <v>170</v>
      </c>
      <c r="AU155" s="200" t="s">
        <v>83</v>
      </c>
      <c r="AY155" s="19" t="s">
        <v>132</v>
      </c>
      <c r="BE155" s="201">
        <f>IF(N155="základní",J155,0)</f>
        <v>0</v>
      </c>
      <c r="BF155" s="201">
        <f>IF(N155="snížená",J155,0)</f>
        <v>0</v>
      </c>
      <c r="BG155" s="201">
        <f>IF(N155="zákl. přenesená",J155,0)</f>
        <v>0</v>
      </c>
      <c r="BH155" s="201">
        <f>IF(N155="sníž. přenesená",J155,0)</f>
        <v>0</v>
      </c>
      <c r="BI155" s="201">
        <f>IF(N155="nulová",J155,0)</f>
        <v>0</v>
      </c>
      <c r="BJ155" s="19" t="s">
        <v>81</v>
      </c>
      <c r="BK155" s="201">
        <f>ROUND(I155*H155,2)</f>
        <v>0</v>
      </c>
      <c r="BL155" s="19" t="s">
        <v>192</v>
      </c>
      <c r="BM155" s="200" t="s">
        <v>440</v>
      </c>
    </row>
    <row r="156" spans="1:65" s="2" customFormat="1" ht="31.9" customHeight="1">
      <c r="A156" s="36"/>
      <c r="B156" s="37"/>
      <c r="C156" s="189" t="s">
        <v>283</v>
      </c>
      <c r="D156" s="189" t="s">
        <v>135</v>
      </c>
      <c r="E156" s="190" t="s">
        <v>290</v>
      </c>
      <c r="F156" s="191" t="s">
        <v>291</v>
      </c>
      <c r="G156" s="192" t="s">
        <v>138</v>
      </c>
      <c r="H156" s="193">
        <v>53.047</v>
      </c>
      <c r="I156" s="194"/>
      <c r="J156" s="195">
        <f>ROUND(I156*H156,2)</f>
        <v>0</v>
      </c>
      <c r="K156" s="191" t="s">
        <v>139</v>
      </c>
      <c r="L156" s="41"/>
      <c r="M156" s="196" t="s">
        <v>19</v>
      </c>
      <c r="N156" s="197" t="s">
        <v>44</v>
      </c>
      <c r="O156" s="66"/>
      <c r="P156" s="198">
        <f>O156*H156</f>
        <v>0</v>
      </c>
      <c r="Q156" s="198">
        <v>0.00117</v>
      </c>
      <c r="R156" s="198">
        <f>Q156*H156</f>
        <v>0.06206499</v>
      </c>
      <c r="S156" s="198">
        <v>0</v>
      </c>
      <c r="T156" s="199">
        <f>S156*H156</f>
        <v>0</v>
      </c>
      <c r="U156" s="36"/>
      <c r="V156" s="36"/>
      <c r="W156" s="36"/>
      <c r="X156" s="36"/>
      <c r="Y156" s="36"/>
      <c r="Z156" s="36"/>
      <c r="AA156" s="36"/>
      <c r="AB156" s="36"/>
      <c r="AC156" s="36"/>
      <c r="AD156" s="36"/>
      <c r="AE156" s="36"/>
      <c r="AR156" s="200" t="s">
        <v>192</v>
      </c>
      <c r="AT156" s="200" t="s">
        <v>135</v>
      </c>
      <c r="AU156" s="200" t="s">
        <v>83</v>
      </c>
      <c r="AY156" s="19" t="s">
        <v>132</v>
      </c>
      <c r="BE156" s="201">
        <f>IF(N156="základní",J156,0)</f>
        <v>0</v>
      </c>
      <c r="BF156" s="201">
        <f>IF(N156="snížená",J156,0)</f>
        <v>0</v>
      </c>
      <c r="BG156" s="201">
        <f>IF(N156="zákl. přenesená",J156,0)</f>
        <v>0</v>
      </c>
      <c r="BH156" s="201">
        <f>IF(N156="sníž. přenesená",J156,0)</f>
        <v>0</v>
      </c>
      <c r="BI156" s="201">
        <f>IF(N156="nulová",J156,0)</f>
        <v>0</v>
      </c>
      <c r="BJ156" s="19" t="s">
        <v>81</v>
      </c>
      <c r="BK156" s="201">
        <f>ROUND(I156*H156,2)</f>
        <v>0</v>
      </c>
      <c r="BL156" s="19" t="s">
        <v>192</v>
      </c>
      <c r="BM156" s="200" t="s">
        <v>441</v>
      </c>
    </row>
    <row r="157" spans="1:47" s="2" customFormat="1" ht="87.75">
      <c r="A157" s="36"/>
      <c r="B157" s="37"/>
      <c r="C157" s="38"/>
      <c r="D157" s="202" t="s">
        <v>142</v>
      </c>
      <c r="E157" s="38"/>
      <c r="F157" s="203" t="s">
        <v>293</v>
      </c>
      <c r="G157" s="38"/>
      <c r="H157" s="38"/>
      <c r="I157" s="110"/>
      <c r="J157" s="38"/>
      <c r="K157" s="38"/>
      <c r="L157" s="41"/>
      <c r="M157" s="204"/>
      <c r="N157" s="205"/>
      <c r="O157" s="66"/>
      <c r="P157" s="66"/>
      <c r="Q157" s="66"/>
      <c r="R157" s="66"/>
      <c r="S157" s="66"/>
      <c r="T157" s="67"/>
      <c r="U157" s="36"/>
      <c r="V157" s="36"/>
      <c r="W157" s="36"/>
      <c r="X157" s="36"/>
      <c r="Y157" s="36"/>
      <c r="Z157" s="36"/>
      <c r="AA157" s="36"/>
      <c r="AB157" s="36"/>
      <c r="AC157" s="36"/>
      <c r="AD157" s="36"/>
      <c r="AE157" s="36"/>
      <c r="AT157" s="19" t="s">
        <v>142</v>
      </c>
      <c r="AU157" s="19" t="s">
        <v>83</v>
      </c>
    </row>
    <row r="158" spans="2:51" s="14" customFormat="1" ht="12">
      <c r="B158" s="216"/>
      <c r="C158" s="217"/>
      <c r="D158" s="202" t="s">
        <v>144</v>
      </c>
      <c r="E158" s="218" t="s">
        <v>19</v>
      </c>
      <c r="F158" s="219" t="s">
        <v>407</v>
      </c>
      <c r="G158" s="217"/>
      <c r="H158" s="220">
        <v>53.047</v>
      </c>
      <c r="I158" s="221"/>
      <c r="J158" s="217"/>
      <c r="K158" s="217"/>
      <c r="L158" s="222"/>
      <c r="M158" s="223"/>
      <c r="N158" s="224"/>
      <c r="O158" s="224"/>
      <c r="P158" s="224"/>
      <c r="Q158" s="224"/>
      <c r="R158" s="224"/>
      <c r="S158" s="224"/>
      <c r="T158" s="225"/>
      <c r="AT158" s="226" t="s">
        <v>144</v>
      </c>
      <c r="AU158" s="226" t="s">
        <v>83</v>
      </c>
      <c r="AV158" s="14" t="s">
        <v>83</v>
      </c>
      <c r="AW158" s="14" t="s">
        <v>35</v>
      </c>
      <c r="AX158" s="14" t="s">
        <v>81</v>
      </c>
      <c r="AY158" s="226" t="s">
        <v>132</v>
      </c>
    </row>
    <row r="159" spans="1:65" s="2" customFormat="1" ht="21.4" customHeight="1">
      <c r="A159" s="36"/>
      <c r="B159" s="37"/>
      <c r="C159" s="238" t="s">
        <v>289</v>
      </c>
      <c r="D159" s="238" t="s">
        <v>170</v>
      </c>
      <c r="E159" s="239" t="s">
        <v>295</v>
      </c>
      <c r="F159" s="240" t="s">
        <v>296</v>
      </c>
      <c r="G159" s="241" t="s">
        <v>138</v>
      </c>
      <c r="H159" s="242">
        <v>56.76</v>
      </c>
      <c r="I159" s="243"/>
      <c r="J159" s="244">
        <f>ROUND(I159*H159,2)</f>
        <v>0</v>
      </c>
      <c r="K159" s="240" t="s">
        <v>139</v>
      </c>
      <c r="L159" s="245"/>
      <c r="M159" s="246" t="s">
        <v>19</v>
      </c>
      <c r="N159" s="247" t="s">
        <v>44</v>
      </c>
      <c r="O159" s="66"/>
      <c r="P159" s="198">
        <f>O159*H159</f>
        <v>0</v>
      </c>
      <c r="Q159" s="198">
        <v>0.00121</v>
      </c>
      <c r="R159" s="198">
        <f>Q159*H159</f>
        <v>0.0686796</v>
      </c>
      <c r="S159" s="198">
        <v>0</v>
      </c>
      <c r="T159" s="199">
        <f>S159*H159</f>
        <v>0</v>
      </c>
      <c r="U159" s="36"/>
      <c r="V159" s="36"/>
      <c r="W159" s="36"/>
      <c r="X159" s="36"/>
      <c r="Y159" s="36"/>
      <c r="Z159" s="36"/>
      <c r="AA159" s="36"/>
      <c r="AB159" s="36"/>
      <c r="AC159" s="36"/>
      <c r="AD159" s="36"/>
      <c r="AE159" s="36"/>
      <c r="AR159" s="200" t="s">
        <v>297</v>
      </c>
      <c r="AT159" s="200" t="s">
        <v>170</v>
      </c>
      <c r="AU159" s="200" t="s">
        <v>83</v>
      </c>
      <c r="AY159" s="19" t="s">
        <v>132</v>
      </c>
      <c r="BE159" s="201">
        <f>IF(N159="základní",J159,0)</f>
        <v>0</v>
      </c>
      <c r="BF159" s="201">
        <f>IF(N159="snížená",J159,0)</f>
        <v>0</v>
      </c>
      <c r="BG159" s="201">
        <f>IF(N159="zákl. přenesená",J159,0)</f>
        <v>0</v>
      </c>
      <c r="BH159" s="201">
        <f>IF(N159="sníž. přenesená",J159,0)</f>
        <v>0</v>
      </c>
      <c r="BI159" s="201">
        <f>IF(N159="nulová",J159,0)</f>
        <v>0</v>
      </c>
      <c r="BJ159" s="19" t="s">
        <v>81</v>
      </c>
      <c r="BK159" s="201">
        <f>ROUND(I159*H159,2)</f>
        <v>0</v>
      </c>
      <c r="BL159" s="19" t="s">
        <v>192</v>
      </c>
      <c r="BM159" s="200" t="s">
        <v>442</v>
      </c>
    </row>
    <row r="160" spans="2:51" s="14" customFormat="1" ht="12">
      <c r="B160" s="216"/>
      <c r="C160" s="217"/>
      <c r="D160" s="202" t="s">
        <v>144</v>
      </c>
      <c r="E160" s="218" t="s">
        <v>19</v>
      </c>
      <c r="F160" s="219" t="s">
        <v>443</v>
      </c>
      <c r="G160" s="217"/>
      <c r="H160" s="220">
        <v>56.76</v>
      </c>
      <c r="I160" s="221"/>
      <c r="J160" s="217"/>
      <c r="K160" s="217"/>
      <c r="L160" s="222"/>
      <c r="M160" s="223"/>
      <c r="N160" s="224"/>
      <c r="O160" s="224"/>
      <c r="P160" s="224"/>
      <c r="Q160" s="224"/>
      <c r="R160" s="224"/>
      <c r="S160" s="224"/>
      <c r="T160" s="225"/>
      <c r="AT160" s="226" t="s">
        <v>144</v>
      </c>
      <c r="AU160" s="226" t="s">
        <v>83</v>
      </c>
      <c r="AV160" s="14" t="s">
        <v>83</v>
      </c>
      <c r="AW160" s="14" t="s">
        <v>35</v>
      </c>
      <c r="AX160" s="14" t="s">
        <v>81</v>
      </c>
      <c r="AY160" s="226" t="s">
        <v>132</v>
      </c>
    </row>
    <row r="161" spans="1:65" s="2" customFormat="1" ht="63.95" customHeight="1">
      <c r="A161" s="36"/>
      <c r="B161" s="37"/>
      <c r="C161" s="189" t="s">
        <v>294</v>
      </c>
      <c r="D161" s="189" t="s">
        <v>135</v>
      </c>
      <c r="E161" s="190" t="s">
        <v>301</v>
      </c>
      <c r="F161" s="191" t="s">
        <v>302</v>
      </c>
      <c r="G161" s="192" t="s">
        <v>242</v>
      </c>
      <c r="H161" s="193">
        <v>1.67</v>
      </c>
      <c r="I161" s="194"/>
      <c r="J161" s="195">
        <f>ROUND(I161*H161,2)</f>
        <v>0</v>
      </c>
      <c r="K161" s="191" t="s">
        <v>139</v>
      </c>
      <c r="L161" s="41"/>
      <c r="M161" s="196" t="s">
        <v>19</v>
      </c>
      <c r="N161" s="197" t="s">
        <v>44</v>
      </c>
      <c r="O161" s="66"/>
      <c r="P161" s="198">
        <f>O161*H161</f>
        <v>0</v>
      </c>
      <c r="Q161" s="198">
        <v>0</v>
      </c>
      <c r="R161" s="198">
        <f>Q161*H161</f>
        <v>0</v>
      </c>
      <c r="S161" s="198">
        <v>0</v>
      </c>
      <c r="T161" s="199">
        <f>S161*H161</f>
        <v>0</v>
      </c>
      <c r="U161" s="36"/>
      <c r="V161" s="36"/>
      <c r="W161" s="36"/>
      <c r="X161" s="36"/>
      <c r="Y161" s="36"/>
      <c r="Z161" s="36"/>
      <c r="AA161" s="36"/>
      <c r="AB161" s="36"/>
      <c r="AC161" s="36"/>
      <c r="AD161" s="36"/>
      <c r="AE161" s="36"/>
      <c r="AR161" s="200" t="s">
        <v>192</v>
      </c>
      <c r="AT161" s="200" t="s">
        <v>135</v>
      </c>
      <c r="AU161" s="200" t="s">
        <v>83</v>
      </c>
      <c r="AY161" s="19" t="s">
        <v>132</v>
      </c>
      <c r="BE161" s="201">
        <f>IF(N161="základní",J161,0)</f>
        <v>0</v>
      </c>
      <c r="BF161" s="201">
        <f>IF(N161="snížená",J161,0)</f>
        <v>0</v>
      </c>
      <c r="BG161" s="201">
        <f>IF(N161="zákl. přenesená",J161,0)</f>
        <v>0</v>
      </c>
      <c r="BH161" s="201">
        <f>IF(N161="sníž. přenesená",J161,0)</f>
        <v>0</v>
      </c>
      <c r="BI161" s="201">
        <f>IF(N161="nulová",J161,0)</f>
        <v>0</v>
      </c>
      <c r="BJ161" s="19" t="s">
        <v>81</v>
      </c>
      <c r="BK161" s="201">
        <f>ROUND(I161*H161,2)</f>
        <v>0</v>
      </c>
      <c r="BL161" s="19" t="s">
        <v>192</v>
      </c>
      <c r="BM161" s="200" t="s">
        <v>444</v>
      </c>
    </row>
    <row r="162" spans="1:47" s="2" customFormat="1" ht="165.75">
      <c r="A162" s="36"/>
      <c r="B162" s="37"/>
      <c r="C162" s="38"/>
      <c r="D162" s="202" t="s">
        <v>142</v>
      </c>
      <c r="E162" s="38"/>
      <c r="F162" s="203" t="s">
        <v>304</v>
      </c>
      <c r="G162" s="38"/>
      <c r="H162" s="38"/>
      <c r="I162" s="110"/>
      <c r="J162" s="38"/>
      <c r="K162" s="38"/>
      <c r="L162" s="41"/>
      <c r="M162" s="204"/>
      <c r="N162" s="205"/>
      <c r="O162" s="66"/>
      <c r="P162" s="66"/>
      <c r="Q162" s="66"/>
      <c r="R162" s="66"/>
      <c r="S162" s="66"/>
      <c r="T162" s="67"/>
      <c r="U162" s="36"/>
      <c r="V162" s="36"/>
      <c r="W162" s="36"/>
      <c r="X162" s="36"/>
      <c r="Y162" s="36"/>
      <c r="Z162" s="36"/>
      <c r="AA162" s="36"/>
      <c r="AB162" s="36"/>
      <c r="AC162" s="36"/>
      <c r="AD162" s="36"/>
      <c r="AE162" s="36"/>
      <c r="AT162" s="19" t="s">
        <v>142</v>
      </c>
      <c r="AU162" s="19" t="s">
        <v>83</v>
      </c>
    </row>
    <row r="163" spans="2:63" s="12" customFormat="1" ht="22.9" customHeight="1">
      <c r="B163" s="173"/>
      <c r="C163" s="174"/>
      <c r="D163" s="175" t="s">
        <v>72</v>
      </c>
      <c r="E163" s="187" t="s">
        <v>305</v>
      </c>
      <c r="F163" s="187" t="s">
        <v>306</v>
      </c>
      <c r="G163" s="174"/>
      <c r="H163" s="174"/>
      <c r="I163" s="177"/>
      <c r="J163" s="188">
        <f>BK163</f>
        <v>0</v>
      </c>
      <c r="K163" s="174"/>
      <c r="L163" s="179"/>
      <c r="M163" s="180"/>
      <c r="N163" s="181"/>
      <c r="O163" s="181"/>
      <c r="P163" s="182">
        <f>SUM(P164:P166)</f>
        <v>0</v>
      </c>
      <c r="Q163" s="181"/>
      <c r="R163" s="182">
        <f>SUM(R164:R166)</f>
        <v>0</v>
      </c>
      <c r="S163" s="181"/>
      <c r="T163" s="183">
        <f>SUM(T164:T166)</f>
        <v>0</v>
      </c>
      <c r="AR163" s="184" t="s">
        <v>83</v>
      </c>
      <c r="AT163" s="185" t="s">
        <v>72</v>
      </c>
      <c r="AU163" s="185" t="s">
        <v>81</v>
      </c>
      <c r="AY163" s="184" t="s">
        <v>132</v>
      </c>
      <c r="BK163" s="186">
        <f>SUM(BK164:BK166)</f>
        <v>0</v>
      </c>
    </row>
    <row r="164" spans="1:65" s="2" customFormat="1" ht="21.4" customHeight="1">
      <c r="A164" s="36"/>
      <c r="B164" s="37"/>
      <c r="C164" s="189" t="s">
        <v>300</v>
      </c>
      <c r="D164" s="189" t="s">
        <v>135</v>
      </c>
      <c r="E164" s="190" t="s">
        <v>311</v>
      </c>
      <c r="F164" s="191" t="s">
        <v>312</v>
      </c>
      <c r="G164" s="192" t="s">
        <v>210</v>
      </c>
      <c r="H164" s="193">
        <v>6</v>
      </c>
      <c r="I164" s="194"/>
      <c r="J164" s="195">
        <f>ROUND(I164*H164,2)</f>
        <v>0</v>
      </c>
      <c r="K164" s="191" t="s">
        <v>19</v>
      </c>
      <c r="L164" s="41"/>
      <c r="M164" s="196" t="s">
        <v>19</v>
      </c>
      <c r="N164" s="197" t="s">
        <v>44</v>
      </c>
      <c r="O164" s="66"/>
      <c r="P164" s="198">
        <f>O164*H164</f>
        <v>0</v>
      </c>
      <c r="Q164" s="198">
        <v>0</v>
      </c>
      <c r="R164" s="198">
        <f>Q164*H164</f>
        <v>0</v>
      </c>
      <c r="S164" s="198">
        <v>0</v>
      </c>
      <c r="T164" s="199">
        <f>S164*H164</f>
        <v>0</v>
      </c>
      <c r="U164" s="36"/>
      <c r="V164" s="36"/>
      <c r="W164" s="36"/>
      <c r="X164" s="36"/>
      <c r="Y164" s="36"/>
      <c r="Z164" s="36"/>
      <c r="AA164" s="36"/>
      <c r="AB164" s="36"/>
      <c r="AC164" s="36"/>
      <c r="AD164" s="36"/>
      <c r="AE164" s="36"/>
      <c r="AR164" s="200" t="s">
        <v>192</v>
      </c>
      <c r="AT164" s="200" t="s">
        <v>135</v>
      </c>
      <c r="AU164" s="200" t="s">
        <v>83</v>
      </c>
      <c r="AY164" s="19" t="s">
        <v>132</v>
      </c>
      <c r="BE164" s="201">
        <f>IF(N164="základní",J164,0)</f>
        <v>0</v>
      </c>
      <c r="BF164" s="201">
        <f>IF(N164="snížená",J164,0)</f>
        <v>0</v>
      </c>
      <c r="BG164" s="201">
        <f>IF(N164="zákl. přenesená",J164,0)</f>
        <v>0</v>
      </c>
      <c r="BH164" s="201">
        <f>IF(N164="sníž. přenesená",J164,0)</f>
        <v>0</v>
      </c>
      <c r="BI164" s="201">
        <f>IF(N164="nulová",J164,0)</f>
        <v>0</v>
      </c>
      <c r="BJ164" s="19" t="s">
        <v>81</v>
      </c>
      <c r="BK164" s="201">
        <f>ROUND(I164*H164,2)</f>
        <v>0</v>
      </c>
      <c r="BL164" s="19" t="s">
        <v>192</v>
      </c>
      <c r="BM164" s="200" t="s">
        <v>445</v>
      </c>
    </row>
    <row r="165" spans="2:51" s="14" customFormat="1" ht="12">
      <c r="B165" s="216"/>
      <c r="C165" s="217"/>
      <c r="D165" s="202" t="s">
        <v>144</v>
      </c>
      <c r="E165" s="218" t="s">
        <v>19</v>
      </c>
      <c r="F165" s="219" t="s">
        <v>446</v>
      </c>
      <c r="G165" s="217"/>
      <c r="H165" s="220">
        <v>6</v>
      </c>
      <c r="I165" s="221"/>
      <c r="J165" s="217"/>
      <c r="K165" s="217"/>
      <c r="L165" s="222"/>
      <c r="M165" s="223"/>
      <c r="N165" s="224"/>
      <c r="O165" s="224"/>
      <c r="P165" s="224"/>
      <c r="Q165" s="224"/>
      <c r="R165" s="224"/>
      <c r="S165" s="224"/>
      <c r="T165" s="225"/>
      <c r="AT165" s="226" t="s">
        <v>144</v>
      </c>
      <c r="AU165" s="226" t="s">
        <v>83</v>
      </c>
      <c r="AV165" s="14" t="s">
        <v>83</v>
      </c>
      <c r="AW165" s="14" t="s">
        <v>35</v>
      </c>
      <c r="AX165" s="14" t="s">
        <v>81</v>
      </c>
      <c r="AY165" s="226" t="s">
        <v>132</v>
      </c>
    </row>
    <row r="166" spans="1:65" s="2" customFormat="1" ht="42.6" customHeight="1">
      <c r="A166" s="36"/>
      <c r="B166" s="37"/>
      <c r="C166" s="189" t="s">
        <v>307</v>
      </c>
      <c r="D166" s="189" t="s">
        <v>135</v>
      </c>
      <c r="E166" s="190" t="s">
        <v>315</v>
      </c>
      <c r="F166" s="191" t="s">
        <v>316</v>
      </c>
      <c r="G166" s="192" t="s">
        <v>317</v>
      </c>
      <c r="H166" s="248"/>
      <c r="I166" s="194"/>
      <c r="J166" s="195">
        <f>ROUND(I166*H166,2)</f>
        <v>0</v>
      </c>
      <c r="K166" s="191" t="s">
        <v>139</v>
      </c>
      <c r="L166" s="41"/>
      <c r="M166" s="196" t="s">
        <v>19</v>
      </c>
      <c r="N166" s="197" t="s">
        <v>44</v>
      </c>
      <c r="O166" s="66"/>
      <c r="P166" s="198">
        <f>O166*H166</f>
        <v>0</v>
      </c>
      <c r="Q166" s="198">
        <v>0</v>
      </c>
      <c r="R166" s="198">
        <f>Q166*H166</f>
        <v>0</v>
      </c>
      <c r="S166" s="198">
        <v>0</v>
      </c>
      <c r="T166" s="199">
        <f>S166*H166</f>
        <v>0</v>
      </c>
      <c r="U166" s="36"/>
      <c r="V166" s="36"/>
      <c r="W166" s="36"/>
      <c r="X166" s="36"/>
      <c r="Y166" s="36"/>
      <c r="Z166" s="36"/>
      <c r="AA166" s="36"/>
      <c r="AB166" s="36"/>
      <c r="AC166" s="36"/>
      <c r="AD166" s="36"/>
      <c r="AE166" s="36"/>
      <c r="AR166" s="200" t="s">
        <v>192</v>
      </c>
      <c r="AT166" s="200" t="s">
        <v>135</v>
      </c>
      <c r="AU166" s="200" t="s">
        <v>83</v>
      </c>
      <c r="AY166" s="19" t="s">
        <v>132</v>
      </c>
      <c r="BE166" s="201">
        <f>IF(N166="základní",J166,0)</f>
        <v>0</v>
      </c>
      <c r="BF166" s="201">
        <f>IF(N166="snížená",J166,0)</f>
        <v>0</v>
      </c>
      <c r="BG166" s="201">
        <f>IF(N166="zákl. přenesená",J166,0)</f>
        <v>0</v>
      </c>
      <c r="BH166" s="201">
        <f>IF(N166="sníž. přenesená",J166,0)</f>
        <v>0</v>
      </c>
      <c r="BI166" s="201">
        <f>IF(N166="nulová",J166,0)</f>
        <v>0</v>
      </c>
      <c r="BJ166" s="19" t="s">
        <v>81</v>
      </c>
      <c r="BK166" s="201">
        <f>ROUND(I166*H166,2)</f>
        <v>0</v>
      </c>
      <c r="BL166" s="19" t="s">
        <v>192</v>
      </c>
      <c r="BM166" s="200" t="s">
        <v>447</v>
      </c>
    </row>
    <row r="167" spans="2:63" s="12" customFormat="1" ht="22.9" customHeight="1">
      <c r="B167" s="173"/>
      <c r="C167" s="174"/>
      <c r="D167" s="175" t="s">
        <v>72</v>
      </c>
      <c r="E167" s="187" t="s">
        <v>319</v>
      </c>
      <c r="F167" s="187" t="s">
        <v>320</v>
      </c>
      <c r="G167" s="174"/>
      <c r="H167" s="174"/>
      <c r="I167" s="177"/>
      <c r="J167" s="188">
        <f>BK167</f>
        <v>0</v>
      </c>
      <c r="K167" s="174"/>
      <c r="L167" s="179"/>
      <c r="M167" s="180"/>
      <c r="N167" s="181"/>
      <c r="O167" s="181"/>
      <c r="P167" s="182">
        <f>SUM(P168:P189)</f>
        <v>0</v>
      </c>
      <c r="Q167" s="181"/>
      <c r="R167" s="182">
        <f>SUM(R168:R189)</f>
        <v>0.67602161</v>
      </c>
      <c r="S167" s="181"/>
      <c r="T167" s="183">
        <f>SUM(T168:T189)</f>
        <v>0</v>
      </c>
      <c r="AR167" s="184" t="s">
        <v>83</v>
      </c>
      <c r="AT167" s="185" t="s">
        <v>72</v>
      </c>
      <c r="AU167" s="185" t="s">
        <v>81</v>
      </c>
      <c r="AY167" s="184" t="s">
        <v>132</v>
      </c>
      <c r="BK167" s="186">
        <f>SUM(BK168:BK189)</f>
        <v>0</v>
      </c>
    </row>
    <row r="168" spans="1:65" s="2" customFormat="1" ht="21.4" customHeight="1">
      <c r="A168" s="36"/>
      <c r="B168" s="37"/>
      <c r="C168" s="189" t="s">
        <v>297</v>
      </c>
      <c r="D168" s="189" t="s">
        <v>135</v>
      </c>
      <c r="E168" s="190" t="s">
        <v>322</v>
      </c>
      <c r="F168" s="191" t="s">
        <v>323</v>
      </c>
      <c r="G168" s="192" t="s">
        <v>138</v>
      </c>
      <c r="H168" s="193">
        <v>53.047</v>
      </c>
      <c r="I168" s="194"/>
      <c r="J168" s="195">
        <f>ROUND(I168*H168,2)</f>
        <v>0</v>
      </c>
      <c r="K168" s="191" t="s">
        <v>139</v>
      </c>
      <c r="L168" s="41"/>
      <c r="M168" s="196" t="s">
        <v>19</v>
      </c>
      <c r="N168" s="197" t="s">
        <v>44</v>
      </c>
      <c r="O168" s="66"/>
      <c r="P168" s="198">
        <f>O168*H168</f>
        <v>0</v>
      </c>
      <c r="Q168" s="198">
        <v>0</v>
      </c>
      <c r="R168" s="198">
        <f>Q168*H168</f>
        <v>0</v>
      </c>
      <c r="S168" s="198">
        <v>0</v>
      </c>
      <c r="T168" s="199">
        <f>S168*H168</f>
        <v>0</v>
      </c>
      <c r="U168" s="36"/>
      <c r="V168" s="36"/>
      <c r="W168" s="36"/>
      <c r="X168" s="36"/>
      <c r="Y168" s="36"/>
      <c r="Z168" s="36"/>
      <c r="AA168" s="36"/>
      <c r="AB168" s="36"/>
      <c r="AC168" s="36"/>
      <c r="AD168" s="36"/>
      <c r="AE168" s="36"/>
      <c r="AR168" s="200" t="s">
        <v>192</v>
      </c>
      <c r="AT168" s="200" t="s">
        <v>135</v>
      </c>
      <c r="AU168" s="200" t="s">
        <v>83</v>
      </c>
      <c r="AY168" s="19" t="s">
        <v>132</v>
      </c>
      <c r="BE168" s="201">
        <f>IF(N168="základní",J168,0)</f>
        <v>0</v>
      </c>
      <c r="BF168" s="201">
        <f>IF(N168="snížená",J168,0)</f>
        <v>0</v>
      </c>
      <c r="BG168" s="201">
        <f>IF(N168="zákl. přenesená",J168,0)</f>
        <v>0</v>
      </c>
      <c r="BH168" s="201">
        <f>IF(N168="sníž. přenesená",J168,0)</f>
        <v>0</v>
      </c>
      <c r="BI168" s="201">
        <f>IF(N168="nulová",J168,0)</f>
        <v>0</v>
      </c>
      <c r="BJ168" s="19" t="s">
        <v>81</v>
      </c>
      <c r="BK168" s="201">
        <f>ROUND(I168*H168,2)</f>
        <v>0</v>
      </c>
      <c r="BL168" s="19" t="s">
        <v>192</v>
      </c>
      <c r="BM168" s="200" t="s">
        <v>448</v>
      </c>
    </row>
    <row r="169" spans="1:47" s="2" customFormat="1" ht="87.75">
      <c r="A169" s="36"/>
      <c r="B169" s="37"/>
      <c r="C169" s="38"/>
      <c r="D169" s="202" t="s">
        <v>142</v>
      </c>
      <c r="E169" s="38"/>
      <c r="F169" s="203" t="s">
        <v>325</v>
      </c>
      <c r="G169" s="38"/>
      <c r="H169" s="38"/>
      <c r="I169" s="110"/>
      <c r="J169" s="38"/>
      <c r="K169" s="38"/>
      <c r="L169" s="41"/>
      <c r="M169" s="204"/>
      <c r="N169" s="205"/>
      <c r="O169" s="66"/>
      <c r="P169" s="66"/>
      <c r="Q169" s="66"/>
      <c r="R169" s="66"/>
      <c r="S169" s="66"/>
      <c r="T169" s="67"/>
      <c r="U169" s="36"/>
      <c r="V169" s="36"/>
      <c r="W169" s="36"/>
      <c r="X169" s="36"/>
      <c r="Y169" s="36"/>
      <c r="Z169" s="36"/>
      <c r="AA169" s="36"/>
      <c r="AB169" s="36"/>
      <c r="AC169" s="36"/>
      <c r="AD169" s="36"/>
      <c r="AE169" s="36"/>
      <c r="AT169" s="19" t="s">
        <v>142</v>
      </c>
      <c r="AU169" s="19" t="s">
        <v>83</v>
      </c>
    </row>
    <row r="170" spans="2:51" s="14" customFormat="1" ht="12">
      <c r="B170" s="216"/>
      <c r="C170" s="217"/>
      <c r="D170" s="202" t="s">
        <v>144</v>
      </c>
      <c r="E170" s="218" t="s">
        <v>19</v>
      </c>
      <c r="F170" s="219" t="s">
        <v>407</v>
      </c>
      <c r="G170" s="217"/>
      <c r="H170" s="220">
        <v>53.047</v>
      </c>
      <c r="I170" s="221"/>
      <c r="J170" s="217"/>
      <c r="K170" s="217"/>
      <c r="L170" s="222"/>
      <c r="M170" s="223"/>
      <c r="N170" s="224"/>
      <c r="O170" s="224"/>
      <c r="P170" s="224"/>
      <c r="Q170" s="224"/>
      <c r="R170" s="224"/>
      <c r="S170" s="224"/>
      <c r="T170" s="225"/>
      <c r="AT170" s="226" t="s">
        <v>144</v>
      </c>
      <c r="AU170" s="226" t="s">
        <v>83</v>
      </c>
      <c r="AV170" s="14" t="s">
        <v>83</v>
      </c>
      <c r="AW170" s="14" t="s">
        <v>35</v>
      </c>
      <c r="AX170" s="14" t="s">
        <v>81</v>
      </c>
      <c r="AY170" s="226" t="s">
        <v>132</v>
      </c>
    </row>
    <row r="171" spans="1:65" s="2" customFormat="1" ht="15" customHeight="1">
      <c r="A171" s="36"/>
      <c r="B171" s="37"/>
      <c r="C171" s="189" t="s">
        <v>314</v>
      </c>
      <c r="D171" s="189" t="s">
        <v>135</v>
      </c>
      <c r="E171" s="190" t="s">
        <v>327</v>
      </c>
      <c r="F171" s="191" t="s">
        <v>328</v>
      </c>
      <c r="G171" s="192" t="s">
        <v>138</v>
      </c>
      <c r="H171" s="193">
        <v>53.047</v>
      </c>
      <c r="I171" s="194"/>
      <c r="J171" s="195">
        <f>ROUND(I171*H171,2)</f>
        <v>0</v>
      </c>
      <c r="K171" s="191" t="s">
        <v>139</v>
      </c>
      <c r="L171" s="41"/>
      <c r="M171" s="196" t="s">
        <v>19</v>
      </c>
      <c r="N171" s="197" t="s">
        <v>44</v>
      </c>
      <c r="O171" s="66"/>
      <c r="P171" s="198">
        <f>O171*H171</f>
        <v>0</v>
      </c>
      <c r="Q171" s="198">
        <v>0</v>
      </c>
      <c r="R171" s="198">
        <f>Q171*H171</f>
        <v>0</v>
      </c>
      <c r="S171" s="198">
        <v>0</v>
      </c>
      <c r="T171" s="199">
        <f>S171*H171</f>
        <v>0</v>
      </c>
      <c r="U171" s="36"/>
      <c r="V171" s="36"/>
      <c r="W171" s="36"/>
      <c r="X171" s="36"/>
      <c r="Y171" s="36"/>
      <c r="Z171" s="36"/>
      <c r="AA171" s="36"/>
      <c r="AB171" s="36"/>
      <c r="AC171" s="36"/>
      <c r="AD171" s="36"/>
      <c r="AE171" s="36"/>
      <c r="AR171" s="200" t="s">
        <v>192</v>
      </c>
      <c r="AT171" s="200" t="s">
        <v>135</v>
      </c>
      <c r="AU171" s="200" t="s">
        <v>83</v>
      </c>
      <c r="AY171" s="19" t="s">
        <v>132</v>
      </c>
      <c r="BE171" s="201">
        <f>IF(N171="základní",J171,0)</f>
        <v>0</v>
      </c>
      <c r="BF171" s="201">
        <f>IF(N171="snížená",J171,0)</f>
        <v>0</v>
      </c>
      <c r="BG171" s="201">
        <f>IF(N171="zákl. přenesená",J171,0)</f>
        <v>0</v>
      </c>
      <c r="BH171" s="201">
        <f>IF(N171="sníž. přenesená",J171,0)</f>
        <v>0</v>
      </c>
      <c r="BI171" s="201">
        <f>IF(N171="nulová",J171,0)</f>
        <v>0</v>
      </c>
      <c r="BJ171" s="19" t="s">
        <v>81</v>
      </c>
      <c r="BK171" s="201">
        <f>ROUND(I171*H171,2)</f>
        <v>0</v>
      </c>
      <c r="BL171" s="19" t="s">
        <v>192</v>
      </c>
      <c r="BM171" s="200" t="s">
        <v>449</v>
      </c>
    </row>
    <row r="172" spans="1:47" s="2" customFormat="1" ht="87.75">
      <c r="A172" s="36"/>
      <c r="B172" s="37"/>
      <c r="C172" s="38"/>
      <c r="D172" s="202" t="s">
        <v>142</v>
      </c>
      <c r="E172" s="38"/>
      <c r="F172" s="203" t="s">
        <v>325</v>
      </c>
      <c r="G172" s="38"/>
      <c r="H172" s="38"/>
      <c r="I172" s="110"/>
      <c r="J172" s="38"/>
      <c r="K172" s="38"/>
      <c r="L172" s="41"/>
      <c r="M172" s="204"/>
      <c r="N172" s="205"/>
      <c r="O172" s="66"/>
      <c r="P172" s="66"/>
      <c r="Q172" s="66"/>
      <c r="R172" s="66"/>
      <c r="S172" s="66"/>
      <c r="T172" s="67"/>
      <c r="U172" s="36"/>
      <c r="V172" s="36"/>
      <c r="W172" s="36"/>
      <c r="X172" s="36"/>
      <c r="Y172" s="36"/>
      <c r="Z172" s="36"/>
      <c r="AA172" s="36"/>
      <c r="AB172" s="36"/>
      <c r="AC172" s="36"/>
      <c r="AD172" s="36"/>
      <c r="AE172" s="36"/>
      <c r="AT172" s="19" t="s">
        <v>142</v>
      </c>
      <c r="AU172" s="19" t="s">
        <v>83</v>
      </c>
    </row>
    <row r="173" spans="1:65" s="2" customFormat="1" ht="31.9" customHeight="1">
      <c r="A173" s="36"/>
      <c r="B173" s="37"/>
      <c r="C173" s="189" t="s">
        <v>321</v>
      </c>
      <c r="D173" s="189" t="s">
        <v>135</v>
      </c>
      <c r="E173" s="190" t="s">
        <v>331</v>
      </c>
      <c r="F173" s="191" t="s">
        <v>332</v>
      </c>
      <c r="G173" s="192" t="s">
        <v>138</v>
      </c>
      <c r="H173" s="193">
        <v>53.047</v>
      </c>
      <c r="I173" s="194"/>
      <c r="J173" s="195">
        <f>ROUND(I173*H173,2)</f>
        <v>0</v>
      </c>
      <c r="K173" s="191" t="s">
        <v>139</v>
      </c>
      <c r="L173" s="41"/>
      <c r="M173" s="196" t="s">
        <v>19</v>
      </c>
      <c r="N173" s="197" t="s">
        <v>44</v>
      </c>
      <c r="O173" s="66"/>
      <c r="P173" s="198">
        <f>O173*H173</f>
        <v>0</v>
      </c>
      <c r="Q173" s="198">
        <v>3E-05</v>
      </c>
      <c r="R173" s="198">
        <f>Q173*H173</f>
        <v>0.00159141</v>
      </c>
      <c r="S173" s="198">
        <v>0</v>
      </c>
      <c r="T173" s="199">
        <f>S173*H173</f>
        <v>0</v>
      </c>
      <c r="U173" s="36"/>
      <c r="V173" s="36"/>
      <c r="W173" s="36"/>
      <c r="X173" s="36"/>
      <c r="Y173" s="36"/>
      <c r="Z173" s="36"/>
      <c r="AA173" s="36"/>
      <c r="AB173" s="36"/>
      <c r="AC173" s="36"/>
      <c r="AD173" s="36"/>
      <c r="AE173" s="36"/>
      <c r="AR173" s="200" t="s">
        <v>192</v>
      </c>
      <c r="AT173" s="200" t="s">
        <v>135</v>
      </c>
      <c r="AU173" s="200" t="s">
        <v>83</v>
      </c>
      <c r="AY173" s="19" t="s">
        <v>132</v>
      </c>
      <c r="BE173" s="201">
        <f>IF(N173="základní",J173,0)</f>
        <v>0</v>
      </c>
      <c r="BF173" s="201">
        <f>IF(N173="snížená",J173,0)</f>
        <v>0</v>
      </c>
      <c r="BG173" s="201">
        <f>IF(N173="zákl. přenesená",J173,0)</f>
        <v>0</v>
      </c>
      <c r="BH173" s="201">
        <f>IF(N173="sníž. přenesená",J173,0)</f>
        <v>0</v>
      </c>
      <c r="BI173" s="201">
        <f>IF(N173="nulová",J173,0)</f>
        <v>0</v>
      </c>
      <c r="BJ173" s="19" t="s">
        <v>81</v>
      </c>
      <c r="BK173" s="201">
        <f>ROUND(I173*H173,2)</f>
        <v>0</v>
      </c>
      <c r="BL173" s="19" t="s">
        <v>192</v>
      </c>
      <c r="BM173" s="200" t="s">
        <v>450</v>
      </c>
    </row>
    <row r="174" spans="1:47" s="2" customFormat="1" ht="87.75">
      <c r="A174" s="36"/>
      <c r="B174" s="37"/>
      <c r="C174" s="38"/>
      <c r="D174" s="202" t="s">
        <v>142</v>
      </c>
      <c r="E174" s="38"/>
      <c r="F174" s="203" t="s">
        <v>325</v>
      </c>
      <c r="G174" s="38"/>
      <c r="H174" s="38"/>
      <c r="I174" s="110"/>
      <c r="J174" s="38"/>
      <c r="K174" s="38"/>
      <c r="L174" s="41"/>
      <c r="M174" s="204"/>
      <c r="N174" s="205"/>
      <c r="O174" s="66"/>
      <c r="P174" s="66"/>
      <c r="Q174" s="66"/>
      <c r="R174" s="66"/>
      <c r="S174" s="66"/>
      <c r="T174" s="67"/>
      <c r="U174" s="36"/>
      <c r="V174" s="36"/>
      <c r="W174" s="36"/>
      <c r="X174" s="36"/>
      <c r="Y174" s="36"/>
      <c r="Z174" s="36"/>
      <c r="AA174" s="36"/>
      <c r="AB174" s="36"/>
      <c r="AC174" s="36"/>
      <c r="AD174" s="36"/>
      <c r="AE174" s="36"/>
      <c r="AT174" s="19" t="s">
        <v>142</v>
      </c>
      <c r="AU174" s="19" t="s">
        <v>83</v>
      </c>
    </row>
    <row r="175" spans="1:65" s="2" customFormat="1" ht="31.9" customHeight="1">
      <c r="A175" s="36"/>
      <c r="B175" s="37"/>
      <c r="C175" s="189" t="s">
        <v>326</v>
      </c>
      <c r="D175" s="189" t="s">
        <v>135</v>
      </c>
      <c r="E175" s="190" t="s">
        <v>335</v>
      </c>
      <c r="F175" s="191" t="s">
        <v>336</v>
      </c>
      <c r="G175" s="192" t="s">
        <v>138</v>
      </c>
      <c r="H175" s="193">
        <v>53.047</v>
      </c>
      <c r="I175" s="194"/>
      <c r="J175" s="195">
        <f>ROUND(I175*H175,2)</f>
        <v>0</v>
      </c>
      <c r="K175" s="191" t="s">
        <v>139</v>
      </c>
      <c r="L175" s="41"/>
      <c r="M175" s="196" t="s">
        <v>19</v>
      </c>
      <c r="N175" s="197" t="s">
        <v>44</v>
      </c>
      <c r="O175" s="66"/>
      <c r="P175" s="198">
        <f>O175*H175</f>
        <v>0</v>
      </c>
      <c r="Q175" s="198">
        <v>0.0075</v>
      </c>
      <c r="R175" s="198">
        <f>Q175*H175</f>
        <v>0.39785249999999994</v>
      </c>
      <c r="S175" s="198">
        <v>0</v>
      </c>
      <c r="T175" s="199">
        <f>S175*H175</f>
        <v>0</v>
      </c>
      <c r="U175" s="36"/>
      <c r="V175" s="36"/>
      <c r="W175" s="36"/>
      <c r="X175" s="36"/>
      <c r="Y175" s="36"/>
      <c r="Z175" s="36"/>
      <c r="AA175" s="36"/>
      <c r="AB175" s="36"/>
      <c r="AC175" s="36"/>
      <c r="AD175" s="36"/>
      <c r="AE175" s="36"/>
      <c r="AR175" s="200" t="s">
        <v>192</v>
      </c>
      <c r="AT175" s="200" t="s">
        <v>135</v>
      </c>
      <c r="AU175" s="200" t="s">
        <v>83</v>
      </c>
      <c r="AY175" s="19" t="s">
        <v>132</v>
      </c>
      <c r="BE175" s="201">
        <f>IF(N175="základní",J175,0)</f>
        <v>0</v>
      </c>
      <c r="BF175" s="201">
        <f>IF(N175="snížená",J175,0)</f>
        <v>0</v>
      </c>
      <c r="BG175" s="201">
        <f>IF(N175="zákl. přenesená",J175,0)</f>
        <v>0</v>
      </c>
      <c r="BH175" s="201">
        <f>IF(N175="sníž. přenesená",J175,0)</f>
        <v>0</v>
      </c>
      <c r="BI175" s="201">
        <f>IF(N175="nulová",J175,0)</f>
        <v>0</v>
      </c>
      <c r="BJ175" s="19" t="s">
        <v>81</v>
      </c>
      <c r="BK175" s="201">
        <f>ROUND(I175*H175,2)</f>
        <v>0</v>
      </c>
      <c r="BL175" s="19" t="s">
        <v>192</v>
      </c>
      <c r="BM175" s="200" t="s">
        <v>451</v>
      </c>
    </row>
    <row r="176" spans="1:47" s="2" customFormat="1" ht="87.75">
      <c r="A176" s="36"/>
      <c r="B176" s="37"/>
      <c r="C176" s="38"/>
      <c r="D176" s="202" t="s">
        <v>142</v>
      </c>
      <c r="E176" s="38"/>
      <c r="F176" s="203" t="s">
        <v>325</v>
      </c>
      <c r="G176" s="38"/>
      <c r="H176" s="38"/>
      <c r="I176" s="110"/>
      <c r="J176" s="38"/>
      <c r="K176" s="38"/>
      <c r="L176" s="41"/>
      <c r="M176" s="204"/>
      <c r="N176" s="205"/>
      <c r="O176" s="66"/>
      <c r="P176" s="66"/>
      <c r="Q176" s="66"/>
      <c r="R176" s="66"/>
      <c r="S176" s="66"/>
      <c r="T176" s="67"/>
      <c r="U176" s="36"/>
      <c r="V176" s="36"/>
      <c r="W176" s="36"/>
      <c r="X176" s="36"/>
      <c r="Y176" s="36"/>
      <c r="Z176" s="36"/>
      <c r="AA176" s="36"/>
      <c r="AB176" s="36"/>
      <c r="AC176" s="36"/>
      <c r="AD176" s="36"/>
      <c r="AE176" s="36"/>
      <c r="AT176" s="19" t="s">
        <v>142</v>
      </c>
      <c r="AU176" s="19" t="s">
        <v>83</v>
      </c>
    </row>
    <row r="177" spans="1:65" s="2" customFormat="1" ht="21.4" customHeight="1">
      <c r="A177" s="36"/>
      <c r="B177" s="37"/>
      <c r="C177" s="189" t="s">
        <v>330</v>
      </c>
      <c r="D177" s="189" t="s">
        <v>135</v>
      </c>
      <c r="E177" s="190" t="s">
        <v>339</v>
      </c>
      <c r="F177" s="191" t="s">
        <v>340</v>
      </c>
      <c r="G177" s="192" t="s">
        <v>138</v>
      </c>
      <c r="H177" s="193">
        <v>53.047</v>
      </c>
      <c r="I177" s="194"/>
      <c r="J177" s="195">
        <f>ROUND(I177*H177,2)</f>
        <v>0</v>
      </c>
      <c r="K177" s="191" t="s">
        <v>139</v>
      </c>
      <c r="L177" s="41"/>
      <c r="M177" s="196" t="s">
        <v>19</v>
      </c>
      <c r="N177" s="197" t="s">
        <v>44</v>
      </c>
      <c r="O177" s="66"/>
      <c r="P177" s="198">
        <f>O177*H177</f>
        <v>0</v>
      </c>
      <c r="Q177" s="198">
        <v>0.0003</v>
      </c>
      <c r="R177" s="198">
        <f>Q177*H177</f>
        <v>0.015914099999999997</v>
      </c>
      <c r="S177" s="198">
        <v>0</v>
      </c>
      <c r="T177" s="199">
        <f>S177*H177</f>
        <v>0</v>
      </c>
      <c r="U177" s="36"/>
      <c r="V177" s="36"/>
      <c r="W177" s="36"/>
      <c r="X177" s="36"/>
      <c r="Y177" s="36"/>
      <c r="Z177" s="36"/>
      <c r="AA177" s="36"/>
      <c r="AB177" s="36"/>
      <c r="AC177" s="36"/>
      <c r="AD177" s="36"/>
      <c r="AE177" s="36"/>
      <c r="AR177" s="200" t="s">
        <v>192</v>
      </c>
      <c r="AT177" s="200" t="s">
        <v>135</v>
      </c>
      <c r="AU177" s="200" t="s">
        <v>83</v>
      </c>
      <c r="AY177" s="19" t="s">
        <v>132</v>
      </c>
      <c r="BE177" s="201">
        <f>IF(N177="základní",J177,0)</f>
        <v>0</v>
      </c>
      <c r="BF177" s="201">
        <f>IF(N177="snížená",J177,0)</f>
        <v>0</v>
      </c>
      <c r="BG177" s="201">
        <f>IF(N177="zákl. přenesená",J177,0)</f>
        <v>0</v>
      </c>
      <c r="BH177" s="201">
        <f>IF(N177="sníž. přenesená",J177,0)</f>
        <v>0</v>
      </c>
      <c r="BI177" s="201">
        <f>IF(N177="nulová",J177,0)</f>
        <v>0</v>
      </c>
      <c r="BJ177" s="19" t="s">
        <v>81</v>
      </c>
      <c r="BK177" s="201">
        <f>ROUND(I177*H177,2)</f>
        <v>0</v>
      </c>
      <c r="BL177" s="19" t="s">
        <v>192</v>
      </c>
      <c r="BM177" s="200" t="s">
        <v>452</v>
      </c>
    </row>
    <row r="178" spans="1:65" s="2" customFormat="1" ht="31.9" customHeight="1">
      <c r="A178" s="36"/>
      <c r="B178" s="37"/>
      <c r="C178" s="238" t="s">
        <v>334</v>
      </c>
      <c r="D178" s="238" t="s">
        <v>170</v>
      </c>
      <c r="E178" s="239" t="s">
        <v>343</v>
      </c>
      <c r="F178" s="240" t="s">
        <v>344</v>
      </c>
      <c r="G178" s="241" t="s">
        <v>138</v>
      </c>
      <c r="H178" s="242">
        <v>59</v>
      </c>
      <c r="I178" s="243"/>
      <c r="J178" s="244">
        <f>ROUND(I178*H178,2)</f>
        <v>0</v>
      </c>
      <c r="K178" s="240" t="s">
        <v>139</v>
      </c>
      <c r="L178" s="245"/>
      <c r="M178" s="246" t="s">
        <v>19</v>
      </c>
      <c r="N178" s="247" t="s">
        <v>44</v>
      </c>
      <c r="O178" s="66"/>
      <c r="P178" s="198">
        <f>O178*H178</f>
        <v>0</v>
      </c>
      <c r="Q178" s="198">
        <v>0.00429</v>
      </c>
      <c r="R178" s="198">
        <f>Q178*H178</f>
        <v>0.25311</v>
      </c>
      <c r="S178" s="198">
        <v>0</v>
      </c>
      <c r="T178" s="199">
        <f>S178*H178</f>
        <v>0</v>
      </c>
      <c r="U178" s="36"/>
      <c r="V178" s="36"/>
      <c r="W178" s="36"/>
      <c r="X178" s="36"/>
      <c r="Y178" s="36"/>
      <c r="Z178" s="36"/>
      <c r="AA178" s="36"/>
      <c r="AB178" s="36"/>
      <c r="AC178" s="36"/>
      <c r="AD178" s="36"/>
      <c r="AE178" s="36"/>
      <c r="AR178" s="200" t="s">
        <v>297</v>
      </c>
      <c r="AT178" s="200" t="s">
        <v>170</v>
      </c>
      <c r="AU178" s="200" t="s">
        <v>83</v>
      </c>
      <c r="AY178" s="19" t="s">
        <v>132</v>
      </c>
      <c r="BE178" s="201">
        <f>IF(N178="základní",J178,0)</f>
        <v>0</v>
      </c>
      <c r="BF178" s="201">
        <f>IF(N178="snížená",J178,0)</f>
        <v>0</v>
      </c>
      <c r="BG178" s="201">
        <f>IF(N178="zákl. přenesená",J178,0)</f>
        <v>0</v>
      </c>
      <c r="BH178" s="201">
        <f>IF(N178="sníž. přenesená",J178,0)</f>
        <v>0</v>
      </c>
      <c r="BI178" s="201">
        <f>IF(N178="nulová",J178,0)</f>
        <v>0</v>
      </c>
      <c r="BJ178" s="19" t="s">
        <v>81</v>
      </c>
      <c r="BK178" s="201">
        <f>ROUND(I178*H178,2)</f>
        <v>0</v>
      </c>
      <c r="BL178" s="19" t="s">
        <v>192</v>
      </c>
      <c r="BM178" s="200" t="s">
        <v>453</v>
      </c>
    </row>
    <row r="179" spans="2:51" s="14" customFormat="1" ht="12">
      <c r="B179" s="216"/>
      <c r="C179" s="217"/>
      <c r="D179" s="202" t="s">
        <v>144</v>
      </c>
      <c r="E179" s="218" t="s">
        <v>19</v>
      </c>
      <c r="F179" s="219" t="s">
        <v>454</v>
      </c>
      <c r="G179" s="217"/>
      <c r="H179" s="220">
        <v>58.352</v>
      </c>
      <c r="I179" s="221"/>
      <c r="J179" s="217"/>
      <c r="K179" s="217"/>
      <c r="L179" s="222"/>
      <c r="M179" s="223"/>
      <c r="N179" s="224"/>
      <c r="O179" s="224"/>
      <c r="P179" s="224"/>
      <c r="Q179" s="224"/>
      <c r="R179" s="224"/>
      <c r="S179" s="224"/>
      <c r="T179" s="225"/>
      <c r="AT179" s="226" t="s">
        <v>144</v>
      </c>
      <c r="AU179" s="226" t="s">
        <v>83</v>
      </c>
      <c r="AV179" s="14" t="s">
        <v>83</v>
      </c>
      <c r="AW179" s="14" t="s">
        <v>35</v>
      </c>
      <c r="AX179" s="14" t="s">
        <v>73</v>
      </c>
      <c r="AY179" s="226" t="s">
        <v>132</v>
      </c>
    </row>
    <row r="180" spans="2:51" s="14" customFormat="1" ht="12">
      <c r="B180" s="216"/>
      <c r="C180" s="217"/>
      <c r="D180" s="202" t="s">
        <v>144</v>
      </c>
      <c r="E180" s="218" t="s">
        <v>19</v>
      </c>
      <c r="F180" s="219" t="s">
        <v>455</v>
      </c>
      <c r="G180" s="217"/>
      <c r="H180" s="220">
        <v>0.648</v>
      </c>
      <c r="I180" s="221"/>
      <c r="J180" s="217"/>
      <c r="K180" s="217"/>
      <c r="L180" s="222"/>
      <c r="M180" s="223"/>
      <c r="N180" s="224"/>
      <c r="O180" s="224"/>
      <c r="P180" s="224"/>
      <c r="Q180" s="224"/>
      <c r="R180" s="224"/>
      <c r="S180" s="224"/>
      <c r="T180" s="225"/>
      <c r="AT180" s="226" t="s">
        <v>144</v>
      </c>
      <c r="AU180" s="226" t="s">
        <v>83</v>
      </c>
      <c r="AV180" s="14" t="s">
        <v>83</v>
      </c>
      <c r="AW180" s="14" t="s">
        <v>35</v>
      </c>
      <c r="AX180" s="14" t="s">
        <v>73</v>
      </c>
      <c r="AY180" s="226" t="s">
        <v>132</v>
      </c>
    </row>
    <row r="181" spans="2:51" s="15" customFormat="1" ht="12">
      <c r="B181" s="227"/>
      <c r="C181" s="228"/>
      <c r="D181" s="202" t="s">
        <v>144</v>
      </c>
      <c r="E181" s="229" t="s">
        <v>19</v>
      </c>
      <c r="F181" s="230" t="s">
        <v>148</v>
      </c>
      <c r="G181" s="228"/>
      <c r="H181" s="231">
        <v>59</v>
      </c>
      <c r="I181" s="232"/>
      <c r="J181" s="228"/>
      <c r="K181" s="228"/>
      <c r="L181" s="233"/>
      <c r="M181" s="234"/>
      <c r="N181" s="235"/>
      <c r="O181" s="235"/>
      <c r="P181" s="235"/>
      <c r="Q181" s="235"/>
      <c r="R181" s="235"/>
      <c r="S181" s="235"/>
      <c r="T181" s="236"/>
      <c r="AT181" s="237" t="s">
        <v>144</v>
      </c>
      <c r="AU181" s="237" t="s">
        <v>83</v>
      </c>
      <c r="AV181" s="15" t="s">
        <v>140</v>
      </c>
      <c r="AW181" s="15" t="s">
        <v>35</v>
      </c>
      <c r="AX181" s="15" t="s">
        <v>81</v>
      </c>
      <c r="AY181" s="237" t="s">
        <v>132</v>
      </c>
    </row>
    <row r="182" spans="1:65" s="2" customFormat="1" ht="15" customHeight="1">
      <c r="A182" s="36"/>
      <c r="B182" s="37"/>
      <c r="C182" s="189" t="s">
        <v>338</v>
      </c>
      <c r="D182" s="189" t="s">
        <v>135</v>
      </c>
      <c r="E182" s="190" t="s">
        <v>349</v>
      </c>
      <c r="F182" s="191" t="s">
        <v>350</v>
      </c>
      <c r="G182" s="192" t="s">
        <v>210</v>
      </c>
      <c r="H182" s="193">
        <v>29.36</v>
      </c>
      <c r="I182" s="194"/>
      <c r="J182" s="195">
        <f>ROUND(I182*H182,2)</f>
        <v>0</v>
      </c>
      <c r="K182" s="191" t="s">
        <v>139</v>
      </c>
      <c r="L182" s="41"/>
      <c r="M182" s="196" t="s">
        <v>19</v>
      </c>
      <c r="N182" s="197" t="s">
        <v>44</v>
      </c>
      <c r="O182" s="66"/>
      <c r="P182" s="198">
        <f>O182*H182</f>
        <v>0</v>
      </c>
      <c r="Q182" s="198">
        <v>1E-05</v>
      </c>
      <c r="R182" s="198">
        <f>Q182*H182</f>
        <v>0.00029360000000000003</v>
      </c>
      <c r="S182" s="198">
        <v>0</v>
      </c>
      <c r="T182" s="199">
        <f>S182*H182</f>
        <v>0</v>
      </c>
      <c r="U182" s="36"/>
      <c r="V182" s="36"/>
      <c r="W182" s="36"/>
      <c r="X182" s="36"/>
      <c r="Y182" s="36"/>
      <c r="Z182" s="36"/>
      <c r="AA182" s="36"/>
      <c r="AB182" s="36"/>
      <c r="AC182" s="36"/>
      <c r="AD182" s="36"/>
      <c r="AE182" s="36"/>
      <c r="AR182" s="200" t="s">
        <v>192</v>
      </c>
      <c r="AT182" s="200" t="s">
        <v>135</v>
      </c>
      <c r="AU182" s="200" t="s">
        <v>83</v>
      </c>
      <c r="AY182" s="19" t="s">
        <v>132</v>
      </c>
      <c r="BE182" s="201">
        <f>IF(N182="základní",J182,0)</f>
        <v>0</v>
      </c>
      <c r="BF182" s="201">
        <f>IF(N182="snížená",J182,0)</f>
        <v>0</v>
      </c>
      <c r="BG182" s="201">
        <f>IF(N182="zákl. přenesená",J182,0)</f>
        <v>0</v>
      </c>
      <c r="BH182" s="201">
        <f>IF(N182="sníž. přenesená",J182,0)</f>
        <v>0</v>
      </c>
      <c r="BI182" s="201">
        <f>IF(N182="nulová",J182,0)</f>
        <v>0</v>
      </c>
      <c r="BJ182" s="19" t="s">
        <v>81</v>
      </c>
      <c r="BK182" s="201">
        <f>ROUND(I182*H182,2)</f>
        <v>0</v>
      </c>
      <c r="BL182" s="19" t="s">
        <v>192</v>
      </c>
      <c r="BM182" s="200" t="s">
        <v>456</v>
      </c>
    </row>
    <row r="183" spans="2:51" s="14" customFormat="1" ht="12">
      <c r="B183" s="216"/>
      <c r="C183" s="217"/>
      <c r="D183" s="202" t="s">
        <v>144</v>
      </c>
      <c r="E183" s="218" t="s">
        <v>19</v>
      </c>
      <c r="F183" s="219" t="s">
        <v>414</v>
      </c>
      <c r="G183" s="217"/>
      <c r="H183" s="220">
        <v>29.36</v>
      </c>
      <c r="I183" s="221"/>
      <c r="J183" s="217"/>
      <c r="K183" s="217"/>
      <c r="L183" s="222"/>
      <c r="M183" s="223"/>
      <c r="N183" s="224"/>
      <c r="O183" s="224"/>
      <c r="P183" s="224"/>
      <c r="Q183" s="224"/>
      <c r="R183" s="224"/>
      <c r="S183" s="224"/>
      <c r="T183" s="225"/>
      <c r="AT183" s="226" t="s">
        <v>144</v>
      </c>
      <c r="AU183" s="226" t="s">
        <v>83</v>
      </c>
      <c r="AV183" s="14" t="s">
        <v>83</v>
      </c>
      <c r="AW183" s="14" t="s">
        <v>35</v>
      </c>
      <c r="AX183" s="14" t="s">
        <v>81</v>
      </c>
      <c r="AY183" s="226" t="s">
        <v>132</v>
      </c>
    </row>
    <row r="184" spans="1:65" s="2" customFormat="1" ht="15" customHeight="1">
      <c r="A184" s="36"/>
      <c r="B184" s="37"/>
      <c r="C184" s="238" t="s">
        <v>342</v>
      </c>
      <c r="D184" s="238" t="s">
        <v>170</v>
      </c>
      <c r="E184" s="239" t="s">
        <v>353</v>
      </c>
      <c r="F184" s="240" t="s">
        <v>354</v>
      </c>
      <c r="G184" s="241" t="s">
        <v>210</v>
      </c>
      <c r="H184" s="242">
        <v>33</v>
      </c>
      <c r="I184" s="243"/>
      <c r="J184" s="244">
        <f>ROUND(I184*H184,2)</f>
        <v>0</v>
      </c>
      <c r="K184" s="240" t="s">
        <v>139</v>
      </c>
      <c r="L184" s="245"/>
      <c r="M184" s="246" t="s">
        <v>19</v>
      </c>
      <c r="N184" s="247" t="s">
        <v>44</v>
      </c>
      <c r="O184" s="66"/>
      <c r="P184" s="198">
        <f>O184*H184</f>
        <v>0</v>
      </c>
      <c r="Q184" s="198">
        <v>0.00022</v>
      </c>
      <c r="R184" s="198">
        <f>Q184*H184</f>
        <v>0.00726</v>
      </c>
      <c r="S184" s="198">
        <v>0</v>
      </c>
      <c r="T184" s="199">
        <f>S184*H184</f>
        <v>0</v>
      </c>
      <c r="U184" s="36"/>
      <c r="V184" s="36"/>
      <c r="W184" s="36"/>
      <c r="X184" s="36"/>
      <c r="Y184" s="36"/>
      <c r="Z184" s="36"/>
      <c r="AA184" s="36"/>
      <c r="AB184" s="36"/>
      <c r="AC184" s="36"/>
      <c r="AD184" s="36"/>
      <c r="AE184" s="36"/>
      <c r="AR184" s="200" t="s">
        <v>297</v>
      </c>
      <c r="AT184" s="200" t="s">
        <v>170</v>
      </c>
      <c r="AU184" s="200" t="s">
        <v>83</v>
      </c>
      <c r="AY184" s="19" t="s">
        <v>132</v>
      </c>
      <c r="BE184" s="201">
        <f>IF(N184="základní",J184,0)</f>
        <v>0</v>
      </c>
      <c r="BF184" s="201">
        <f>IF(N184="snížená",J184,0)</f>
        <v>0</v>
      </c>
      <c r="BG184" s="201">
        <f>IF(N184="zákl. přenesená",J184,0)</f>
        <v>0</v>
      </c>
      <c r="BH184" s="201">
        <f>IF(N184="sníž. přenesená",J184,0)</f>
        <v>0</v>
      </c>
      <c r="BI184" s="201">
        <f>IF(N184="nulová",J184,0)</f>
        <v>0</v>
      </c>
      <c r="BJ184" s="19" t="s">
        <v>81</v>
      </c>
      <c r="BK184" s="201">
        <f>ROUND(I184*H184,2)</f>
        <v>0</v>
      </c>
      <c r="BL184" s="19" t="s">
        <v>192</v>
      </c>
      <c r="BM184" s="200" t="s">
        <v>457</v>
      </c>
    </row>
    <row r="185" spans="2:51" s="14" customFormat="1" ht="12">
      <c r="B185" s="216"/>
      <c r="C185" s="217"/>
      <c r="D185" s="202" t="s">
        <v>144</v>
      </c>
      <c r="E185" s="218" t="s">
        <v>19</v>
      </c>
      <c r="F185" s="219" t="s">
        <v>458</v>
      </c>
      <c r="G185" s="217"/>
      <c r="H185" s="220">
        <v>32.296</v>
      </c>
      <c r="I185" s="221"/>
      <c r="J185" s="217"/>
      <c r="K185" s="217"/>
      <c r="L185" s="222"/>
      <c r="M185" s="223"/>
      <c r="N185" s="224"/>
      <c r="O185" s="224"/>
      <c r="P185" s="224"/>
      <c r="Q185" s="224"/>
      <c r="R185" s="224"/>
      <c r="S185" s="224"/>
      <c r="T185" s="225"/>
      <c r="AT185" s="226" t="s">
        <v>144</v>
      </c>
      <c r="AU185" s="226" t="s">
        <v>83</v>
      </c>
      <c r="AV185" s="14" t="s">
        <v>83</v>
      </c>
      <c r="AW185" s="14" t="s">
        <v>35</v>
      </c>
      <c r="AX185" s="14" t="s">
        <v>73</v>
      </c>
      <c r="AY185" s="226" t="s">
        <v>132</v>
      </c>
    </row>
    <row r="186" spans="2:51" s="14" customFormat="1" ht="12">
      <c r="B186" s="216"/>
      <c r="C186" s="217"/>
      <c r="D186" s="202" t="s">
        <v>144</v>
      </c>
      <c r="E186" s="218" t="s">
        <v>19</v>
      </c>
      <c r="F186" s="219" t="s">
        <v>459</v>
      </c>
      <c r="G186" s="217"/>
      <c r="H186" s="220">
        <v>0.704</v>
      </c>
      <c r="I186" s="221"/>
      <c r="J186" s="217"/>
      <c r="K186" s="217"/>
      <c r="L186" s="222"/>
      <c r="M186" s="223"/>
      <c r="N186" s="224"/>
      <c r="O186" s="224"/>
      <c r="P186" s="224"/>
      <c r="Q186" s="224"/>
      <c r="R186" s="224"/>
      <c r="S186" s="224"/>
      <c r="T186" s="225"/>
      <c r="AT186" s="226" t="s">
        <v>144</v>
      </c>
      <c r="AU186" s="226" t="s">
        <v>83</v>
      </c>
      <c r="AV186" s="14" t="s">
        <v>83</v>
      </c>
      <c r="AW186" s="14" t="s">
        <v>35</v>
      </c>
      <c r="AX186" s="14" t="s">
        <v>73</v>
      </c>
      <c r="AY186" s="226" t="s">
        <v>132</v>
      </c>
    </row>
    <row r="187" spans="2:51" s="15" customFormat="1" ht="12">
      <c r="B187" s="227"/>
      <c r="C187" s="228"/>
      <c r="D187" s="202" t="s">
        <v>144</v>
      </c>
      <c r="E187" s="229" t="s">
        <v>19</v>
      </c>
      <c r="F187" s="230" t="s">
        <v>148</v>
      </c>
      <c r="G187" s="228"/>
      <c r="H187" s="231">
        <v>33</v>
      </c>
      <c r="I187" s="232"/>
      <c r="J187" s="228"/>
      <c r="K187" s="228"/>
      <c r="L187" s="233"/>
      <c r="M187" s="234"/>
      <c r="N187" s="235"/>
      <c r="O187" s="235"/>
      <c r="P187" s="235"/>
      <c r="Q187" s="235"/>
      <c r="R187" s="235"/>
      <c r="S187" s="235"/>
      <c r="T187" s="236"/>
      <c r="AT187" s="237" t="s">
        <v>144</v>
      </c>
      <c r="AU187" s="237" t="s">
        <v>83</v>
      </c>
      <c r="AV187" s="15" t="s">
        <v>140</v>
      </c>
      <c r="AW187" s="15" t="s">
        <v>35</v>
      </c>
      <c r="AX187" s="15" t="s">
        <v>81</v>
      </c>
      <c r="AY187" s="237" t="s">
        <v>132</v>
      </c>
    </row>
    <row r="188" spans="1:65" s="2" customFormat="1" ht="42.6" customHeight="1">
      <c r="A188" s="36"/>
      <c r="B188" s="37"/>
      <c r="C188" s="189" t="s">
        <v>348</v>
      </c>
      <c r="D188" s="189" t="s">
        <v>135</v>
      </c>
      <c r="E188" s="190" t="s">
        <v>359</v>
      </c>
      <c r="F188" s="191" t="s">
        <v>360</v>
      </c>
      <c r="G188" s="192" t="s">
        <v>242</v>
      </c>
      <c r="H188" s="193">
        <v>0.676</v>
      </c>
      <c r="I188" s="194"/>
      <c r="J188" s="195">
        <f>ROUND(I188*H188,2)</f>
        <v>0</v>
      </c>
      <c r="K188" s="191" t="s">
        <v>139</v>
      </c>
      <c r="L188" s="41"/>
      <c r="M188" s="196" t="s">
        <v>19</v>
      </c>
      <c r="N188" s="197" t="s">
        <v>44</v>
      </c>
      <c r="O188" s="66"/>
      <c r="P188" s="198">
        <f>O188*H188</f>
        <v>0</v>
      </c>
      <c r="Q188" s="198">
        <v>0</v>
      </c>
      <c r="R188" s="198">
        <f>Q188*H188</f>
        <v>0</v>
      </c>
      <c r="S188" s="198">
        <v>0</v>
      </c>
      <c r="T188" s="199">
        <f>S188*H188</f>
        <v>0</v>
      </c>
      <c r="U188" s="36"/>
      <c r="V188" s="36"/>
      <c r="W188" s="36"/>
      <c r="X188" s="36"/>
      <c r="Y188" s="36"/>
      <c r="Z188" s="36"/>
      <c r="AA188" s="36"/>
      <c r="AB188" s="36"/>
      <c r="AC188" s="36"/>
      <c r="AD188" s="36"/>
      <c r="AE188" s="36"/>
      <c r="AR188" s="200" t="s">
        <v>192</v>
      </c>
      <c r="AT188" s="200" t="s">
        <v>135</v>
      </c>
      <c r="AU188" s="200" t="s">
        <v>83</v>
      </c>
      <c r="AY188" s="19" t="s">
        <v>132</v>
      </c>
      <c r="BE188" s="201">
        <f>IF(N188="základní",J188,0)</f>
        <v>0</v>
      </c>
      <c r="BF188" s="201">
        <f>IF(N188="snížená",J188,0)</f>
        <v>0</v>
      </c>
      <c r="BG188" s="201">
        <f>IF(N188="zákl. přenesená",J188,0)</f>
        <v>0</v>
      </c>
      <c r="BH188" s="201">
        <f>IF(N188="sníž. přenesená",J188,0)</f>
        <v>0</v>
      </c>
      <c r="BI188" s="201">
        <f>IF(N188="nulová",J188,0)</f>
        <v>0</v>
      </c>
      <c r="BJ188" s="19" t="s">
        <v>81</v>
      </c>
      <c r="BK188" s="201">
        <f>ROUND(I188*H188,2)</f>
        <v>0</v>
      </c>
      <c r="BL188" s="19" t="s">
        <v>192</v>
      </c>
      <c r="BM188" s="200" t="s">
        <v>460</v>
      </c>
    </row>
    <row r="189" spans="1:47" s="2" customFormat="1" ht="156">
      <c r="A189" s="36"/>
      <c r="B189" s="37"/>
      <c r="C189" s="38"/>
      <c r="D189" s="202" t="s">
        <v>142</v>
      </c>
      <c r="E189" s="38"/>
      <c r="F189" s="203" t="s">
        <v>362</v>
      </c>
      <c r="G189" s="38"/>
      <c r="H189" s="38"/>
      <c r="I189" s="110"/>
      <c r="J189" s="38"/>
      <c r="K189" s="38"/>
      <c r="L189" s="41"/>
      <c r="M189" s="204"/>
      <c r="N189" s="205"/>
      <c r="O189" s="66"/>
      <c r="P189" s="66"/>
      <c r="Q189" s="66"/>
      <c r="R189" s="66"/>
      <c r="S189" s="66"/>
      <c r="T189" s="67"/>
      <c r="U189" s="36"/>
      <c r="V189" s="36"/>
      <c r="W189" s="36"/>
      <c r="X189" s="36"/>
      <c r="Y189" s="36"/>
      <c r="Z189" s="36"/>
      <c r="AA189" s="36"/>
      <c r="AB189" s="36"/>
      <c r="AC189" s="36"/>
      <c r="AD189" s="36"/>
      <c r="AE189" s="36"/>
      <c r="AT189" s="19" t="s">
        <v>142</v>
      </c>
      <c r="AU189" s="19" t="s">
        <v>83</v>
      </c>
    </row>
    <row r="190" spans="2:63" s="12" customFormat="1" ht="22.9" customHeight="1">
      <c r="B190" s="173"/>
      <c r="C190" s="174"/>
      <c r="D190" s="175" t="s">
        <v>72</v>
      </c>
      <c r="E190" s="187" t="s">
        <v>363</v>
      </c>
      <c r="F190" s="187" t="s">
        <v>364</v>
      </c>
      <c r="G190" s="174"/>
      <c r="H190" s="174"/>
      <c r="I190" s="177"/>
      <c r="J190" s="188">
        <f>BK190</f>
        <v>0</v>
      </c>
      <c r="K190" s="174"/>
      <c r="L190" s="179"/>
      <c r="M190" s="180"/>
      <c r="N190" s="181"/>
      <c r="O190" s="181"/>
      <c r="P190" s="182">
        <f>P191</f>
        <v>0</v>
      </c>
      <c r="Q190" s="181"/>
      <c r="R190" s="182">
        <f>R191</f>
        <v>0.00014</v>
      </c>
      <c r="S190" s="181"/>
      <c r="T190" s="183">
        <f>T191</f>
        <v>0</v>
      </c>
      <c r="AR190" s="184" t="s">
        <v>83</v>
      </c>
      <c r="AT190" s="185" t="s">
        <v>72</v>
      </c>
      <c r="AU190" s="185" t="s">
        <v>81</v>
      </c>
      <c r="AY190" s="184" t="s">
        <v>132</v>
      </c>
      <c r="BK190" s="186">
        <f>BK191</f>
        <v>0</v>
      </c>
    </row>
    <row r="191" spans="1:65" s="2" customFormat="1" ht="31.9" customHeight="1">
      <c r="A191" s="36"/>
      <c r="B191" s="37"/>
      <c r="C191" s="189" t="s">
        <v>352</v>
      </c>
      <c r="D191" s="189" t="s">
        <v>135</v>
      </c>
      <c r="E191" s="190" t="s">
        <v>366</v>
      </c>
      <c r="F191" s="191" t="s">
        <v>367</v>
      </c>
      <c r="G191" s="192" t="s">
        <v>166</v>
      </c>
      <c r="H191" s="193">
        <v>1</v>
      </c>
      <c r="I191" s="194"/>
      <c r="J191" s="195">
        <f>ROUND(I191*H191,2)</f>
        <v>0</v>
      </c>
      <c r="K191" s="191" t="s">
        <v>19</v>
      </c>
      <c r="L191" s="41"/>
      <c r="M191" s="196" t="s">
        <v>19</v>
      </c>
      <c r="N191" s="197" t="s">
        <v>44</v>
      </c>
      <c r="O191" s="66"/>
      <c r="P191" s="198">
        <f>O191*H191</f>
        <v>0</v>
      </c>
      <c r="Q191" s="198">
        <v>0.00014</v>
      </c>
      <c r="R191" s="198">
        <f>Q191*H191</f>
        <v>0.00014</v>
      </c>
      <c r="S191" s="198">
        <v>0</v>
      </c>
      <c r="T191" s="199">
        <f>S191*H191</f>
        <v>0</v>
      </c>
      <c r="U191" s="36"/>
      <c r="V191" s="36"/>
      <c r="W191" s="36"/>
      <c r="X191" s="36"/>
      <c r="Y191" s="36"/>
      <c r="Z191" s="36"/>
      <c r="AA191" s="36"/>
      <c r="AB191" s="36"/>
      <c r="AC191" s="36"/>
      <c r="AD191" s="36"/>
      <c r="AE191" s="36"/>
      <c r="AR191" s="200" t="s">
        <v>192</v>
      </c>
      <c r="AT191" s="200" t="s">
        <v>135</v>
      </c>
      <c r="AU191" s="200" t="s">
        <v>83</v>
      </c>
      <c r="AY191" s="19" t="s">
        <v>132</v>
      </c>
      <c r="BE191" s="201">
        <f>IF(N191="základní",J191,0)</f>
        <v>0</v>
      </c>
      <c r="BF191" s="201">
        <f>IF(N191="snížená",J191,0)</f>
        <v>0</v>
      </c>
      <c r="BG191" s="201">
        <f>IF(N191="zákl. přenesená",J191,0)</f>
        <v>0</v>
      </c>
      <c r="BH191" s="201">
        <f>IF(N191="sníž. přenesená",J191,0)</f>
        <v>0</v>
      </c>
      <c r="BI191" s="201">
        <f>IF(N191="nulová",J191,0)</f>
        <v>0</v>
      </c>
      <c r="BJ191" s="19" t="s">
        <v>81</v>
      </c>
      <c r="BK191" s="201">
        <f>ROUND(I191*H191,2)</f>
        <v>0</v>
      </c>
      <c r="BL191" s="19" t="s">
        <v>192</v>
      </c>
      <c r="BM191" s="200" t="s">
        <v>461</v>
      </c>
    </row>
    <row r="192" spans="2:63" s="12" customFormat="1" ht="22.9" customHeight="1">
      <c r="B192" s="173"/>
      <c r="C192" s="174"/>
      <c r="D192" s="175" t="s">
        <v>72</v>
      </c>
      <c r="E192" s="187" t="s">
        <v>369</v>
      </c>
      <c r="F192" s="187" t="s">
        <v>370</v>
      </c>
      <c r="G192" s="174"/>
      <c r="H192" s="174"/>
      <c r="I192" s="177"/>
      <c r="J192" s="188">
        <f>BK192</f>
        <v>0</v>
      </c>
      <c r="K192" s="174"/>
      <c r="L192" s="179"/>
      <c r="M192" s="180"/>
      <c r="N192" s="181"/>
      <c r="O192" s="181"/>
      <c r="P192" s="182">
        <f>SUM(P193:P195)</f>
        <v>0</v>
      </c>
      <c r="Q192" s="181"/>
      <c r="R192" s="182">
        <f>SUM(R193:R195)</f>
        <v>0.04008854</v>
      </c>
      <c r="S192" s="181"/>
      <c r="T192" s="183">
        <f>SUM(T193:T195)</f>
        <v>0</v>
      </c>
      <c r="AR192" s="184" t="s">
        <v>83</v>
      </c>
      <c r="AT192" s="185" t="s">
        <v>72</v>
      </c>
      <c r="AU192" s="185" t="s">
        <v>81</v>
      </c>
      <c r="AY192" s="184" t="s">
        <v>132</v>
      </c>
      <c r="BK192" s="186">
        <f>SUM(BK193:BK195)</f>
        <v>0</v>
      </c>
    </row>
    <row r="193" spans="1:65" s="2" customFormat="1" ht="21.4" customHeight="1">
      <c r="A193" s="36"/>
      <c r="B193" s="37"/>
      <c r="C193" s="189" t="s">
        <v>358</v>
      </c>
      <c r="D193" s="189" t="s">
        <v>135</v>
      </c>
      <c r="E193" s="190" t="s">
        <v>372</v>
      </c>
      <c r="F193" s="191" t="s">
        <v>373</v>
      </c>
      <c r="G193" s="192" t="s">
        <v>138</v>
      </c>
      <c r="H193" s="193">
        <v>87.149</v>
      </c>
      <c r="I193" s="194"/>
      <c r="J193" s="195">
        <f>ROUND(I193*H193,2)</f>
        <v>0</v>
      </c>
      <c r="K193" s="191" t="s">
        <v>139</v>
      </c>
      <c r="L193" s="41"/>
      <c r="M193" s="196" t="s">
        <v>19</v>
      </c>
      <c r="N193" s="197" t="s">
        <v>44</v>
      </c>
      <c r="O193" s="66"/>
      <c r="P193" s="198">
        <f>O193*H193</f>
        <v>0</v>
      </c>
      <c r="Q193" s="198">
        <v>0.0002</v>
      </c>
      <c r="R193" s="198">
        <f>Q193*H193</f>
        <v>0.017429800000000002</v>
      </c>
      <c r="S193" s="198">
        <v>0</v>
      </c>
      <c r="T193" s="199">
        <f>S193*H193</f>
        <v>0</v>
      </c>
      <c r="U193" s="36"/>
      <c r="V193" s="36"/>
      <c r="W193" s="36"/>
      <c r="X193" s="36"/>
      <c r="Y193" s="36"/>
      <c r="Z193" s="36"/>
      <c r="AA193" s="36"/>
      <c r="AB193" s="36"/>
      <c r="AC193" s="36"/>
      <c r="AD193" s="36"/>
      <c r="AE193" s="36"/>
      <c r="AR193" s="200" t="s">
        <v>192</v>
      </c>
      <c r="AT193" s="200" t="s">
        <v>135</v>
      </c>
      <c r="AU193" s="200" t="s">
        <v>83</v>
      </c>
      <c r="AY193" s="19" t="s">
        <v>132</v>
      </c>
      <c r="BE193" s="201">
        <f>IF(N193="základní",J193,0)</f>
        <v>0</v>
      </c>
      <c r="BF193" s="201">
        <f>IF(N193="snížená",J193,0)</f>
        <v>0</v>
      </c>
      <c r="BG193" s="201">
        <f>IF(N193="zákl. přenesená",J193,0)</f>
        <v>0</v>
      </c>
      <c r="BH193" s="201">
        <f>IF(N193="sníž. přenesená",J193,0)</f>
        <v>0</v>
      </c>
      <c r="BI193" s="201">
        <f>IF(N193="nulová",J193,0)</f>
        <v>0</v>
      </c>
      <c r="BJ193" s="19" t="s">
        <v>81</v>
      </c>
      <c r="BK193" s="201">
        <f>ROUND(I193*H193,2)</f>
        <v>0</v>
      </c>
      <c r="BL193" s="19" t="s">
        <v>192</v>
      </c>
      <c r="BM193" s="200" t="s">
        <v>462</v>
      </c>
    </row>
    <row r="194" spans="2:51" s="14" customFormat="1" ht="12">
      <c r="B194" s="216"/>
      <c r="C194" s="217"/>
      <c r="D194" s="202" t="s">
        <v>144</v>
      </c>
      <c r="E194" s="218" t="s">
        <v>19</v>
      </c>
      <c r="F194" s="219" t="s">
        <v>463</v>
      </c>
      <c r="G194" s="217"/>
      <c r="H194" s="220">
        <v>87.149</v>
      </c>
      <c r="I194" s="221"/>
      <c r="J194" s="217"/>
      <c r="K194" s="217"/>
      <c r="L194" s="222"/>
      <c r="M194" s="223"/>
      <c r="N194" s="224"/>
      <c r="O194" s="224"/>
      <c r="P194" s="224"/>
      <c r="Q194" s="224"/>
      <c r="R194" s="224"/>
      <c r="S194" s="224"/>
      <c r="T194" s="225"/>
      <c r="AT194" s="226" t="s">
        <v>144</v>
      </c>
      <c r="AU194" s="226" t="s">
        <v>83</v>
      </c>
      <c r="AV194" s="14" t="s">
        <v>83</v>
      </c>
      <c r="AW194" s="14" t="s">
        <v>35</v>
      </c>
      <c r="AX194" s="14" t="s">
        <v>81</v>
      </c>
      <c r="AY194" s="226" t="s">
        <v>132</v>
      </c>
    </row>
    <row r="195" spans="1:65" s="2" customFormat="1" ht="42.6" customHeight="1">
      <c r="A195" s="36"/>
      <c r="B195" s="37"/>
      <c r="C195" s="189" t="s">
        <v>365</v>
      </c>
      <c r="D195" s="189" t="s">
        <v>135</v>
      </c>
      <c r="E195" s="190" t="s">
        <v>376</v>
      </c>
      <c r="F195" s="191" t="s">
        <v>377</v>
      </c>
      <c r="G195" s="192" t="s">
        <v>138</v>
      </c>
      <c r="H195" s="193">
        <v>87.149</v>
      </c>
      <c r="I195" s="194"/>
      <c r="J195" s="195">
        <f>ROUND(I195*H195,2)</f>
        <v>0</v>
      </c>
      <c r="K195" s="191" t="s">
        <v>139</v>
      </c>
      <c r="L195" s="41"/>
      <c r="M195" s="196" t="s">
        <v>19</v>
      </c>
      <c r="N195" s="197" t="s">
        <v>44</v>
      </c>
      <c r="O195" s="66"/>
      <c r="P195" s="198">
        <f>O195*H195</f>
        <v>0</v>
      </c>
      <c r="Q195" s="198">
        <v>0.00026</v>
      </c>
      <c r="R195" s="198">
        <f>Q195*H195</f>
        <v>0.022658739999999997</v>
      </c>
      <c r="S195" s="198">
        <v>0</v>
      </c>
      <c r="T195" s="199">
        <f>S195*H195</f>
        <v>0</v>
      </c>
      <c r="U195" s="36"/>
      <c r="V195" s="36"/>
      <c r="W195" s="36"/>
      <c r="X195" s="36"/>
      <c r="Y195" s="36"/>
      <c r="Z195" s="36"/>
      <c r="AA195" s="36"/>
      <c r="AB195" s="36"/>
      <c r="AC195" s="36"/>
      <c r="AD195" s="36"/>
      <c r="AE195" s="36"/>
      <c r="AR195" s="200" t="s">
        <v>192</v>
      </c>
      <c r="AT195" s="200" t="s">
        <v>135</v>
      </c>
      <c r="AU195" s="200" t="s">
        <v>83</v>
      </c>
      <c r="AY195" s="19" t="s">
        <v>132</v>
      </c>
      <c r="BE195" s="201">
        <f>IF(N195="základní",J195,0)</f>
        <v>0</v>
      </c>
      <c r="BF195" s="201">
        <f>IF(N195="snížená",J195,0)</f>
        <v>0</v>
      </c>
      <c r="BG195" s="201">
        <f>IF(N195="zákl. přenesená",J195,0)</f>
        <v>0</v>
      </c>
      <c r="BH195" s="201">
        <f>IF(N195="sníž. přenesená",J195,0)</f>
        <v>0</v>
      </c>
      <c r="BI195" s="201">
        <f>IF(N195="nulová",J195,0)</f>
        <v>0</v>
      </c>
      <c r="BJ195" s="19" t="s">
        <v>81</v>
      </c>
      <c r="BK195" s="201">
        <f>ROUND(I195*H195,2)</f>
        <v>0</v>
      </c>
      <c r="BL195" s="19" t="s">
        <v>192</v>
      </c>
      <c r="BM195" s="200" t="s">
        <v>464</v>
      </c>
    </row>
    <row r="196" spans="2:63" s="12" customFormat="1" ht="25.9" customHeight="1">
      <c r="B196" s="173"/>
      <c r="C196" s="174"/>
      <c r="D196" s="175" t="s">
        <v>72</v>
      </c>
      <c r="E196" s="176" t="s">
        <v>379</v>
      </c>
      <c r="F196" s="176" t="s">
        <v>380</v>
      </c>
      <c r="G196" s="174"/>
      <c r="H196" s="174"/>
      <c r="I196" s="177"/>
      <c r="J196" s="178">
        <f>BK196</f>
        <v>0</v>
      </c>
      <c r="K196" s="174"/>
      <c r="L196" s="179"/>
      <c r="M196" s="180"/>
      <c r="N196" s="181"/>
      <c r="O196" s="181"/>
      <c r="P196" s="182">
        <f>P197+P199+P201</f>
        <v>0</v>
      </c>
      <c r="Q196" s="181"/>
      <c r="R196" s="182">
        <f>R197+R199+R201</f>
        <v>0</v>
      </c>
      <c r="S196" s="181"/>
      <c r="T196" s="183">
        <f>T197+T199+T201</f>
        <v>0</v>
      </c>
      <c r="AR196" s="184" t="s">
        <v>163</v>
      </c>
      <c r="AT196" s="185" t="s">
        <v>72</v>
      </c>
      <c r="AU196" s="185" t="s">
        <v>73</v>
      </c>
      <c r="AY196" s="184" t="s">
        <v>132</v>
      </c>
      <c r="BK196" s="186">
        <f>BK197+BK199+BK201</f>
        <v>0</v>
      </c>
    </row>
    <row r="197" spans="2:63" s="12" customFormat="1" ht="22.9" customHeight="1">
      <c r="B197" s="173"/>
      <c r="C197" s="174"/>
      <c r="D197" s="175" t="s">
        <v>72</v>
      </c>
      <c r="E197" s="187" t="s">
        <v>381</v>
      </c>
      <c r="F197" s="187" t="s">
        <v>382</v>
      </c>
      <c r="G197" s="174"/>
      <c r="H197" s="174"/>
      <c r="I197" s="177"/>
      <c r="J197" s="188">
        <f>BK197</f>
        <v>0</v>
      </c>
      <c r="K197" s="174"/>
      <c r="L197" s="179"/>
      <c r="M197" s="180"/>
      <c r="N197" s="181"/>
      <c r="O197" s="181"/>
      <c r="P197" s="182">
        <f>P198</f>
        <v>0</v>
      </c>
      <c r="Q197" s="181"/>
      <c r="R197" s="182">
        <f>R198</f>
        <v>0</v>
      </c>
      <c r="S197" s="181"/>
      <c r="T197" s="183">
        <f>T198</f>
        <v>0</v>
      </c>
      <c r="AR197" s="184" t="s">
        <v>163</v>
      </c>
      <c r="AT197" s="185" t="s">
        <v>72</v>
      </c>
      <c r="AU197" s="185" t="s">
        <v>81</v>
      </c>
      <c r="AY197" s="184" t="s">
        <v>132</v>
      </c>
      <c r="BK197" s="186">
        <f>BK198</f>
        <v>0</v>
      </c>
    </row>
    <row r="198" spans="1:65" s="2" customFormat="1" ht="15" customHeight="1">
      <c r="A198" s="36"/>
      <c r="B198" s="37"/>
      <c r="C198" s="189" t="s">
        <v>371</v>
      </c>
      <c r="D198" s="189" t="s">
        <v>135</v>
      </c>
      <c r="E198" s="190" t="s">
        <v>384</v>
      </c>
      <c r="F198" s="191" t="s">
        <v>382</v>
      </c>
      <c r="G198" s="192" t="s">
        <v>385</v>
      </c>
      <c r="H198" s="193">
        <v>1</v>
      </c>
      <c r="I198" s="194"/>
      <c r="J198" s="195">
        <f>ROUND(I198*H198,2)</f>
        <v>0</v>
      </c>
      <c r="K198" s="191" t="s">
        <v>139</v>
      </c>
      <c r="L198" s="41"/>
      <c r="M198" s="196" t="s">
        <v>19</v>
      </c>
      <c r="N198" s="197" t="s">
        <v>44</v>
      </c>
      <c r="O198" s="66"/>
      <c r="P198" s="198">
        <f>O198*H198</f>
        <v>0</v>
      </c>
      <c r="Q198" s="198">
        <v>0</v>
      </c>
      <c r="R198" s="198">
        <f>Q198*H198</f>
        <v>0</v>
      </c>
      <c r="S198" s="198">
        <v>0</v>
      </c>
      <c r="T198" s="199">
        <f>S198*H198</f>
        <v>0</v>
      </c>
      <c r="U198" s="36"/>
      <c r="V198" s="36"/>
      <c r="W198" s="36"/>
      <c r="X198" s="36"/>
      <c r="Y198" s="36"/>
      <c r="Z198" s="36"/>
      <c r="AA198" s="36"/>
      <c r="AB198" s="36"/>
      <c r="AC198" s="36"/>
      <c r="AD198" s="36"/>
      <c r="AE198" s="36"/>
      <c r="AR198" s="200" t="s">
        <v>386</v>
      </c>
      <c r="AT198" s="200" t="s">
        <v>135</v>
      </c>
      <c r="AU198" s="200" t="s">
        <v>83</v>
      </c>
      <c r="AY198" s="19" t="s">
        <v>132</v>
      </c>
      <c r="BE198" s="201">
        <f>IF(N198="základní",J198,0)</f>
        <v>0</v>
      </c>
      <c r="BF198" s="201">
        <f>IF(N198="snížená",J198,0)</f>
        <v>0</v>
      </c>
      <c r="BG198" s="201">
        <f>IF(N198="zákl. přenesená",J198,0)</f>
        <v>0</v>
      </c>
      <c r="BH198" s="201">
        <f>IF(N198="sníž. přenesená",J198,0)</f>
        <v>0</v>
      </c>
      <c r="BI198" s="201">
        <f>IF(N198="nulová",J198,0)</f>
        <v>0</v>
      </c>
      <c r="BJ198" s="19" t="s">
        <v>81</v>
      </c>
      <c r="BK198" s="201">
        <f>ROUND(I198*H198,2)</f>
        <v>0</v>
      </c>
      <c r="BL198" s="19" t="s">
        <v>386</v>
      </c>
      <c r="BM198" s="200" t="s">
        <v>465</v>
      </c>
    </row>
    <row r="199" spans="2:63" s="12" customFormat="1" ht="22.9" customHeight="1">
      <c r="B199" s="173"/>
      <c r="C199" s="174"/>
      <c r="D199" s="175" t="s">
        <v>72</v>
      </c>
      <c r="E199" s="187" t="s">
        <v>388</v>
      </c>
      <c r="F199" s="187" t="s">
        <v>389</v>
      </c>
      <c r="G199" s="174"/>
      <c r="H199" s="174"/>
      <c r="I199" s="177"/>
      <c r="J199" s="188">
        <f>BK199</f>
        <v>0</v>
      </c>
      <c r="K199" s="174"/>
      <c r="L199" s="179"/>
      <c r="M199" s="180"/>
      <c r="N199" s="181"/>
      <c r="O199" s="181"/>
      <c r="P199" s="182">
        <f>P200</f>
        <v>0</v>
      </c>
      <c r="Q199" s="181"/>
      <c r="R199" s="182">
        <f>R200</f>
        <v>0</v>
      </c>
      <c r="S199" s="181"/>
      <c r="T199" s="183">
        <f>T200</f>
        <v>0</v>
      </c>
      <c r="AR199" s="184" t="s">
        <v>163</v>
      </c>
      <c r="AT199" s="185" t="s">
        <v>72</v>
      </c>
      <c r="AU199" s="185" t="s">
        <v>81</v>
      </c>
      <c r="AY199" s="184" t="s">
        <v>132</v>
      </c>
      <c r="BK199" s="186">
        <f>BK200</f>
        <v>0</v>
      </c>
    </row>
    <row r="200" spans="1:65" s="2" customFormat="1" ht="15" customHeight="1">
      <c r="A200" s="36"/>
      <c r="B200" s="37"/>
      <c r="C200" s="189" t="s">
        <v>375</v>
      </c>
      <c r="D200" s="189" t="s">
        <v>135</v>
      </c>
      <c r="E200" s="190" t="s">
        <v>391</v>
      </c>
      <c r="F200" s="191" t="s">
        <v>389</v>
      </c>
      <c r="G200" s="192" t="s">
        <v>317</v>
      </c>
      <c r="H200" s="248"/>
      <c r="I200" s="194"/>
      <c r="J200" s="195">
        <f>ROUND(I200*H200,2)</f>
        <v>0</v>
      </c>
      <c r="K200" s="191" t="s">
        <v>139</v>
      </c>
      <c r="L200" s="41"/>
      <c r="M200" s="196" t="s">
        <v>19</v>
      </c>
      <c r="N200" s="197" t="s">
        <v>44</v>
      </c>
      <c r="O200" s="66"/>
      <c r="P200" s="198">
        <f>O200*H200</f>
        <v>0</v>
      </c>
      <c r="Q200" s="198">
        <v>0</v>
      </c>
      <c r="R200" s="198">
        <f>Q200*H200</f>
        <v>0</v>
      </c>
      <c r="S200" s="198">
        <v>0</v>
      </c>
      <c r="T200" s="199">
        <f>S200*H200</f>
        <v>0</v>
      </c>
      <c r="U200" s="36"/>
      <c r="V200" s="36"/>
      <c r="W200" s="36"/>
      <c r="X200" s="36"/>
      <c r="Y200" s="36"/>
      <c r="Z200" s="36"/>
      <c r="AA200" s="36"/>
      <c r="AB200" s="36"/>
      <c r="AC200" s="36"/>
      <c r="AD200" s="36"/>
      <c r="AE200" s="36"/>
      <c r="AR200" s="200" t="s">
        <v>386</v>
      </c>
      <c r="AT200" s="200" t="s">
        <v>135</v>
      </c>
      <c r="AU200" s="200" t="s">
        <v>83</v>
      </c>
      <c r="AY200" s="19" t="s">
        <v>132</v>
      </c>
      <c r="BE200" s="201">
        <f>IF(N200="základní",J200,0)</f>
        <v>0</v>
      </c>
      <c r="BF200" s="201">
        <f>IF(N200="snížená",J200,0)</f>
        <v>0</v>
      </c>
      <c r="BG200" s="201">
        <f>IF(N200="zákl. přenesená",J200,0)</f>
        <v>0</v>
      </c>
      <c r="BH200" s="201">
        <f>IF(N200="sníž. přenesená",J200,0)</f>
        <v>0</v>
      </c>
      <c r="BI200" s="201">
        <f>IF(N200="nulová",J200,0)</f>
        <v>0</v>
      </c>
      <c r="BJ200" s="19" t="s">
        <v>81</v>
      </c>
      <c r="BK200" s="201">
        <f>ROUND(I200*H200,2)</f>
        <v>0</v>
      </c>
      <c r="BL200" s="19" t="s">
        <v>386</v>
      </c>
      <c r="BM200" s="200" t="s">
        <v>466</v>
      </c>
    </row>
    <row r="201" spans="2:63" s="12" customFormat="1" ht="22.9" customHeight="1">
      <c r="B201" s="173"/>
      <c r="C201" s="174"/>
      <c r="D201" s="175" t="s">
        <v>72</v>
      </c>
      <c r="E201" s="187" t="s">
        <v>393</v>
      </c>
      <c r="F201" s="187" t="s">
        <v>394</v>
      </c>
      <c r="G201" s="174"/>
      <c r="H201" s="174"/>
      <c r="I201" s="177"/>
      <c r="J201" s="188">
        <f>BK201</f>
        <v>0</v>
      </c>
      <c r="K201" s="174"/>
      <c r="L201" s="179"/>
      <c r="M201" s="180"/>
      <c r="N201" s="181"/>
      <c r="O201" s="181"/>
      <c r="P201" s="182">
        <f>P202</f>
        <v>0</v>
      </c>
      <c r="Q201" s="181"/>
      <c r="R201" s="182">
        <f>R202</f>
        <v>0</v>
      </c>
      <c r="S201" s="181"/>
      <c r="T201" s="183">
        <f>T202</f>
        <v>0</v>
      </c>
      <c r="AR201" s="184" t="s">
        <v>163</v>
      </c>
      <c r="AT201" s="185" t="s">
        <v>72</v>
      </c>
      <c r="AU201" s="185" t="s">
        <v>81</v>
      </c>
      <c r="AY201" s="184" t="s">
        <v>132</v>
      </c>
      <c r="BK201" s="186">
        <f>BK202</f>
        <v>0</v>
      </c>
    </row>
    <row r="202" spans="1:65" s="2" customFormat="1" ht="15" customHeight="1">
      <c r="A202" s="36"/>
      <c r="B202" s="37"/>
      <c r="C202" s="189" t="s">
        <v>383</v>
      </c>
      <c r="D202" s="189" t="s">
        <v>135</v>
      </c>
      <c r="E202" s="190" t="s">
        <v>396</v>
      </c>
      <c r="F202" s="191" t="s">
        <v>397</v>
      </c>
      <c r="G202" s="192" t="s">
        <v>317</v>
      </c>
      <c r="H202" s="248"/>
      <c r="I202" s="194"/>
      <c r="J202" s="195">
        <f>ROUND(I202*H202,2)</f>
        <v>0</v>
      </c>
      <c r="K202" s="191" t="s">
        <v>139</v>
      </c>
      <c r="L202" s="41"/>
      <c r="M202" s="249" t="s">
        <v>19</v>
      </c>
      <c r="N202" s="250" t="s">
        <v>44</v>
      </c>
      <c r="O202" s="251"/>
      <c r="P202" s="252">
        <f>O202*H202</f>
        <v>0</v>
      </c>
      <c r="Q202" s="252">
        <v>0</v>
      </c>
      <c r="R202" s="252">
        <f>Q202*H202</f>
        <v>0</v>
      </c>
      <c r="S202" s="252">
        <v>0</v>
      </c>
      <c r="T202" s="253">
        <f>S202*H202</f>
        <v>0</v>
      </c>
      <c r="U202" s="36"/>
      <c r="V202" s="36"/>
      <c r="W202" s="36"/>
      <c r="X202" s="36"/>
      <c r="Y202" s="36"/>
      <c r="Z202" s="36"/>
      <c r="AA202" s="36"/>
      <c r="AB202" s="36"/>
      <c r="AC202" s="36"/>
      <c r="AD202" s="36"/>
      <c r="AE202" s="36"/>
      <c r="AR202" s="200" t="s">
        <v>386</v>
      </c>
      <c r="AT202" s="200" t="s">
        <v>135</v>
      </c>
      <c r="AU202" s="200" t="s">
        <v>83</v>
      </c>
      <c r="AY202" s="19" t="s">
        <v>132</v>
      </c>
      <c r="BE202" s="201">
        <f>IF(N202="základní",J202,0)</f>
        <v>0</v>
      </c>
      <c r="BF202" s="201">
        <f>IF(N202="snížená",J202,0)</f>
        <v>0</v>
      </c>
      <c r="BG202" s="201">
        <f>IF(N202="zákl. přenesená",J202,0)</f>
        <v>0</v>
      </c>
      <c r="BH202" s="201">
        <f>IF(N202="sníž. přenesená",J202,0)</f>
        <v>0</v>
      </c>
      <c r="BI202" s="201">
        <f>IF(N202="nulová",J202,0)</f>
        <v>0</v>
      </c>
      <c r="BJ202" s="19" t="s">
        <v>81</v>
      </c>
      <c r="BK202" s="201">
        <f>ROUND(I202*H202,2)</f>
        <v>0</v>
      </c>
      <c r="BL202" s="19" t="s">
        <v>386</v>
      </c>
      <c r="BM202" s="200" t="s">
        <v>467</v>
      </c>
    </row>
    <row r="203" spans="1:31" s="2" customFormat="1" ht="6.95" customHeight="1">
      <c r="A203" s="36"/>
      <c r="B203" s="49"/>
      <c r="C203" s="50"/>
      <c r="D203" s="50"/>
      <c r="E203" s="50"/>
      <c r="F203" s="50"/>
      <c r="G203" s="50"/>
      <c r="H203" s="50"/>
      <c r="I203" s="138"/>
      <c r="J203" s="50"/>
      <c r="K203" s="50"/>
      <c r="L203" s="41"/>
      <c r="M203" s="36"/>
      <c r="O203" s="36"/>
      <c r="P203" s="36"/>
      <c r="Q203" s="36"/>
      <c r="R203" s="36"/>
      <c r="S203" s="36"/>
      <c r="T203" s="36"/>
      <c r="U203" s="36"/>
      <c r="V203" s="36"/>
      <c r="W203" s="36"/>
      <c r="X203" s="36"/>
      <c r="Y203" s="36"/>
      <c r="Z203" s="36"/>
      <c r="AA203" s="36"/>
      <c r="AB203" s="36"/>
      <c r="AC203" s="36"/>
      <c r="AD203" s="36"/>
      <c r="AE203" s="36"/>
    </row>
  </sheetData>
  <sheetProtection algorithmName="SHA-512" hashValue="XTqzar0vbNsnjYexhwDNu2sWHVxM58QkZKALMST1Cg506wv3SKF5zV56mVD7jkY7MAcwsUhimlllTx/z1D1QvQ==" saltValue="PWzdS8Zs7P50revFGKniVfbwO8oYs1UVqBar9BRGYnoUB6d2oAZFI/gHIJp4wY/NarsYUXp3S0z48o6r2cNn8w==" spinCount="100000" sheet="1" objects="1" scenarios="1" formatColumns="0" formatRows="0" autoFilter="0"/>
  <autoFilter ref="C97:K202"/>
  <mergeCells count="9">
    <mergeCell ref="E50:H50"/>
    <mergeCell ref="E88:H88"/>
    <mergeCell ref="E90:H90"/>
    <mergeCell ref="L2:V2"/>
    <mergeCell ref="E7:H7"/>
    <mergeCell ref="E9:H9"/>
    <mergeCell ref="E18:H18"/>
    <mergeCell ref="E27:H27"/>
    <mergeCell ref="E48:H48"/>
  </mergeCells>
  <printOptions horizontalCentered="1"/>
  <pageMargins left="0.3937007874015748" right="0.3937007874015748" top="0.3937007874015748" bottom="0.3937007874015748" header="0" footer="0"/>
  <pageSetup blackAndWhite="1" fitToHeight="100" fitToWidth="1" horizontalDpi="600" verticalDpi="600" orientation="portrait" paperSize="9" scale="90"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33"/>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103"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03"/>
      <c r="L2" s="370"/>
      <c r="M2" s="370"/>
      <c r="N2" s="370"/>
      <c r="O2" s="370"/>
      <c r="P2" s="370"/>
      <c r="Q2" s="370"/>
      <c r="R2" s="370"/>
      <c r="S2" s="370"/>
      <c r="T2" s="370"/>
      <c r="U2" s="370"/>
      <c r="V2" s="370"/>
      <c r="AT2" s="19" t="s">
        <v>89</v>
      </c>
    </row>
    <row r="3" spans="2:46" s="1" customFormat="1" ht="6.95" customHeight="1">
      <c r="B3" s="104"/>
      <c r="C3" s="105"/>
      <c r="D3" s="105"/>
      <c r="E3" s="105"/>
      <c r="F3" s="105"/>
      <c r="G3" s="105"/>
      <c r="H3" s="105"/>
      <c r="I3" s="106"/>
      <c r="J3" s="105"/>
      <c r="K3" s="105"/>
      <c r="L3" s="22"/>
      <c r="AT3" s="19" t="s">
        <v>83</v>
      </c>
    </row>
    <row r="4" spans="2:46" s="1" customFormat="1" ht="24.95" customHeight="1">
      <c r="B4" s="22"/>
      <c r="D4" s="107" t="s">
        <v>90</v>
      </c>
      <c r="I4" s="103"/>
      <c r="L4" s="22"/>
      <c r="M4" s="108" t="s">
        <v>10</v>
      </c>
      <c r="AT4" s="19" t="s">
        <v>4</v>
      </c>
    </row>
    <row r="5" spans="2:12" s="1" customFormat="1" ht="6.95" customHeight="1">
      <c r="B5" s="22"/>
      <c r="I5" s="103"/>
      <c r="L5" s="22"/>
    </row>
    <row r="6" spans="2:12" s="1" customFormat="1" ht="12" customHeight="1">
      <c r="B6" s="22"/>
      <c r="D6" s="109" t="s">
        <v>16</v>
      </c>
      <c r="I6" s="103"/>
      <c r="L6" s="22"/>
    </row>
    <row r="7" spans="2:12" s="1" customFormat="1" ht="15" customHeight="1">
      <c r="B7" s="22"/>
      <c r="E7" s="386" t="str">
        <f>'Rekapitulace stavby'!K6</f>
        <v>Stavební úpravy učeben v objektu ISŠT Mělník</v>
      </c>
      <c r="F7" s="387"/>
      <c r="G7" s="387"/>
      <c r="H7" s="387"/>
      <c r="I7" s="103"/>
      <c r="L7" s="22"/>
    </row>
    <row r="8" spans="1:31" s="2" customFormat="1" ht="12" customHeight="1">
      <c r="A8" s="36"/>
      <c r="B8" s="41"/>
      <c r="C8" s="36"/>
      <c r="D8" s="109" t="s">
        <v>91</v>
      </c>
      <c r="E8" s="36"/>
      <c r="F8" s="36"/>
      <c r="G8" s="36"/>
      <c r="H8" s="36"/>
      <c r="I8" s="110"/>
      <c r="J8" s="36"/>
      <c r="K8" s="36"/>
      <c r="L8" s="111"/>
      <c r="S8" s="36"/>
      <c r="T8" s="36"/>
      <c r="U8" s="36"/>
      <c r="V8" s="36"/>
      <c r="W8" s="36"/>
      <c r="X8" s="36"/>
      <c r="Y8" s="36"/>
      <c r="Z8" s="36"/>
      <c r="AA8" s="36"/>
      <c r="AB8" s="36"/>
      <c r="AC8" s="36"/>
      <c r="AD8" s="36"/>
      <c r="AE8" s="36"/>
    </row>
    <row r="9" spans="1:31" s="2" customFormat="1" ht="15" customHeight="1">
      <c r="A9" s="36"/>
      <c r="B9" s="41"/>
      <c r="C9" s="36"/>
      <c r="D9" s="36"/>
      <c r="E9" s="388" t="s">
        <v>468</v>
      </c>
      <c r="F9" s="389"/>
      <c r="G9" s="389"/>
      <c r="H9" s="389"/>
      <c r="I9" s="110"/>
      <c r="J9" s="36"/>
      <c r="K9" s="36"/>
      <c r="L9" s="111"/>
      <c r="S9" s="36"/>
      <c r="T9" s="36"/>
      <c r="U9" s="36"/>
      <c r="V9" s="36"/>
      <c r="W9" s="36"/>
      <c r="X9" s="36"/>
      <c r="Y9" s="36"/>
      <c r="Z9" s="36"/>
      <c r="AA9" s="36"/>
      <c r="AB9" s="36"/>
      <c r="AC9" s="36"/>
      <c r="AD9" s="36"/>
      <c r="AE9" s="36"/>
    </row>
    <row r="10" spans="1:31" s="2" customFormat="1" ht="12">
      <c r="A10" s="36"/>
      <c r="B10" s="41"/>
      <c r="C10" s="36"/>
      <c r="D10" s="36"/>
      <c r="E10" s="36"/>
      <c r="F10" s="36"/>
      <c r="G10" s="36"/>
      <c r="H10" s="36"/>
      <c r="I10" s="110"/>
      <c r="J10" s="36"/>
      <c r="K10" s="36"/>
      <c r="L10" s="111"/>
      <c r="S10" s="36"/>
      <c r="T10" s="36"/>
      <c r="U10" s="36"/>
      <c r="V10" s="36"/>
      <c r="W10" s="36"/>
      <c r="X10" s="36"/>
      <c r="Y10" s="36"/>
      <c r="Z10" s="36"/>
      <c r="AA10" s="36"/>
      <c r="AB10" s="36"/>
      <c r="AC10" s="36"/>
      <c r="AD10" s="36"/>
      <c r="AE10" s="36"/>
    </row>
    <row r="11" spans="1:31" s="2" customFormat="1" ht="12" customHeight="1">
      <c r="A11" s="36"/>
      <c r="B11" s="41"/>
      <c r="C11" s="36"/>
      <c r="D11" s="109" t="s">
        <v>18</v>
      </c>
      <c r="E11" s="36"/>
      <c r="F11" s="112" t="s">
        <v>19</v>
      </c>
      <c r="G11" s="36"/>
      <c r="H11" s="36"/>
      <c r="I11" s="113" t="s">
        <v>20</v>
      </c>
      <c r="J11" s="112" t="s">
        <v>19</v>
      </c>
      <c r="K11" s="36"/>
      <c r="L11" s="111"/>
      <c r="S11" s="36"/>
      <c r="T11" s="36"/>
      <c r="U11" s="36"/>
      <c r="V11" s="36"/>
      <c r="W11" s="36"/>
      <c r="X11" s="36"/>
      <c r="Y11" s="36"/>
      <c r="Z11" s="36"/>
      <c r="AA11" s="36"/>
      <c r="AB11" s="36"/>
      <c r="AC11" s="36"/>
      <c r="AD11" s="36"/>
      <c r="AE11" s="36"/>
    </row>
    <row r="12" spans="1:31" s="2" customFormat="1" ht="12" customHeight="1">
      <c r="A12" s="36"/>
      <c r="B12" s="41"/>
      <c r="C12" s="36"/>
      <c r="D12" s="109" t="s">
        <v>21</v>
      </c>
      <c r="E12" s="36"/>
      <c r="F12" s="112" t="s">
        <v>22</v>
      </c>
      <c r="G12" s="36"/>
      <c r="H12" s="36"/>
      <c r="I12" s="113" t="s">
        <v>23</v>
      </c>
      <c r="J12" s="114" t="str">
        <f>'Rekapitulace stavby'!AN8</f>
        <v>1. 7. 2019</v>
      </c>
      <c r="K12" s="36"/>
      <c r="L12" s="111"/>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110"/>
      <c r="J13" s="36"/>
      <c r="K13" s="36"/>
      <c r="L13" s="111"/>
      <c r="S13" s="36"/>
      <c r="T13" s="36"/>
      <c r="U13" s="36"/>
      <c r="V13" s="36"/>
      <c r="W13" s="36"/>
      <c r="X13" s="36"/>
      <c r="Y13" s="36"/>
      <c r="Z13" s="36"/>
      <c r="AA13" s="36"/>
      <c r="AB13" s="36"/>
      <c r="AC13" s="36"/>
      <c r="AD13" s="36"/>
      <c r="AE13" s="36"/>
    </row>
    <row r="14" spans="1:31" s="2" customFormat="1" ht="12" customHeight="1">
      <c r="A14" s="36"/>
      <c r="B14" s="41"/>
      <c r="C14" s="36"/>
      <c r="D14" s="109" t="s">
        <v>25</v>
      </c>
      <c r="E14" s="36"/>
      <c r="F14" s="36"/>
      <c r="G14" s="36"/>
      <c r="H14" s="36"/>
      <c r="I14" s="113" t="s">
        <v>26</v>
      </c>
      <c r="J14" s="112" t="s">
        <v>27</v>
      </c>
      <c r="K14" s="36"/>
      <c r="L14" s="111"/>
      <c r="S14" s="36"/>
      <c r="T14" s="36"/>
      <c r="U14" s="36"/>
      <c r="V14" s="36"/>
      <c r="W14" s="36"/>
      <c r="X14" s="36"/>
      <c r="Y14" s="36"/>
      <c r="Z14" s="36"/>
      <c r="AA14" s="36"/>
      <c r="AB14" s="36"/>
      <c r="AC14" s="36"/>
      <c r="AD14" s="36"/>
      <c r="AE14" s="36"/>
    </row>
    <row r="15" spans="1:31" s="2" customFormat="1" ht="18" customHeight="1">
      <c r="A15" s="36"/>
      <c r="B15" s="41"/>
      <c r="C15" s="36"/>
      <c r="D15" s="36"/>
      <c r="E15" s="112" t="s">
        <v>28</v>
      </c>
      <c r="F15" s="36"/>
      <c r="G15" s="36"/>
      <c r="H15" s="36"/>
      <c r="I15" s="113" t="s">
        <v>29</v>
      </c>
      <c r="J15" s="112" t="s">
        <v>30</v>
      </c>
      <c r="K15" s="36"/>
      <c r="L15" s="111"/>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110"/>
      <c r="J16" s="36"/>
      <c r="K16" s="36"/>
      <c r="L16" s="111"/>
      <c r="S16" s="36"/>
      <c r="T16" s="36"/>
      <c r="U16" s="36"/>
      <c r="V16" s="36"/>
      <c r="W16" s="36"/>
      <c r="X16" s="36"/>
      <c r="Y16" s="36"/>
      <c r="Z16" s="36"/>
      <c r="AA16" s="36"/>
      <c r="AB16" s="36"/>
      <c r="AC16" s="36"/>
      <c r="AD16" s="36"/>
      <c r="AE16" s="36"/>
    </row>
    <row r="17" spans="1:31" s="2" customFormat="1" ht="12" customHeight="1">
      <c r="A17" s="36"/>
      <c r="B17" s="41"/>
      <c r="C17" s="36"/>
      <c r="D17" s="109" t="s">
        <v>31</v>
      </c>
      <c r="E17" s="36"/>
      <c r="F17" s="36"/>
      <c r="G17" s="36"/>
      <c r="H17" s="36"/>
      <c r="I17" s="113" t="s">
        <v>26</v>
      </c>
      <c r="J17" s="32" t="str">
        <f>'Rekapitulace stavby'!AN13</f>
        <v>Vyplň údaj</v>
      </c>
      <c r="K17" s="36"/>
      <c r="L17" s="111"/>
      <c r="S17" s="36"/>
      <c r="T17" s="36"/>
      <c r="U17" s="36"/>
      <c r="V17" s="36"/>
      <c r="W17" s="36"/>
      <c r="X17" s="36"/>
      <c r="Y17" s="36"/>
      <c r="Z17" s="36"/>
      <c r="AA17" s="36"/>
      <c r="AB17" s="36"/>
      <c r="AC17" s="36"/>
      <c r="AD17" s="36"/>
      <c r="AE17" s="36"/>
    </row>
    <row r="18" spans="1:31" s="2" customFormat="1" ht="18" customHeight="1">
      <c r="A18" s="36"/>
      <c r="B18" s="41"/>
      <c r="C18" s="36"/>
      <c r="D18" s="36"/>
      <c r="E18" s="390" t="str">
        <f>'Rekapitulace stavby'!E14</f>
        <v>Vyplň údaj</v>
      </c>
      <c r="F18" s="391"/>
      <c r="G18" s="391"/>
      <c r="H18" s="391"/>
      <c r="I18" s="113" t="s">
        <v>29</v>
      </c>
      <c r="J18" s="32" t="str">
        <f>'Rekapitulace stavby'!AN14</f>
        <v>Vyplň údaj</v>
      </c>
      <c r="K18" s="36"/>
      <c r="L18" s="111"/>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110"/>
      <c r="J19" s="36"/>
      <c r="K19" s="36"/>
      <c r="L19" s="111"/>
      <c r="S19" s="36"/>
      <c r="T19" s="36"/>
      <c r="U19" s="36"/>
      <c r="V19" s="36"/>
      <c r="W19" s="36"/>
      <c r="X19" s="36"/>
      <c r="Y19" s="36"/>
      <c r="Z19" s="36"/>
      <c r="AA19" s="36"/>
      <c r="AB19" s="36"/>
      <c r="AC19" s="36"/>
      <c r="AD19" s="36"/>
      <c r="AE19" s="36"/>
    </row>
    <row r="20" spans="1:31" s="2" customFormat="1" ht="12" customHeight="1">
      <c r="A20" s="36"/>
      <c r="B20" s="41"/>
      <c r="C20" s="36"/>
      <c r="D20" s="109" t="s">
        <v>33</v>
      </c>
      <c r="E20" s="36"/>
      <c r="F20" s="36"/>
      <c r="G20" s="36"/>
      <c r="H20" s="36"/>
      <c r="I20" s="113" t="s">
        <v>26</v>
      </c>
      <c r="J20" s="112" t="str">
        <f>IF('Rekapitulace stavby'!AN16="","",'Rekapitulace stavby'!AN16)</f>
        <v/>
      </c>
      <c r="K20" s="36"/>
      <c r="L20" s="111"/>
      <c r="S20" s="36"/>
      <c r="T20" s="36"/>
      <c r="U20" s="36"/>
      <c r="V20" s="36"/>
      <c r="W20" s="36"/>
      <c r="X20" s="36"/>
      <c r="Y20" s="36"/>
      <c r="Z20" s="36"/>
      <c r="AA20" s="36"/>
      <c r="AB20" s="36"/>
      <c r="AC20" s="36"/>
      <c r="AD20" s="36"/>
      <c r="AE20" s="36"/>
    </row>
    <row r="21" spans="1:31" s="2" customFormat="1" ht="18" customHeight="1">
      <c r="A21" s="36"/>
      <c r="B21" s="41"/>
      <c r="C21" s="36"/>
      <c r="D21" s="36"/>
      <c r="E21" s="112" t="str">
        <f>IF('Rekapitulace stavby'!E17="","",'Rekapitulace stavby'!E17)</f>
        <v xml:space="preserve"> </v>
      </c>
      <c r="F21" s="36"/>
      <c r="G21" s="36"/>
      <c r="H21" s="36"/>
      <c r="I21" s="113" t="s">
        <v>29</v>
      </c>
      <c r="J21" s="112" t="str">
        <f>IF('Rekapitulace stavby'!AN17="","",'Rekapitulace stavby'!AN17)</f>
        <v/>
      </c>
      <c r="K21" s="36"/>
      <c r="L21" s="111"/>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110"/>
      <c r="J22" s="36"/>
      <c r="K22" s="36"/>
      <c r="L22" s="111"/>
      <c r="S22" s="36"/>
      <c r="T22" s="36"/>
      <c r="U22" s="36"/>
      <c r="V22" s="36"/>
      <c r="W22" s="36"/>
      <c r="X22" s="36"/>
      <c r="Y22" s="36"/>
      <c r="Z22" s="36"/>
      <c r="AA22" s="36"/>
      <c r="AB22" s="36"/>
      <c r="AC22" s="36"/>
      <c r="AD22" s="36"/>
      <c r="AE22" s="36"/>
    </row>
    <row r="23" spans="1:31" s="2" customFormat="1" ht="12" customHeight="1">
      <c r="A23" s="36"/>
      <c r="B23" s="41"/>
      <c r="C23" s="36"/>
      <c r="D23" s="109" t="s">
        <v>36</v>
      </c>
      <c r="E23" s="36"/>
      <c r="F23" s="36"/>
      <c r="G23" s="36"/>
      <c r="H23" s="36"/>
      <c r="I23" s="113" t="s">
        <v>26</v>
      </c>
      <c r="J23" s="112" t="str">
        <f>IF('Rekapitulace stavby'!AN19="","",'Rekapitulace stavby'!AN19)</f>
        <v/>
      </c>
      <c r="K23" s="36"/>
      <c r="L23" s="111"/>
      <c r="S23" s="36"/>
      <c r="T23" s="36"/>
      <c r="U23" s="36"/>
      <c r="V23" s="36"/>
      <c r="W23" s="36"/>
      <c r="X23" s="36"/>
      <c r="Y23" s="36"/>
      <c r="Z23" s="36"/>
      <c r="AA23" s="36"/>
      <c r="AB23" s="36"/>
      <c r="AC23" s="36"/>
      <c r="AD23" s="36"/>
      <c r="AE23" s="36"/>
    </row>
    <row r="24" spans="1:31" s="2" customFormat="1" ht="18" customHeight="1">
      <c r="A24" s="36"/>
      <c r="B24" s="41"/>
      <c r="C24" s="36"/>
      <c r="D24" s="36"/>
      <c r="E24" s="112" t="str">
        <f>IF('Rekapitulace stavby'!E20="","",'Rekapitulace stavby'!E20)</f>
        <v xml:space="preserve"> </v>
      </c>
      <c r="F24" s="36"/>
      <c r="G24" s="36"/>
      <c r="H24" s="36"/>
      <c r="I24" s="113" t="s">
        <v>29</v>
      </c>
      <c r="J24" s="112" t="str">
        <f>IF('Rekapitulace stavby'!AN20="","",'Rekapitulace stavby'!AN20)</f>
        <v/>
      </c>
      <c r="K24" s="36"/>
      <c r="L24" s="111"/>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110"/>
      <c r="J25" s="36"/>
      <c r="K25" s="36"/>
      <c r="L25" s="111"/>
      <c r="S25" s="36"/>
      <c r="T25" s="36"/>
      <c r="U25" s="36"/>
      <c r="V25" s="36"/>
      <c r="W25" s="36"/>
      <c r="X25" s="36"/>
      <c r="Y25" s="36"/>
      <c r="Z25" s="36"/>
      <c r="AA25" s="36"/>
      <c r="AB25" s="36"/>
      <c r="AC25" s="36"/>
      <c r="AD25" s="36"/>
      <c r="AE25" s="36"/>
    </row>
    <row r="26" spans="1:31" s="2" customFormat="1" ht="12" customHeight="1">
      <c r="A26" s="36"/>
      <c r="B26" s="41"/>
      <c r="C26" s="36"/>
      <c r="D26" s="109" t="s">
        <v>37</v>
      </c>
      <c r="E26" s="36"/>
      <c r="F26" s="36"/>
      <c r="G26" s="36"/>
      <c r="H26" s="36"/>
      <c r="I26" s="110"/>
      <c r="J26" s="36"/>
      <c r="K26" s="36"/>
      <c r="L26" s="111"/>
      <c r="S26" s="36"/>
      <c r="T26" s="36"/>
      <c r="U26" s="36"/>
      <c r="V26" s="36"/>
      <c r="W26" s="36"/>
      <c r="X26" s="36"/>
      <c r="Y26" s="36"/>
      <c r="Z26" s="36"/>
      <c r="AA26" s="36"/>
      <c r="AB26" s="36"/>
      <c r="AC26" s="36"/>
      <c r="AD26" s="36"/>
      <c r="AE26" s="36"/>
    </row>
    <row r="27" spans="1:31" s="8" customFormat="1" ht="15" customHeight="1">
      <c r="A27" s="115"/>
      <c r="B27" s="116"/>
      <c r="C27" s="115"/>
      <c r="D27" s="115"/>
      <c r="E27" s="392" t="s">
        <v>19</v>
      </c>
      <c r="F27" s="392"/>
      <c r="G27" s="392"/>
      <c r="H27" s="392"/>
      <c r="I27" s="117"/>
      <c r="J27" s="115"/>
      <c r="K27" s="115"/>
      <c r="L27" s="118"/>
      <c r="S27" s="115"/>
      <c r="T27" s="115"/>
      <c r="U27" s="115"/>
      <c r="V27" s="115"/>
      <c r="W27" s="115"/>
      <c r="X27" s="115"/>
      <c r="Y27" s="115"/>
      <c r="Z27" s="115"/>
      <c r="AA27" s="115"/>
      <c r="AB27" s="115"/>
      <c r="AC27" s="115"/>
      <c r="AD27" s="115"/>
      <c r="AE27" s="115"/>
    </row>
    <row r="28" spans="1:31" s="2" customFormat="1" ht="6.95" customHeight="1">
      <c r="A28" s="36"/>
      <c r="B28" s="41"/>
      <c r="C28" s="36"/>
      <c r="D28" s="36"/>
      <c r="E28" s="36"/>
      <c r="F28" s="36"/>
      <c r="G28" s="36"/>
      <c r="H28" s="36"/>
      <c r="I28" s="110"/>
      <c r="J28" s="36"/>
      <c r="K28" s="36"/>
      <c r="L28" s="111"/>
      <c r="S28" s="36"/>
      <c r="T28" s="36"/>
      <c r="U28" s="36"/>
      <c r="V28" s="36"/>
      <c r="W28" s="36"/>
      <c r="X28" s="36"/>
      <c r="Y28" s="36"/>
      <c r="Z28" s="36"/>
      <c r="AA28" s="36"/>
      <c r="AB28" s="36"/>
      <c r="AC28" s="36"/>
      <c r="AD28" s="36"/>
      <c r="AE28" s="36"/>
    </row>
    <row r="29" spans="1:31" s="2" customFormat="1" ht="6.95" customHeight="1">
      <c r="A29" s="36"/>
      <c r="B29" s="41"/>
      <c r="C29" s="36"/>
      <c r="D29" s="119"/>
      <c r="E29" s="119"/>
      <c r="F29" s="119"/>
      <c r="G29" s="119"/>
      <c r="H29" s="119"/>
      <c r="I29" s="120"/>
      <c r="J29" s="119"/>
      <c r="K29" s="119"/>
      <c r="L29" s="111"/>
      <c r="S29" s="36"/>
      <c r="T29" s="36"/>
      <c r="U29" s="36"/>
      <c r="V29" s="36"/>
      <c r="W29" s="36"/>
      <c r="X29" s="36"/>
      <c r="Y29" s="36"/>
      <c r="Z29" s="36"/>
      <c r="AA29" s="36"/>
      <c r="AB29" s="36"/>
      <c r="AC29" s="36"/>
      <c r="AD29" s="36"/>
      <c r="AE29" s="36"/>
    </row>
    <row r="30" spans="1:31" s="2" customFormat="1" ht="25.35" customHeight="1">
      <c r="A30" s="36"/>
      <c r="B30" s="41"/>
      <c r="C30" s="36"/>
      <c r="D30" s="121" t="s">
        <v>39</v>
      </c>
      <c r="E30" s="36"/>
      <c r="F30" s="36"/>
      <c r="G30" s="36"/>
      <c r="H30" s="36"/>
      <c r="I30" s="110"/>
      <c r="J30" s="122">
        <f>ROUND(J97,2)</f>
        <v>0</v>
      </c>
      <c r="K30" s="36"/>
      <c r="L30" s="111"/>
      <c r="S30" s="36"/>
      <c r="T30" s="36"/>
      <c r="U30" s="36"/>
      <c r="V30" s="36"/>
      <c r="W30" s="36"/>
      <c r="X30" s="36"/>
      <c r="Y30" s="36"/>
      <c r="Z30" s="36"/>
      <c r="AA30" s="36"/>
      <c r="AB30" s="36"/>
      <c r="AC30" s="36"/>
      <c r="AD30" s="36"/>
      <c r="AE30" s="36"/>
    </row>
    <row r="31" spans="1:31" s="2" customFormat="1" ht="6.95" customHeight="1">
      <c r="A31" s="36"/>
      <c r="B31" s="41"/>
      <c r="C31" s="36"/>
      <c r="D31" s="119"/>
      <c r="E31" s="119"/>
      <c r="F31" s="119"/>
      <c r="G31" s="119"/>
      <c r="H31" s="119"/>
      <c r="I31" s="120"/>
      <c r="J31" s="119"/>
      <c r="K31" s="119"/>
      <c r="L31" s="111"/>
      <c r="S31" s="36"/>
      <c r="T31" s="36"/>
      <c r="U31" s="36"/>
      <c r="V31" s="36"/>
      <c r="W31" s="36"/>
      <c r="X31" s="36"/>
      <c r="Y31" s="36"/>
      <c r="Z31" s="36"/>
      <c r="AA31" s="36"/>
      <c r="AB31" s="36"/>
      <c r="AC31" s="36"/>
      <c r="AD31" s="36"/>
      <c r="AE31" s="36"/>
    </row>
    <row r="32" spans="1:31" s="2" customFormat="1" ht="14.45" customHeight="1">
      <c r="A32" s="36"/>
      <c r="B32" s="41"/>
      <c r="C32" s="36"/>
      <c r="D32" s="36"/>
      <c r="E32" s="36"/>
      <c r="F32" s="123" t="s">
        <v>41</v>
      </c>
      <c r="G32" s="36"/>
      <c r="H32" s="36"/>
      <c r="I32" s="124" t="s">
        <v>40</v>
      </c>
      <c r="J32" s="123" t="s">
        <v>42</v>
      </c>
      <c r="K32" s="36"/>
      <c r="L32" s="111"/>
      <c r="S32" s="36"/>
      <c r="T32" s="36"/>
      <c r="U32" s="36"/>
      <c r="V32" s="36"/>
      <c r="W32" s="36"/>
      <c r="X32" s="36"/>
      <c r="Y32" s="36"/>
      <c r="Z32" s="36"/>
      <c r="AA32" s="36"/>
      <c r="AB32" s="36"/>
      <c r="AC32" s="36"/>
      <c r="AD32" s="36"/>
      <c r="AE32" s="36"/>
    </row>
    <row r="33" spans="1:31" s="2" customFormat="1" ht="14.45" customHeight="1">
      <c r="A33" s="36"/>
      <c r="B33" s="41"/>
      <c r="C33" s="36"/>
      <c r="D33" s="125" t="s">
        <v>43</v>
      </c>
      <c r="E33" s="109" t="s">
        <v>44</v>
      </c>
      <c r="F33" s="126">
        <f>ROUND((SUM(BE97:BE232)),2)</f>
        <v>0</v>
      </c>
      <c r="G33" s="36"/>
      <c r="H33" s="36"/>
      <c r="I33" s="127">
        <v>0.21</v>
      </c>
      <c r="J33" s="126">
        <f>ROUND(((SUM(BE97:BE232))*I33),2)</f>
        <v>0</v>
      </c>
      <c r="K33" s="36"/>
      <c r="L33" s="111"/>
      <c r="S33" s="36"/>
      <c r="T33" s="36"/>
      <c r="U33" s="36"/>
      <c r="V33" s="36"/>
      <c r="W33" s="36"/>
      <c r="X33" s="36"/>
      <c r="Y33" s="36"/>
      <c r="Z33" s="36"/>
      <c r="AA33" s="36"/>
      <c r="AB33" s="36"/>
      <c r="AC33" s="36"/>
      <c r="AD33" s="36"/>
      <c r="AE33" s="36"/>
    </row>
    <row r="34" spans="1:31" s="2" customFormat="1" ht="14.45" customHeight="1">
      <c r="A34" s="36"/>
      <c r="B34" s="41"/>
      <c r="C34" s="36"/>
      <c r="D34" s="36"/>
      <c r="E34" s="109" t="s">
        <v>45</v>
      </c>
      <c r="F34" s="126">
        <f>ROUND((SUM(BF97:BF232)),2)</f>
        <v>0</v>
      </c>
      <c r="G34" s="36"/>
      <c r="H34" s="36"/>
      <c r="I34" s="127">
        <v>0.15</v>
      </c>
      <c r="J34" s="126">
        <f>ROUND(((SUM(BF97:BF232))*I34),2)</f>
        <v>0</v>
      </c>
      <c r="K34" s="36"/>
      <c r="L34" s="111"/>
      <c r="S34" s="36"/>
      <c r="T34" s="36"/>
      <c r="U34" s="36"/>
      <c r="V34" s="36"/>
      <c r="W34" s="36"/>
      <c r="X34" s="36"/>
      <c r="Y34" s="36"/>
      <c r="Z34" s="36"/>
      <c r="AA34" s="36"/>
      <c r="AB34" s="36"/>
      <c r="AC34" s="36"/>
      <c r="AD34" s="36"/>
      <c r="AE34" s="36"/>
    </row>
    <row r="35" spans="1:31" s="2" customFormat="1" ht="14.45" customHeight="1" hidden="1">
      <c r="A35" s="36"/>
      <c r="B35" s="41"/>
      <c r="C35" s="36"/>
      <c r="D35" s="36"/>
      <c r="E35" s="109" t="s">
        <v>46</v>
      </c>
      <c r="F35" s="126">
        <f>ROUND((SUM(BG97:BG232)),2)</f>
        <v>0</v>
      </c>
      <c r="G35" s="36"/>
      <c r="H35" s="36"/>
      <c r="I35" s="127">
        <v>0.21</v>
      </c>
      <c r="J35" s="126">
        <f>0</f>
        <v>0</v>
      </c>
      <c r="K35" s="36"/>
      <c r="L35" s="111"/>
      <c r="S35" s="36"/>
      <c r="T35" s="36"/>
      <c r="U35" s="36"/>
      <c r="V35" s="36"/>
      <c r="W35" s="36"/>
      <c r="X35" s="36"/>
      <c r="Y35" s="36"/>
      <c r="Z35" s="36"/>
      <c r="AA35" s="36"/>
      <c r="AB35" s="36"/>
      <c r="AC35" s="36"/>
      <c r="AD35" s="36"/>
      <c r="AE35" s="36"/>
    </row>
    <row r="36" spans="1:31" s="2" customFormat="1" ht="14.45" customHeight="1" hidden="1">
      <c r="A36" s="36"/>
      <c r="B36" s="41"/>
      <c r="C36" s="36"/>
      <c r="D36" s="36"/>
      <c r="E36" s="109" t="s">
        <v>47</v>
      </c>
      <c r="F36" s="126">
        <f>ROUND((SUM(BH97:BH232)),2)</f>
        <v>0</v>
      </c>
      <c r="G36" s="36"/>
      <c r="H36" s="36"/>
      <c r="I36" s="127">
        <v>0.15</v>
      </c>
      <c r="J36" s="126">
        <f>0</f>
        <v>0</v>
      </c>
      <c r="K36" s="36"/>
      <c r="L36" s="111"/>
      <c r="S36" s="36"/>
      <c r="T36" s="36"/>
      <c r="U36" s="36"/>
      <c r="V36" s="36"/>
      <c r="W36" s="36"/>
      <c r="X36" s="36"/>
      <c r="Y36" s="36"/>
      <c r="Z36" s="36"/>
      <c r="AA36" s="36"/>
      <c r="AB36" s="36"/>
      <c r="AC36" s="36"/>
      <c r="AD36" s="36"/>
      <c r="AE36" s="36"/>
    </row>
    <row r="37" spans="1:31" s="2" customFormat="1" ht="14.45" customHeight="1" hidden="1">
      <c r="A37" s="36"/>
      <c r="B37" s="41"/>
      <c r="C37" s="36"/>
      <c r="D37" s="36"/>
      <c r="E37" s="109" t="s">
        <v>48</v>
      </c>
      <c r="F37" s="126">
        <f>ROUND((SUM(BI97:BI232)),2)</f>
        <v>0</v>
      </c>
      <c r="G37" s="36"/>
      <c r="H37" s="36"/>
      <c r="I37" s="127">
        <v>0</v>
      </c>
      <c r="J37" s="126">
        <f>0</f>
        <v>0</v>
      </c>
      <c r="K37" s="36"/>
      <c r="L37" s="111"/>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110"/>
      <c r="J38" s="36"/>
      <c r="K38" s="36"/>
      <c r="L38" s="111"/>
      <c r="S38" s="36"/>
      <c r="T38" s="36"/>
      <c r="U38" s="36"/>
      <c r="V38" s="36"/>
      <c r="W38" s="36"/>
      <c r="X38" s="36"/>
      <c r="Y38" s="36"/>
      <c r="Z38" s="36"/>
      <c r="AA38" s="36"/>
      <c r="AB38" s="36"/>
      <c r="AC38" s="36"/>
      <c r="AD38" s="36"/>
      <c r="AE38" s="36"/>
    </row>
    <row r="39" spans="1:31" s="2" customFormat="1" ht="25.35" customHeight="1">
      <c r="A39" s="36"/>
      <c r="B39" s="41"/>
      <c r="C39" s="128"/>
      <c r="D39" s="129" t="s">
        <v>49</v>
      </c>
      <c r="E39" s="130"/>
      <c r="F39" s="130"/>
      <c r="G39" s="131" t="s">
        <v>50</v>
      </c>
      <c r="H39" s="132" t="s">
        <v>51</v>
      </c>
      <c r="I39" s="133"/>
      <c r="J39" s="134">
        <f>SUM(J30:J37)</f>
        <v>0</v>
      </c>
      <c r="K39" s="135"/>
      <c r="L39" s="111"/>
      <c r="S39" s="36"/>
      <c r="T39" s="36"/>
      <c r="U39" s="36"/>
      <c r="V39" s="36"/>
      <c r="W39" s="36"/>
      <c r="X39" s="36"/>
      <c r="Y39" s="36"/>
      <c r="Z39" s="36"/>
      <c r="AA39" s="36"/>
      <c r="AB39" s="36"/>
      <c r="AC39" s="36"/>
      <c r="AD39" s="36"/>
      <c r="AE39" s="36"/>
    </row>
    <row r="40" spans="1:31" s="2" customFormat="1" ht="14.45" customHeight="1">
      <c r="A40" s="36"/>
      <c r="B40" s="136"/>
      <c r="C40" s="137"/>
      <c r="D40" s="137"/>
      <c r="E40" s="137"/>
      <c r="F40" s="137"/>
      <c r="G40" s="137"/>
      <c r="H40" s="137"/>
      <c r="I40" s="138"/>
      <c r="J40" s="137"/>
      <c r="K40" s="137"/>
      <c r="L40" s="111"/>
      <c r="S40" s="36"/>
      <c r="T40" s="36"/>
      <c r="U40" s="36"/>
      <c r="V40" s="36"/>
      <c r="W40" s="36"/>
      <c r="X40" s="36"/>
      <c r="Y40" s="36"/>
      <c r="Z40" s="36"/>
      <c r="AA40" s="36"/>
      <c r="AB40" s="36"/>
      <c r="AC40" s="36"/>
      <c r="AD40" s="36"/>
      <c r="AE40" s="36"/>
    </row>
    <row r="44" spans="1:31" s="2" customFormat="1" ht="6.95" customHeight="1">
      <c r="A44" s="36"/>
      <c r="B44" s="139"/>
      <c r="C44" s="140"/>
      <c r="D44" s="140"/>
      <c r="E44" s="140"/>
      <c r="F44" s="140"/>
      <c r="G44" s="140"/>
      <c r="H44" s="140"/>
      <c r="I44" s="141"/>
      <c r="J44" s="140"/>
      <c r="K44" s="140"/>
      <c r="L44" s="111"/>
      <c r="S44" s="36"/>
      <c r="T44" s="36"/>
      <c r="U44" s="36"/>
      <c r="V44" s="36"/>
      <c r="W44" s="36"/>
      <c r="X44" s="36"/>
      <c r="Y44" s="36"/>
      <c r="Z44" s="36"/>
      <c r="AA44" s="36"/>
      <c r="AB44" s="36"/>
      <c r="AC44" s="36"/>
      <c r="AD44" s="36"/>
      <c r="AE44" s="36"/>
    </row>
    <row r="45" spans="1:31" s="2" customFormat="1" ht="24.95" customHeight="1">
      <c r="A45" s="36"/>
      <c r="B45" s="37"/>
      <c r="C45" s="25" t="s">
        <v>93</v>
      </c>
      <c r="D45" s="38"/>
      <c r="E45" s="38"/>
      <c r="F45" s="38"/>
      <c r="G45" s="38"/>
      <c r="H45" s="38"/>
      <c r="I45" s="110"/>
      <c r="J45" s="38"/>
      <c r="K45" s="38"/>
      <c r="L45" s="111"/>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110"/>
      <c r="J46" s="38"/>
      <c r="K46" s="38"/>
      <c r="L46" s="111"/>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110"/>
      <c r="J47" s="38"/>
      <c r="K47" s="38"/>
      <c r="L47" s="111"/>
      <c r="S47" s="36"/>
      <c r="T47" s="36"/>
      <c r="U47" s="36"/>
      <c r="V47" s="36"/>
      <c r="W47" s="36"/>
      <c r="X47" s="36"/>
      <c r="Y47" s="36"/>
      <c r="Z47" s="36"/>
      <c r="AA47" s="36"/>
      <c r="AB47" s="36"/>
      <c r="AC47" s="36"/>
      <c r="AD47" s="36"/>
      <c r="AE47" s="36"/>
    </row>
    <row r="48" spans="1:31" s="2" customFormat="1" ht="15" customHeight="1">
      <c r="A48" s="36"/>
      <c r="B48" s="37"/>
      <c r="C48" s="38"/>
      <c r="D48" s="38"/>
      <c r="E48" s="384" t="str">
        <f>E7</f>
        <v>Stavební úpravy učeben v objektu ISŠT Mělník</v>
      </c>
      <c r="F48" s="385"/>
      <c r="G48" s="385"/>
      <c r="H48" s="385"/>
      <c r="I48" s="110"/>
      <c r="J48" s="38"/>
      <c r="K48" s="38"/>
      <c r="L48" s="111"/>
      <c r="S48" s="36"/>
      <c r="T48" s="36"/>
      <c r="U48" s="36"/>
      <c r="V48" s="36"/>
      <c r="W48" s="36"/>
      <c r="X48" s="36"/>
      <c r="Y48" s="36"/>
      <c r="Z48" s="36"/>
      <c r="AA48" s="36"/>
      <c r="AB48" s="36"/>
      <c r="AC48" s="36"/>
      <c r="AD48" s="36"/>
      <c r="AE48" s="36"/>
    </row>
    <row r="49" spans="1:31" s="2" customFormat="1" ht="12" customHeight="1">
      <c r="A49" s="36"/>
      <c r="B49" s="37"/>
      <c r="C49" s="31" t="s">
        <v>91</v>
      </c>
      <c r="D49" s="38"/>
      <c r="E49" s="38"/>
      <c r="F49" s="38"/>
      <c r="G49" s="38"/>
      <c r="H49" s="38"/>
      <c r="I49" s="110"/>
      <c r="J49" s="38"/>
      <c r="K49" s="38"/>
      <c r="L49" s="111"/>
      <c r="S49" s="36"/>
      <c r="T49" s="36"/>
      <c r="U49" s="36"/>
      <c r="V49" s="36"/>
      <c r="W49" s="36"/>
      <c r="X49" s="36"/>
      <c r="Y49" s="36"/>
      <c r="Z49" s="36"/>
      <c r="AA49" s="36"/>
      <c r="AB49" s="36"/>
      <c r="AC49" s="36"/>
      <c r="AD49" s="36"/>
      <c r="AE49" s="36"/>
    </row>
    <row r="50" spans="1:31" s="2" customFormat="1" ht="15" customHeight="1">
      <c r="A50" s="36"/>
      <c r="B50" s="37"/>
      <c r="C50" s="38"/>
      <c r="D50" s="38"/>
      <c r="E50" s="362" t="str">
        <f>E9</f>
        <v>SO 03 - Učebny FF a sekretariát (č.15)</v>
      </c>
      <c r="F50" s="383"/>
      <c r="G50" s="383"/>
      <c r="H50" s="383"/>
      <c r="I50" s="110"/>
      <c r="J50" s="38"/>
      <c r="K50" s="38"/>
      <c r="L50" s="111"/>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110"/>
      <c r="J51" s="38"/>
      <c r="K51" s="38"/>
      <c r="L51" s="111"/>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Mělník</v>
      </c>
      <c r="G52" s="38"/>
      <c r="H52" s="38"/>
      <c r="I52" s="113" t="s">
        <v>23</v>
      </c>
      <c r="J52" s="61" t="str">
        <f>IF(J12="","",J12)</f>
        <v>1. 7. 2019</v>
      </c>
      <c r="K52" s="38"/>
      <c r="L52" s="111"/>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110"/>
      <c r="J53" s="38"/>
      <c r="K53" s="38"/>
      <c r="L53" s="111"/>
      <c r="S53" s="36"/>
      <c r="T53" s="36"/>
      <c r="U53" s="36"/>
      <c r="V53" s="36"/>
      <c r="W53" s="36"/>
      <c r="X53" s="36"/>
      <c r="Y53" s="36"/>
      <c r="Z53" s="36"/>
      <c r="AA53" s="36"/>
      <c r="AB53" s="36"/>
      <c r="AC53" s="36"/>
      <c r="AD53" s="36"/>
      <c r="AE53" s="36"/>
    </row>
    <row r="54" spans="1:31" s="2" customFormat="1" ht="14.85" customHeight="1">
      <c r="A54" s="36"/>
      <c r="B54" s="37"/>
      <c r="C54" s="31" t="s">
        <v>25</v>
      </c>
      <c r="D54" s="38"/>
      <c r="E54" s="38"/>
      <c r="F54" s="29" t="str">
        <f>E15</f>
        <v>Integrovaná střední škola technická Mělník, p.o.</v>
      </c>
      <c r="G54" s="38"/>
      <c r="H54" s="38"/>
      <c r="I54" s="113" t="s">
        <v>33</v>
      </c>
      <c r="J54" s="34" t="str">
        <f>E21</f>
        <v xml:space="preserve"> </v>
      </c>
      <c r="K54" s="38"/>
      <c r="L54" s="111"/>
      <c r="S54" s="36"/>
      <c r="T54" s="36"/>
      <c r="U54" s="36"/>
      <c r="V54" s="36"/>
      <c r="W54" s="36"/>
      <c r="X54" s="36"/>
      <c r="Y54" s="36"/>
      <c r="Z54" s="36"/>
      <c r="AA54" s="36"/>
      <c r="AB54" s="36"/>
      <c r="AC54" s="36"/>
      <c r="AD54" s="36"/>
      <c r="AE54" s="36"/>
    </row>
    <row r="55" spans="1:31" s="2" customFormat="1" ht="14.85" customHeight="1">
      <c r="A55" s="36"/>
      <c r="B55" s="37"/>
      <c r="C55" s="31" t="s">
        <v>31</v>
      </c>
      <c r="D55" s="38"/>
      <c r="E55" s="38"/>
      <c r="F55" s="29" t="str">
        <f>IF(E18="","",E18)</f>
        <v>Vyplň údaj</v>
      </c>
      <c r="G55" s="38"/>
      <c r="H55" s="38"/>
      <c r="I55" s="113" t="s">
        <v>36</v>
      </c>
      <c r="J55" s="34" t="str">
        <f>E24</f>
        <v xml:space="preserve"> </v>
      </c>
      <c r="K55" s="38"/>
      <c r="L55" s="111"/>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110"/>
      <c r="J56" s="38"/>
      <c r="K56" s="38"/>
      <c r="L56" s="111"/>
      <c r="S56" s="36"/>
      <c r="T56" s="36"/>
      <c r="U56" s="36"/>
      <c r="V56" s="36"/>
      <c r="W56" s="36"/>
      <c r="X56" s="36"/>
      <c r="Y56" s="36"/>
      <c r="Z56" s="36"/>
      <c r="AA56" s="36"/>
      <c r="AB56" s="36"/>
      <c r="AC56" s="36"/>
      <c r="AD56" s="36"/>
      <c r="AE56" s="36"/>
    </row>
    <row r="57" spans="1:31" s="2" customFormat="1" ht="29.25" customHeight="1">
      <c r="A57" s="36"/>
      <c r="B57" s="37"/>
      <c r="C57" s="142" t="s">
        <v>94</v>
      </c>
      <c r="D57" s="143"/>
      <c r="E57" s="143"/>
      <c r="F57" s="143"/>
      <c r="G57" s="143"/>
      <c r="H57" s="143"/>
      <c r="I57" s="144"/>
      <c r="J57" s="145" t="s">
        <v>95</v>
      </c>
      <c r="K57" s="143"/>
      <c r="L57" s="111"/>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110"/>
      <c r="J58" s="38"/>
      <c r="K58" s="38"/>
      <c r="L58" s="111"/>
      <c r="S58" s="36"/>
      <c r="T58" s="36"/>
      <c r="U58" s="36"/>
      <c r="V58" s="36"/>
      <c r="W58" s="36"/>
      <c r="X58" s="36"/>
      <c r="Y58" s="36"/>
      <c r="Z58" s="36"/>
      <c r="AA58" s="36"/>
      <c r="AB58" s="36"/>
      <c r="AC58" s="36"/>
      <c r="AD58" s="36"/>
      <c r="AE58" s="36"/>
    </row>
    <row r="59" spans="1:47" s="2" customFormat="1" ht="22.9" customHeight="1">
      <c r="A59" s="36"/>
      <c r="B59" s="37"/>
      <c r="C59" s="146" t="s">
        <v>71</v>
      </c>
      <c r="D59" s="38"/>
      <c r="E59" s="38"/>
      <c r="F59" s="38"/>
      <c r="G59" s="38"/>
      <c r="H59" s="38"/>
      <c r="I59" s="110"/>
      <c r="J59" s="79">
        <f>J97</f>
        <v>0</v>
      </c>
      <c r="K59" s="38"/>
      <c r="L59" s="111"/>
      <c r="S59" s="36"/>
      <c r="T59" s="36"/>
      <c r="U59" s="36"/>
      <c r="V59" s="36"/>
      <c r="W59" s="36"/>
      <c r="X59" s="36"/>
      <c r="Y59" s="36"/>
      <c r="Z59" s="36"/>
      <c r="AA59" s="36"/>
      <c r="AB59" s="36"/>
      <c r="AC59" s="36"/>
      <c r="AD59" s="36"/>
      <c r="AE59" s="36"/>
      <c r="AU59" s="19" t="s">
        <v>96</v>
      </c>
    </row>
    <row r="60" spans="2:12" s="9" customFormat="1" ht="24.95" customHeight="1">
      <c r="B60" s="147"/>
      <c r="C60" s="148"/>
      <c r="D60" s="149" t="s">
        <v>97</v>
      </c>
      <c r="E60" s="150"/>
      <c r="F60" s="150"/>
      <c r="G60" s="150"/>
      <c r="H60" s="150"/>
      <c r="I60" s="151"/>
      <c r="J60" s="152">
        <f>J98</f>
        <v>0</v>
      </c>
      <c r="K60" s="148"/>
      <c r="L60" s="153"/>
    </row>
    <row r="61" spans="2:12" s="10" customFormat="1" ht="19.9" customHeight="1">
      <c r="B61" s="154"/>
      <c r="C61" s="155"/>
      <c r="D61" s="156" t="s">
        <v>98</v>
      </c>
      <c r="E61" s="157"/>
      <c r="F61" s="157"/>
      <c r="G61" s="157"/>
      <c r="H61" s="157"/>
      <c r="I61" s="158"/>
      <c r="J61" s="159">
        <f>J99</f>
        <v>0</v>
      </c>
      <c r="K61" s="155"/>
      <c r="L61" s="160"/>
    </row>
    <row r="62" spans="2:12" s="10" customFormat="1" ht="19.9" customHeight="1">
      <c r="B62" s="154"/>
      <c r="C62" s="155"/>
      <c r="D62" s="156" t="s">
        <v>100</v>
      </c>
      <c r="E62" s="157"/>
      <c r="F62" s="157"/>
      <c r="G62" s="157"/>
      <c r="H62" s="157"/>
      <c r="I62" s="158"/>
      <c r="J62" s="159">
        <f>J117</f>
        <v>0</v>
      </c>
      <c r="K62" s="155"/>
      <c r="L62" s="160"/>
    </row>
    <row r="63" spans="2:12" s="10" customFormat="1" ht="19.9" customHeight="1">
      <c r="B63" s="154"/>
      <c r="C63" s="155"/>
      <c r="D63" s="156" t="s">
        <v>101</v>
      </c>
      <c r="E63" s="157"/>
      <c r="F63" s="157"/>
      <c r="G63" s="157"/>
      <c r="H63" s="157"/>
      <c r="I63" s="158"/>
      <c r="J63" s="159">
        <f>J122</f>
        <v>0</v>
      </c>
      <c r="K63" s="155"/>
      <c r="L63" s="160"/>
    </row>
    <row r="64" spans="2:12" s="10" customFormat="1" ht="19.9" customHeight="1">
      <c r="B64" s="154"/>
      <c r="C64" s="155"/>
      <c r="D64" s="156" t="s">
        <v>102</v>
      </c>
      <c r="E64" s="157"/>
      <c r="F64" s="157"/>
      <c r="G64" s="157"/>
      <c r="H64" s="157"/>
      <c r="I64" s="158"/>
      <c r="J64" s="159">
        <f>J127</f>
        <v>0</v>
      </c>
      <c r="K64" s="155"/>
      <c r="L64" s="160"/>
    </row>
    <row r="65" spans="2:12" s="10" customFormat="1" ht="19.9" customHeight="1">
      <c r="B65" s="154"/>
      <c r="C65" s="155"/>
      <c r="D65" s="156" t="s">
        <v>103</v>
      </c>
      <c r="E65" s="157"/>
      <c r="F65" s="157"/>
      <c r="G65" s="157"/>
      <c r="H65" s="157"/>
      <c r="I65" s="158"/>
      <c r="J65" s="159">
        <f>J165</f>
        <v>0</v>
      </c>
      <c r="K65" s="155"/>
      <c r="L65" s="160"/>
    </row>
    <row r="66" spans="2:12" s="10" customFormat="1" ht="19.9" customHeight="1">
      <c r="B66" s="154"/>
      <c r="C66" s="155"/>
      <c r="D66" s="156" t="s">
        <v>104</v>
      </c>
      <c r="E66" s="157"/>
      <c r="F66" s="157"/>
      <c r="G66" s="157"/>
      <c r="H66" s="157"/>
      <c r="I66" s="158"/>
      <c r="J66" s="159">
        <f>J173</f>
        <v>0</v>
      </c>
      <c r="K66" s="155"/>
      <c r="L66" s="160"/>
    </row>
    <row r="67" spans="2:12" s="9" customFormat="1" ht="24.95" customHeight="1">
      <c r="B67" s="147"/>
      <c r="C67" s="148"/>
      <c r="D67" s="149" t="s">
        <v>105</v>
      </c>
      <c r="E67" s="150"/>
      <c r="F67" s="150"/>
      <c r="G67" s="150"/>
      <c r="H67" s="150"/>
      <c r="I67" s="151"/>
      <c r="J67" s="152">
        <f>J176</f>
        <v>0</v>
      </c>
      <c r="K67" s="148"/>
      <c r="L67" s="153"/>
    </row>
    <row r="68" spans="2:12" s="10" customFormat="1" ht="19.9" customHeight="1">
      <c r="B68" s="154"/>
      <c r="C68" s="155"/>
      <c r="D68" s="156" t="s">
        <v>106</v>
      </c>
      <c r="E68" s="157"/>
      <c r="F68" s="157"/>
      <c r="G68" s="157"/>
      <c r="H68" s="157"/>
      <c r="I68" s="158"/>
      <c r="J68" s="159">
        <f>J177</f>
        <v>0</v>
      </c>
      <c r="K68" s="155"/>
      <c r="L68" s="160"/>
    </row>
    <row r="69" spans="2:12" s="10" customFormat="1" ht="19.9" customHeight="1">
      <c r="B69" s="154"/>
      <c r="C69" s="155"/>
      <c r="D69" s="156" t="s">
        <v>107</v>
      </c>
      <c r="E69" s="157"/>
      <c r="F69" s="157"/>
      <c r="G69" s="157"/>
      <c r="H69" s="157"/>
      <c r="I69" s="158"/>
      <c r="J69" s="159">
        <f>J179</f>
        <v>0</v>
      </c>
      <c r="K69" s="155"/>
      <c r="L69" s="160"/>
    </row>
    <row r="70" spans="2:12" s="10" customFormat="1" ht="19.9" customHeight="1">
      <c r="B70" s="154"/>
      <c r="C70" s="155"/>
      <c r="D70" s="156" t="s">
        <v>109</v>
      </c>
      <c r="E70" s="157"/>
      <c r="F70" s="157"/>
      <c r="G70" s="157"/>
      <c r="H70" s="157"/>
      <c r="I70" s="158"/>
      <c r="J70" s="159">
        <f>J182</f>
        <v>0</v>
      </c>
      <c r="K70" s="155"/>
      <c r="L70" s="160"/>
    </row>
    <row r="71" spans="2:12" s="10" customFormat="1" ht="19.9" customHeight="1">
      <c r="B71" s="154"/>
      <c r="C71" s="155"/>
      <c r="D71" s="156" t="s">
        <v>110</v>
      </c>
      <c r="E71" s="157"/>
      <c r="F71" s="157"/>
      <c r="G71" s="157"/>
      <c r="H71" s="157"/>
      <c r="I71" s="158"/>
      <c r="J71" s="159">
        <f>J187</f>
        <v>0</v>
      </c>
      <c r="K71" s="155"/>
      <c r="L71" s="160"/>
    </row>
    <row r="72" spans="2:12" s="10" customFormat="1" ht="19.9" customHeight="1">
      <c r="B72" s="154"/>
      <c r="C72" s="155"/>
      <c r="D72" s="156" t="s">
        <v>111</v>
      </c>
      <c r="E72" s="157"/>
      <c r="F72" s="157"/>
      <c r="G72" s="157"/>
      <c r="H72" s="157"/>
      <c r="I72" s="158"/>
      <c r="J72" s="159">
        <f>J214</f>
        <v>0</v>
      </c>
      <c r="K72" s="155"/>
      <c r="L72" s="160"/>
    </row>
    <row r="73" spans="2:12" s="10" customFormat="1" ht="19.9" customHeight="1">
      <c r="B73" s="154"/>
      <c r="C73" s="155"/>
      <c r="D73" s="156" t="s">
        <v>112</v>
      </c>
      <c r="E73" s="157"/>
      <c r="F73" s="157"/>
      <c r="G73" s="157"/>
      <c r="H73" s="157"/>
      <c r="I73" s="158"/>
      <c r="J73" s="159">
        <f>J216</f>
        <v>0</v>
      </c>
      <c r="K73" s="155"/>
      <c r="L73" s="160"/>
    </row>
    <row r="74" spans="2:12" s="9" customFormat="1" ht="24.95" customHeight="1">
      <c r="B74" s="147"/>
      <c r="C74" s="148"/>
      <c r="D74" s="149" t="s">
        <v>113</v>
      </c>
      <c r="E74" s="150"/>
      <c r="F74" s="150"/>
      <c r="G74" s="150"/>
      <c r="H74" s="150"/>
      <c r="I74" s="151"/>
      <c r="J74" s="152">
        <f>J226</f>
        <v>0</v>
      </c>
      <c r="K74" s="148"/>
      <c r="L74" s="153"/>
    </row>
    <row r="75" spans="2:12" s="10" customFormat="1" ht="19.9" customHeight="1">
      <c r="B75" s="154"/>
      <c r="C75" s="155"/>
      <c r="D75" s="156" t="s">
        <v>114</v>
      </c>
      <c r="E75" s="157"/>
      <c r="F75" s="157"/>
      <c r="G75" s="157"/>
      <c r="H75" s="157"/>
      <c r="I75" s="158"/>
      <c r="J75" s="159">
        <f>J227</f>
        <v>0</v>
      </c>
      <c r="K75" s="155"/>
      <c r="L75" s="160"/>
    </row>
    <row r="76" spans="2:12" s="10" customFormat="1" ht="19.9" customHeight="1">
      <c r="B76" s="154"/>
      <c r="C76" s="155"/>
      <c r="D76" s="156" t="s">
        <v>115</v>
      </c>
      <c r="E76" s="157"/>
      <c r="F76" s="157"/>
      <c r="G76" s="157"/>
      <c r="H76" s="157"/>
      <c r="I76" s="158"/>
      <c r="J76" s="159">
        <f>J229</f>
        <v>0</v>
      </c>
      <c r="K76" s="155"/>
      <c r="L76" s="160"/>
    </row>
    <row r="77" spans="2:12" s="10" customFormat="1" ht="19.9" customHeight="1">
      <c r="B77" s="154"/>
      <c r="C77" s="155"/>
      <c r="D77" s="156" t="s">
        <v>116</v>
      </c>
      <c r="E77" s="157"/>
      <c r="F77" s="157"/>
      <c r="G77" s="157"/>
      <c r="H77" s="157"/>
      <c r="I77" s="158"/>
      <c r="J77" s="159">
        <f>J231</f>
        <v>0</v>
      </c>
      <c r="K77" s="155"/>
      <c r="L77" s="160"/>
    </row>
    <row r="78" spans="1:31" s="2" customFormat="1" ht="21.75" customHeight="1">
      <c r="A78" s="36"/>
      <c r="B78" s="37"/>
      <c r="C78" s="38"/>
      <c r="D78" s="38"/>
      <c r="E78" s="38"/>
      <c r="F78" s="38"/>
      <c r="G78" s="38"/>
      <c r="H78" s="38"/>
      <c r="I78" s="110"/>
      <c r="J78" s="38"/>
      <c r="K78" s="38"/>
      <c r="L78" s="111"/>
      <c r="S78" s="36"/>
      <c r="T78" s="36"/>
      <c r="U78" s="36"/>
      <c r="V78" s="36"/>
      <c r="W78" s="36"/>
      <c r="X78" s="36"/>
      <c r="Y78" s="36"/>
      <c r="Z78" s="36"/>
      <c r="AA78" s="36"/>
      <c r="AB78" s="36"/>
      <c r="AC78" s="36"/>
      <c r="AD78" s="36"/>
      <c r="AE78" s="36"/>
    </row>
    <row r="79" spans="1:31" s="2" customFormat="1" ht="6.95" customHeight="1">
      <c r="A79" s="36"/>
      <c r="B79" s="49"/>
      <c r="C79" s="50"/>
      <c r="D79" s="50"/>
      <c r="E79" s="50"/>
      <c r="F79" s="50"/>
      <c r="G79" s="50"/>
      <c r="H79" s="50"/>
      <c r="I79" s="138"/>
      <c r="J79" s="50"/>
      <c r="K79" s="50"/>
      <c r="L79" s="111"/>
      <c r="S79" s="36"/>
      <c r="T79" s="36"/>
      <c r="U79" s="36"/>
      <c r="V79" s="36"/>
      <c r="W79" s="36"/>
      <c r="X79" s="36"/>
      <c r="Y79" s="36"/>
      <c r="Z79" s="36"/>
      <c r="AA79" s="36"/>
      <c r="AB79" s="36"/>
      <c r="AC79" s="36"/>
      <c r="AD79" s="36"/>
      <c r="AE79" s="36"/>
    </row>
    <row r="83" spans="1:31" s="2" customFormat="1" ht="6.95" customHeight="1">
      <c r="A83" s="36"/>
      <c r="B83" s="51"/>
      <c r="C83" s="52"/>
      <c r="D83" s="52"/>
      <c r="E83" s="52"/>
      <c r="F83" s="52"/>
      <c r="G83" s="52"/>
      <c r="H83" s="52"/>
      <c r="I83" s="141"/>
      <c r="J83" s="52"/>
      <c r="K83" s="52"/>
      <c r="L83" s="111"/>
      <c r="S83" s="36"/>
      <c r="T83" s="36"/>
      <c r="U83" s="36"/>
      <c r="V83" s="36"/>
      <c r="W83" s="36"/>
      <c r="X83" s="36"/>
      <c r="Y83" s="36"/>
      <c r="Z83" s="36"/>
      <c r="AA83" s="36"/>
      <c r="AB83" s="36"/>
      <c r="AC83" s="36"/>
      <c r="AD83" s="36"/>
      <c r="AE83" s="36"/>
    </row>
    <row r="84" spans="1:31" s="2" customFormat="1" ht="24.95" customHeight="1">
      <c r="A84" s="36"/>
      <c r="B84" s="37"/>
      <c r="C84" s="25" t="s">
        <v>117</v>
      </c>
      <c r="D84" s="38"/>
      <c r="E84" s="38"/>
      <c r="F84" s="38"/>
      <c r="G84" s="38"/>
      <c r="H84" s="38"/>
      <c r="I84" s="110"/>
      <c r="J84" s="38"/>
      <c r="K84" s="38"/>
      <c r="L84" s="111"/>
      <c r="S84" s="36"/>
      <c r="T84" s="36"/>
      <c r="U84" s="36"/>
      <c r="V84" s="36"/>
      <c r="W84" s="36"/>
      <c r="X84" s="36"/>
      <c r="Y84" s="36"/>
      <c r="Z84" s="36"/>
      <c r="AA84" s="36"/>
      <c r="AB84" s="36"/>
      <c r="AC84" s="36"/>
      <c r="AD84" s="36"/>
      <c r="AE84" s="36"/>
    </row>
    <row r="85" spans="1:31" s="2" customFormat="1" ht="6.95" customHeight="1">
      <c r="A85" s="36"/>
      <c r="B85" s="37"/>
      <c r="C85" s="38"/>
      <c r="D85" s="38"/>
      <c r="E85" s="38"/>
      <c r="F85" s="38"/>
      <c r="G85" s="38"/>
      <c r="H85" s="38"/>
      <c r="I85" s="110"/>
      <c r="J85" s="38"/>
      <c r="K85" s="38"/>
      <c r="L85" s="111"/>
      <c r="S85" s="36"/>
      <c r="T85" s="36"/>
      <c r="U85" s="36"/>
      <c r="V85" s="36"/>
      <c r="W85" s="36"/>
      <c r="X85" s="36"/>
      <c r="Y85" s="36"/>
      <c r="Z85" s="36"/>
      <c r="AA85" s="36"/>
      <c r="AB85" s="36"/>
      <c r="AC85" s="36"/>
      <c r="AD85" s="36"/>
      <c r="AE85" s="36"/>
    </row>
    <row r="86" spans="1:31" s="2" customFormat="1" ht="12" customHeight="1">
      <c r="A86" s="36"/>
      <c r="B86" s="37"/>
      <c r="C86" s="31" t="s">
        <v>16</v>
      </c>
      <c r="D86" s="38"/>
      <c r="E86" s="38"/>
      <c r="F86" s="38"/>
      <c r="G86" s="38"/>
      <c r="H86" s="38"/>
      <c r="I86" s="110"/>
      <c r="J86" s="38"/>
      <c r="K86" s="38"/>
      <c r="L86" s="111"/>
      <c r="S86" s="36"/>
      <c r="T86" s="36"/>
      <c r="U86" s="36"/>
      <c r="V86" s="36"/>
      <c r="W86" s="36"/>
      <c r="X86" s="36"/>
      <c r="Y86" s="36"/>
      <c r="Z86" s="36"/>
      <c r="AA86" s="36"/>
      <c r="AB86" s="36"/>
      <c r="AC86" s="36"/>
      <c r="AD86" s="36"/>
      <c r="AE86" s="36"/>
    </row>
    <row r="87" spans="1:31" s="2" customFormat="1" ht="15" customHeight="1">
      <c r="A87" s="36"/>
      <c r="B87" s="37"/>
      <c r="C87" s="38"/>
      <c r="D87" s="38"/>
      <c r="E87" s="384" t="str">
        <f>E7</f>
        <v>Stavební úpravy učeben v objektu ISŠT Mělník</v>
      </c>
      <c r="F87" s="385"/>
      <c r="G87" s="385"/>
      <c r="H87" s="385"/>
      <c r="I87" s="110"/>
      <c r="J87" s="38"/>
      <c r="K87" s="38"/>
      <c r="L87" s="111"/>
      <c r="S87" s="36"/>
      <c r="T87" s="36"/>
      <c r="U87" s="36"/>
      <c r="V87" s="36"/>
      <c r="W87" s="36"/>
      <c r="X87" s="36"/>
      <c r="Y87" s="36"/>
      <c r="Z87" s="36"/>
      <c r="AA87" s="36"/>
      <c r="AB87" s="36"/>
      <c r="AC87" s="36"/>
      <c r="AD87" s="36"/>
      <c r="AE87" s="36"/>
    </row>
    <row r="88" spans="1:31" s="2" customFormat="1" ht="12" customHeight="1">
      <c r="A88" s="36"/>
      <c r="B88" s="37"/>
      <c r="C88" s="31" t="s">
        <v>91</v>
      </c>
      <c r="D88" s="38"/>
      <c r="E88" s="38"/>
      <c r="F88" s="38"/>
      <c r="G88" s="38"/>
      <c r="H88" s="38"/>
      <c r="I88" s="110"/>
      <c r="J88" s="38"/>
      <c r="K88" s="38"/>
      <c r="L88" s="111"/>
      <c r="S88" s="36"/>
      <c r="T88" s="36"/>
      <c r="U88" s="36"/>
      <c r="V88" s="36"/>
      <c r="W88" s="36"/>
      <c r="X88" s="36"/>
      <c r="Y88" s="36"/>
      <c r="Z88" s="36"/>
      <c r="AA88" s="36"/>
      <c r="AB88" s="36"/>
      <c r="AC88" s="36"/>
      <c r="AD88" s="36"/>
      <c r="AE88" s="36"/>
    </row>
    <row r="89" spans="1:31" s="2" customFormat="1" ht="15" customHeight="1">
      <c r="A89" s="36"/>
      <c r="B89" s="37"/>
      <c r="C89" s="38"/>
      <c r="D89" s="38"/>
      <c r="E89" s="362" t="str">
        <f>E9</f>
        <v>SO 03 - Učebny FF a sekretariát (č.15)</v>
      </c>
      <c r="F89" s="383"/>
      <c r="G89" s="383"/>
      <c r="H89" s="383"/>
      <c r="I89" s="110"/>
      <c r="J89" s="38"/>
      <c r="K89" s="38"/>
      <c r="L89" s="111"/>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110"/>
      <c r="J90" s="38"/>
      <c r="K90" s="38"/>
      <c r="L90" s="111"/>
      <c r="S90" s="36"/>
      <c r="T90" s="36"/>
      <c r="U90" s="36"/>
      <c r="V90" s="36"/>
      <c r="W90" s="36"/>
      <c r="X90" s="36"/>
      <c r="Y90" s="36"/>
      <c r="Z90" s="36"/>
      <c r="AA90" s="36"/>
      <c r="AB90" s="36"/>
      <c r="AC90" s="36"/>
      <c r="AD90" s="36"/>
      <c r="AE90" s="36"/>
    </row>
    <row r="91" spans="1:31" s="2" customFormat="1" ht="12" customHeight="1">
      <c r="A91" s="36"/>
      <c r="B91" s="37"/>
      <c r="C91" s="31" t="s">
        <v>21</v>
      </c>
      <c r="D91" s="38"/>
      <c r="E91" s="38"/>
      <c r="F91" s="29" t="str">
        <f>F12</f>
        <v>Mělník</v>
      </c>
      <c r="G91" s="38"/>
      <c r="H91" s="38"/>
      <c r="I91" s="113" t="s">
        <v>23</v>
      </c>
      <c r="J91" s="61" t="str">
        <f>IF(J12="","",J12)</f>
        <v>1. 7. 2019</v>
      </c>
      <c r="K91" s="38"/>
      <c r="L91" s="111"/>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110"/>
      <c r="J92" s="38"/>
      <c r="K92" s="38"/>
      <c r="L92" s="111"/>
      <c r="S92" s="36"/>
      <c r="T92" s="36"/>
      <c r="U92" s="36"/>
      <c r="V92" s="36"/>
      <c r="W92" s="36"/>
      <c r="X92" s="36"/>
      <c r="Y92" s="36"/>
      <c r="Z92" s="36"/>
      <c r="AA92" s="36"/>
      <c r="AB92" s="36"/>
      <c r="AC92" s="36"/>
      <c r="AD92" s="36"/>
      <c r="AE92" s="36"/>
    </row>
    <row r="93" spans="1:31" s="2" customFormat="1" ht="14.85" customHeight="1">
      <c r="A93" s="36"/>
      <c r="B93" s="37"/>
      <c r="C93" s="31" t="s">
        <v>25</v>
      </c>
      <c r="D93" s="38"/>
      <c r="E93" s="38"/>
      <c r="F93" s="29" t="str">
        <f>E15</f>
        <v>Integrovaná střední škola technická Mělník, p.o.</v>
      </c>
      <c r="G93" s="38"/>
      <c r="H93" s="38"/>
      <c r="I93" s="113" t="s">
        <v>33</v>
      </c>
      <c r="J93" s="34" t="str">
        <f>E21</f>
        <v xml:space="preserve"> </v>
      </c>
      <c r="K93" s="38"/>
      <c r="L93" s="111"/>
      <c r="S93" s="36"/>
      <c r="T93" s="36"/>
      <c r="U93" s="36"/>
      <c r="V93" s="36"/>
      <c r="W93" s="36"/>
      <c r="X93" s="36"/>
      <c r="Y93" s="36"/>
      <c r="Z93" s="36"/>
      <c r="AA93" s="36"/>
      <c r="AB93" s="36"/>
      <c r="AC93" s="36"/>
      <c r="AD93" s="36"/>
      <c r="AE93" s="36"/>
    </row>
    <row r="94" spans="1:31" s="2" customFormat="1" ht="14.85" customHeight="1">
      <c r="A94" s="36"/>
      <c r="B94" s="37"/>
      <c r="C94" s="31" t="s">
        <v>31</v>
      </c>
      <c r="D94" s="38"/>
      <c r="E94" s="38"/>
      <c r="F94" s="29" t="str">
        <f>IF(E18="","",E18)</f>
        <v>Vyplň údaj</v>
      </c>
      <c r="G94" s="38"/>
      <c r="H94" s="38"/>
      <c r="I94" s="113" t="s">
        <v>36</v>
      </c>
      <c r="J94" s="34" t="str">
        <f>E24</f>
        <v xml:space="preserve"> </v>
      </c>
      <c r="K94" s="38"/>
      <c r="L94" s="111"/>
      <c r="S94" s="36"/>
      <c r="T94" s="36"/>
      <c r="U94" s="36"/>
      <c r="V94" s="36"/>
      <c r="W94" s="36"/>
      <c r="X94" s="36"/>
      <c r="Y94" s="36"/>
      <c r="Z94" s="36"/>
      <c r="AA94" s="36"/>
      <c r="AB94" s="36"/>
      <c r="AC94" s="36"/>
      <c r="AD94" s="36"/>
      <c r="AE94" s="36"/>
    </row>
    <row r="95" spans="1:31" s="2" customFormat="1" ht="10.35" customHeight="1">
      <c r="A95" s="36"/>
      <c r="B95" s="37"/>
      <c r="C95" s="38"/>
      <c r="D95" s="38"/>
      <c r="E95" s="38"/>
      <c r="F95" s="38"/>
      <c r="G95" s="38"/>
      <c r="H95" s="38"/>
      <c r="I95" s="110"/>
      <c r="J95" s="38"/>
      <c r="K95" s="38"/>
      <c r="L95" s="111"/>
      <c r="S95" s="36"/>
      <c r="T95" s="36"/>
      <c r="U95" s="36"/>
      <c r="V95" s="36"/>
      <c r="W95" s="36"/>
      <c r="X95" s="36"/>
      <c r="Y95" s="36"/>
      <c r="Z95" s="36"/>
      <c r="AA95" s="36"/>
      <c r="AB95" s="36"/>
      <c r="AC95" s="36"/>
      <c r="AD95" s="36"/>
      <c r="AE95" s="36"/>
    </row>
    <row r="96" spans="1:31" s="11" customFormat="1" ht="29.25" customHeight="1">
      <c r="A96" s="161"/>
      <c r="B96" s="162"/>
      <c r="C96" s="163" t="s">
        <v>118</v>
      </c>
      <c r="D96" s="164" t="s">
        <v>58</v>
      </c>
      <c r="E96" s="164" t="s">
        <v>54</v>
      </c>
      <c r="F96" s="164" t="s">
        <v>55</v>
      </c>
      <c r="G96" s="164" t="s">
        <v>119</v>
      </c>
      <c r="H96" s="164" t="s">
        <v>120</v>
      </c>
      <c r="I96" s="165" t="s">
        <v>121</v>
      </c>
      <c r="J96" s="164" t="s">
        <v>95</v>
      </c>
      <c r="K96" s="166" t="s">
        <v>122</v>
      </c>
      <c r="L96" s="167"/>
      <c r="M96" s="70" t="s">
        <v>19</v>
      </c>
      <c r="N96" s="71" t="s">
        <v>43</v>
      </c>
      <c r="O96" s="71" t="s">
        <v>123</v>
      </c>
      <c r="P96" s="71" t="s">
        <v>124</v>
      </c>
      <c r="Q96" s="71" t="s">
        <v>125</v>
      </c>
      <c r="R96" s="71" t="s">
        <v>126</v>
      </c>
      <c r="S96" s="71" t="s">
        <v>127</v>
      </c>
      <c r="T96" s="72" t="s">
        <v>128</v>
      </c>
      <c r="U96" s="161"/>
      <c r="V96" s="161"/>
      <c r="W96" s="161"/>
      <c r="X96" s="161"/>
      <c r="Y96" s="161"/>
      <c r="Z96" s="161"/>
      <c r="AA96" s="161"/>
      <c r="AB96" s="161"/>
      <c r="AC96" s="161"/>
      <c r="AD96" s="161"/>
      <c r="AE96" s="161"/>
    </row>
    <row r="97" spans="1:63" s="2" customFormat="1" ht="22.9" customHeight="1">
      <c r="A97" s="36"/>
      <c r="B97" s="37"/>
      <c r="C97" s="77" t="s">
        <v>129</v>
      </c>
      <c r="D97" s="38"/>
      <c r="E97" s="38"/>
      <c r="F97" s="38"/>
      <c r="G97" s="38"/>
      <c r="H97" s="38"/>
      <c r="I97" s="110"/>
      <c r="J97" s="168">
        <f>BK97</f>
        <v>0</v>
      </c>
      <c r="K97" s="38"/>
      <c r="L97" s="41"/>
      <c r="M97" s="73"/>
      <c r="N97" s="169"/>
      <c r="O97" s="74"/>
      <c r="P97" s="170">
        <f>P98+P176+P226</f>
        <v>0</v>
      </c>
      <c r="Q97" s="74"/>
      <c r="R97" s="170">
        <f>R98+R176+R226</f>
        <v>2.226098</v>
      </c>
      <c r="S97" s="74"/>
      <c r="T97" s="171">
        <f>T98+T176+T226</f>
        <v>1.3133544000000001</v>
      </c>
      <c r="U97" s="36"/>
      <c r="V97" s="36"/>
      <c r="W97" s="36"/>
      <c r="X97" s="36"/>
      <c r="Y97" s="36"/>
      <c r="Z97" s="36"/>
      <c r="AA97" s="36"/>
      <c r="AB97" s="36"/>
      <c r="AC97" s="36"/>
      <c r="AD97" s="36"/>
      <c r="AE97" s="36"/>
      <c r="AT97" s="19" t="s">
        <v>72</v>
      </c>
      <c r="AU97" s="19" t="s">
        <v>96</v>
      </c>
      <c r="BK97" s="172">
        <f>BK98+BK176+BK226</f>
        <v>0</v>
      </c>
    </row>
    <row r="98" spans="2:63" s="12" customFormat="1" ht="25.9" customHeight="1">
      <c r="B98" s="173"/>
      <c r="C98" s="174"/>
      <c r="D98" s="175" t="s">
        <v>72</v>
      </c>
      <c r="E98" s="176" t="s">
        <v>130</v>
      </c>
      <c r="F98" s="176" t="s">
        <v>131</v>
      </c>
      <c r="G98" s="174"/>
      <c r="H98" s="174"/>
      <c r="I98" s="177"/>
      <c r="J98" s="178">
        <f>BK98</f>
        <v>0</v>
      </c>
      <c r="K98" s="174"/>
      <c r="L98" s="179"/>
      <c r="M98" s="180"/>
      <c r="N98" s="181"/>
      <c r="O98" s="181"/>
      <c r="P98" s="182">
        <f>P99+P117+P122+P127+P165+P173</f>
        <v>0</v>
      </c>
      <c r="Q98" s="181"/>
      <c r="R98" s="182">
        <f>R99+R117+R122+R127+R165+R173</f>
        <v>1.6831584</v>
      </c>
      <c r="S98" s="181"/>
      <c r="T98" s="183">
        <f>T99+T117+T122+T127+T165+T173</f>
        <v>1.3133544000000001</v>
      </c>
      <c r="AR98" s="184" t="s">
        <v>81</v>
      </c>
      <c r="AT98" s="185" t="s">
        <v>72</v>
      </c>
      <c r="AU98" s="185" t="s">
        <v>73</v>
      </c>
      <c r="AY98" s="184" t="s">
        <v>132</v>
      </c>
      <c r="BK98" s="186">
        <f>BK99+BK117+BK122+BK127+BK165+BK173</f>
        <v>0</v>
      </c>
    </row>
    <row r="99" spans="2:63" s="12" customFormat="1" ht="22.9" customHeight="1">
      <c r="B99" s="173"/>
      <c r="C99" s="174"/>
      <c r="D99" s="175" t="s">
        <v>72</v>
      </c>
      <c r="E99" s="187" t="s">
        <v>133</v>
      </c>
      <c r="F99" s="187" t="s">
        <v>134</v>
      </c>
      <c r="G99" s="174"/>
      <c r="H99" s="174"/>
      <c r="I99" s="177"/>
      <c r="J99" s="188">
        <f>BK99</f>
        <v>0</v>
      </c>
      <c r="K99" s="174"/>
      <c r="L99" s="179"/>
      <c r="M99" s="180"/>
      <c r="N99" s="181"/>
      <c r="O99" s="181"/>
      <c r="P99" s="182">
        <f>SUM(P100:P116)</f>
        <v>0</v>
      </c>
      <c r="Q99" s="181"/>
      <c r="R99" s="182">
        <f>SUM(R100:R116)</f>
        <v>1.5312</v>
      </c>
      <c r="S99" s="181"/>
      <c r="T99" s="183">
        <f>SUM(T100:T116)</f>
        <v>0</v>
      </c>
      <c r="AR99" s="184" t="s">
        <v>81</v>
      </c>
      <c r="AT99" s="185" t="s">
        <v>72</v>
      </c>
      <c r="AU99" s="185" t="s">
        <v>81</v>
      </c>
      <c r="AY99" s="184" t="s">
        <v>132</v>
      </c>
      <c r="BK99" s="186">
        <f>SUM(BK100:BK116)</f>
        <v>0</v>
      </c>
    </row>
    <row r="100" spans="1:65" s="2" customFormat="1" ht="31.9" customHeight="1">
      <c r="A100" s="36"/>
      <c r="B100" s="37"/>
      <c r="C100" s="189" t="s">
        <v>81</v>
      </c>
      <c r="D100" s="189" t="s">
        <v>135</v>
      </c>
      <c r="E100" s="190" t="s">
        <v>136</v>
      </c>
      <c r="F100" s="191" t="s">
        <v>137</v>
      </c>
      <c r="G100" s="192" t="s">
        <v>138</v>
      </c>
      <c r="H100" s="193">
        <v>113.52</v>
      </c>
      <c r="I100" s="194"/>
      <c r="J100" s="195">
        <f>ROUND(I100*H100,2)</f>
        <v>0</v>
      </c>
      <c r="K100" s="191" t="s">
        <v>139</v>
      </c>
      <c r="L100" s="41"/>
      <c r="M100" s="196" t="s">
        <v>19</v>
      </c>
      <c r="N100" s="197" t="s">
        <v>44</v>
      </c>
      <c r="O100" s="66"/>
      <c r="P100" s="198">
        <f>O100*H100</f>
        <v>0</v>
      </c>
      <c r="Q100" s="198">
        <v>0.0052</v>
      </c>
      <c r="R100" s="198">
        <f>Q100*H100</f>
        <v>0.5903039999999999</v>
      </c>
      <c r="S100" s="198">
        <v>0</v>
      </c>
      <c r="T100" s="199">
        <f>S100*H100</f>
        <v>0</v>
      </c>
      <c r="U100" s="36"/>
      <c r="V100" s="36"/>
      <c r="W100" s="36"/>
      <c r="X100" s="36"/>
      <c r="Y100" s="36"/>
      <c r="Z100" s="36"/>
      <c r="AA100" s="36"/>
      <c r="AB100" s="36"/>
      <c r="AC100" s="36"/>
      <c r="AD100" s="36"/>
      <c r="AE100" s="36"/>
      <c r="AR100" s="200" t="s">
        <v>140</v>
      </c>
      <c r="AT100" s="200" t="s">
        <v>135</v>
      </c>
      <c r="AU100" s="200" t="s">
        <v>83</v>
      </c>
      <c r="AY100" s="19" t="s">
        <v>132</v>
      </c>
      <c r="BE100" s="201">
        <f>IF(N100="základní",J100,0)</f>
        <v>0</v>
      </c>
      <c r="BF100" s="201">
        <f>IF(N100="snížená",J100,0)</f>
        <v>0</v>
      </c>
      <c r="BG100" s="201">
        <f>IF(N100="zákl. přenesená",J100,0)</f>
        <v>0</v>
      </c>
      <c r="BH100" s="201">
        <f>IF(N100="sníž. přenesená",J100,0)</f>
        <v>0</v>
      </c>
      <c r="BI100" s="201">
        <f>IF(N100="nulová",J100,0)</f>
        <v>0</v>
      </c>
      <c r="BJ100" s="19" t="s">
        <v>81</v>
      </c>
      <c r="BK100" s="201">
        <f>ROUND(I100*H100,2)</f>
        <v>0</v>
      </c>
      <c r="BL100" s="19" t="s">
        <v>140</v>
      </c>
      <c r="BM100" s="200" t="s">
        <v>469</v>
      </c>
    </row>
    <row r="101" spans="1:47" s="2" customFormat="1" ht="48.75">
      <c r="A101" s="36"/>
      <c r="B101" s="37"/>
      <c r="C101" s="38"/>
      <c r="D101" s="202" t="s">
        <v>142</v>
      </c>
      <c r="E101" s="38"/>
      <c r="F101" s="203" t="s">
        <v>143</v>
      </c>
      <c r="G101" s="38"/>
      <c r="H101" s="38"/>
      <c r="I101" s="110"/>
      <c r="J101" s="38"/>
      <c r="K101" s="38"/>
      <c r="L101" s="41"/>
      <c r="M101" s="204"/>
      <c r="N101" s="205"/>
      <c r="O101" s="66"/>
      <c r="P101" s="66"/>
      <c r="Q101" s="66"/>
      <c r="R101" s="66"/>
      <c r="S101" s="66"/>
      <c r="T101" s="67"/>
      <c r="U101" s="36"/>
      <c r="V101" s="36"/>
      <c r="W101" s="36"/>
      <c r="X101" s="36"/>
      <c r="Y101" s="36"/>
      <c r="Z101" s="36"/>
      <c r="AA101" s="36"/>
      <c r="AB101" s="36"/>
      <c r="AC101" s="36"/>
      <c r="AD101" s="36"/>
      <c r="AE101" s="36"/>
      <c r="AT101" s="19" t="s">
        <v>142</v>
      </c>
      <c r="AU101" s="19" t="s">
        <v>83</v>
      </c>
    </row>
    <row r="102" spans="2:51" s="13" customFormat="1" ht="12">
      <c r="B102" s="206"/>
      <c r="C102" s="207"/>
      <c r="D102" s="202" t="s">
        <v>144</v>
      </c>
      <c r="E102" s="208" t="s">
        <v>19</v>
      </c>
      <c r="F102" s="209" t="s">
        <v>470</v>
      </c>
      <c r="G102" s="207"/>
      <c r="H102" s="208" t="s">
        <v>19</v>
      </c>
      <c r="I102" s="210"/>
      <c r="J102" s="207"/>
      <c r="K102" s="207"/>
      <c r="L102" s="211"/>
      <c r="M102" s="212"/>
      <c r="N102" s="213"/>
      <c r="O102" s="213"/>
      <c r="P102" s="213"/>
      <c r="Q102" s="213"/>
      <c r="R102" s="213"/>
      <c r="S102" s="213"/>
      <c r="T102" s="214"/>
      <c r="AT102" s="215" t="s">
        <v>144</v>
      </c>
      <c r="AU102" s="215" t="s">
        <v>83</v>
      </c>
      <c r="AV102" s="13" t="s">
        <v>81</v>
      </c>
      <c r="AW102" s="13" t="s">
        <v>35</v>
      </c>
      <c r="AX102" s="13" t="s">
        <v>73</v>
      </c>
      <c r="AY102" s="215" t="s">
        <v>132</v>
      </c>
    </row>
    <row r="103" spans="2:51" s="14" customFormat="1" ht="12">
      <c r="B103" s="216"/>
      <c r="C103" s="217"/>
      <c r="D103" s="202" t="s">
        <v>144</v>
      </c>
      <c r="E103" s="218" t="s">
        <v>19</v>
      </c>
      <c r="F103" s="219" t="s">
        <v>471</v>
      </c>
      <c r="G103" s="217"/>
      <c r="H103" s="220">
        <v>56.1</v>
      </c>
      <c r="I103" s="221"/>
      <c r="J103" s="217"/>
      <c r="K103" s="217"/>
      <c r="L103" s="222"/>
      <c r="M103" s="223"/>
      <c r="N103" s="224"/>
      <c r="O103" s="224"/>
      <c r="P103" s="224"/>
      <c r="Q103" s="224"/>
      <c r="R103" s="224"/>
      <c r="S103" s="224"/>
      <c r="T103" s="225"/>
      <c r="AT103" s="226" t="s">
        <v>144</v>
      </c>
      <c r="AU103" s="226" t="s">
        <v>83</v>
      </c>
      <c r="AV103" s="14" t="s">
        <v>83</v>
      </c>
      <c r="AW103" s="14" t="s">
        <v>35</v>
      </c>
      <c r="AX103" s="14" t="s">
        <v>73</v>
      </c>
      <c r="AY103" s="226" t="s">
        <v>132</v>
      </c>
    </row>
    <row r="104" spans="2:51" s="14" customFormat="1" ht="12">
      <c r="B104" s="216"/>
      <c r="C104" s="217"/>
      <c r="D104" s="202" t="s">
        <v>144</v>
      </c>
      <c r="E104" s="218" t="s">
        <v>19</v>
      </c>
      <c r="F104" s="219" t="s">
        <v>472</v>
      </c>
      <c r="G104" s="217"/>
      <c r="H104" s="220">
        <v>57.42</v>
      </c>
      <c r="I104" s="221"/>
      <c r="J104" s="217"/>
      <c r="K104" s="217"/>
      <c r="L104" s="222"/>
      <c r="M104" s="223"/>
      <c r="N104" s="224"/>
      <c r="O104" s="224"/>
      <c r="P104" s="224"/>
      <c r="Q104" s="224"/>
      <c r="R104" s="224"/>
      <c r="S104" s="224"/>
      <c r="T104" s="225"/>
      <c r="AT104" s="226" t="s">
        <v>144</v>
      </c>
      <c r="AU104" s="226" t="s">
        <v>83</v>
      </c>
      <c r="AV104" s="14" t="s">
        <v>83</v>
      </c>
      <c r="AW104" s="14" t="s">
        <v>35</v>
      </c>
      <c r="AX104" s="14" t="s">
        <v>73</v>
      </c>
      <c r="AY104" s="226" t="s">
        <v>132</v>
      </c>
    </row>
    <row r="105" spans="2:51" s="15" customFormat="1" ht="12">
      <c r="B105" s="227"/>
      <c r="C105" s="228"/>
      <c r="D105" s="202" t="s">
        <v>144</v>
      </c>
      <c r="E105" s="229" t="s">
        <v>19</v>
      </c>
      <c r="F105" s="230" t="s">
        <v>148</v>
      </c>
      <c r="G105" s="228"/>
      <c r="H105" s="231">
        <v>113.52</v>
      </c>
      <c r="I105" s="232"/>
      <c r="J105" s="228"/>
      <c r="K105" s="228"/>
      <c r="L105" s="233"/>
      <c r="M105" s="234"/>
      <c r="N105" s="235"/>
      <c r="O105" s="235"/>
      <c r="P105" s="235"/>
      <c r="Q105" s="235"/>
      <c r="R105" s="235"/>
      <c r="S105" s="235"/>
      <c r="T105" s="236"/>
      <c r="AT105" s="237" t="s">
        <v>144</v>
      </c>
      <c r="AU105" s="237" t="s">
        <v>83</v>
      </c>
      <c r="AV105" s="15" t="s">
        <v>140</v>
      </c>
      <c r="AW105" s="15" t="s">
        <v>35</v>
      </c>
      <c r="AX105" s="15" t="s">
        <v>81</v>
      </c>
      <c r="AY105" s="237" t="s">
        <v>132</v>
      </c>
    </row>
    <row r="106" spans="1:65" s="2" customFormat="1" ht="31.9" customHeight="1">
      <c r="A106" s="36"/>
      <c r="B106" s="37"/>
      <c r="C106" s="189" t="s">
        <v>83</v>
      </c>
      <c r="D106" s="189" t="s">
        <v>135</v>
      </c>
      <c r="E106" s="190" t="s">
        <v>473</v>
      </c>
      <c r="F106" s="191" t="s">
        <v>474</v>
      </c>
      <c r="G106" s="192" t="s">
        <v>138</v>
      </c>
      <c r="H106" s="193">
        <v>36.96</v>
      </c>
      <c r="I106" s="194"/>
      <c r="J106" s="195">
        <f>ROUND(I106*H106,2)</f>
        <v>0</v>
      </c>
      <c r="K106" s="191" t="s">
        <v>139</v>
      </c>
      <c r="L106" s="41"/>
      <c r="M106" s="196" t="s">
        <v>19</v>
      </c>
      <c r="N106" s="197" t="s">
        <v>44</v>
      </c>
      <c r="O106" s="66"/>
      <c r="P106" s="198">
        <f>O106*H106</f>
        <v>0</v>
      </c>
      <c r="Q106" s="198">
        <v>0.0051</v>
      </c>
      <c r="R106" s="198">
        <f>Q106*H106</f>
        <v>0.18849600000000002</v>
      </c>
      <c r="S106" s="198">
        <v>0</v>
      </c>
      <c r="T106" s="199">
        <f>S106*H106</f>
        <v>0</v>
      </c>
      <c r="U106" s="36"/>
      <c r="V106" s="36"/>
      <c r="W106" s="36"/>
      <c r="X106" s="36"/>
      <c r="Y106" s="36"/>
      <c r="Z106" s="36"/>
      <c r="AA106" s="36"/>
      <c r="AB106" s="36"/>
      <c r="AC106" s="36"/>
      <c r="AD106" s="36"/>
      <c r="AE106" s="36"/>
      <c r="AR106" s="200" t="s">
        <v>140</v>
      </c>
      <c r="AT106" s="200" t="s">
        <v>135</v>
      </c>
      <c r="AU106" s="200" t="s">
        <v>83</v>
      </c>
      <c r="AY106" s="19" t="s">
        <v>132</v>
      </c>
      <c r="BE106" s="201">
        <f>IF(N106="základní",J106,0)</f>
        <v>0</v>
      </c>
      <c r="BF106" s="201">
        <f>IF(N106="snížená",J106,0)</f>
        <v>0</v>
      </c>
      <c r="BG106" s="201">
        <f>IF(N106="zákl. přenesená",J106,0)</f>
        <v>0</v>
      </c>
      <c r="BH106" s="201">
        <f>IF(N106="sníž. přenesená",J106,0)</f>
        <v>0</v>
      </c>
      <c r="BI106" s="201">
        <f>IF(N106="nulová",J106,0)</f>
        <v>0</v>
      </c>
      <c r="BJ106" s="19" t="s">
        <v>81</v>
      </c>
      <c r="BK106" s="201">
        <f>ROUND(I106*H106,2)</f>
        <v>0</v>
      </c>
      <c r="BL106" s="19" t="s">
        <v>140</v>
      </c>
      <c r="BM106" s="200" t="s">
        <v>475</v>
      </c>
    </row>
    <row r="107" spans="1:47" s="2" customFormat="1" ht="48.75">
      <c r="A107" s="36"/>
      <c r="B107" s="37"/>
      <c r="C107" s="38"/>
      <c r="D107" s="202" t="s">
        <v>142</v>
      </c>
      <c r="E107" s="38"/>
      <c r="F107" s="203" t="s">
        <v>143</v>
      </c>
      <c r="G107" s="38"/>
      <c r="H107" s="38"/>
      <c r="I107" s="110"/>
      <c r="J107" s="38"/>
      <c r="K107" s="38"/>
      <c r="L107" s="41"/>
      <c r="M107" s="204"/>
      <c r="N107" s="205"/>
      <c r="O107" s="66"/>
      <c r="P107" s="66"/>
      <c r="Q107" s="66"/>
      <c r="R107" s="66"/>
      <c r="S107" s="66"/>
      <c r="T107" s="67"/>
      <c r="U107" s="36"/>
      <c r="V107" s="36"/>
      <c r="W107" s="36"/>
      <c r="X107" s="36"/>
      <c r="Y107" s="36"/>
      <c r="Z107" s="36"/>
      <c r="AA107" s="36"/>
      <c r="AB107" s="36"/>
      <c r="AC107" s="36"/>
      <c r="AD107" s="36"/>
      <c r="AE107" s="36"/>
      <c r="AT107" s="19" t="s">
        <v>142</v>
      </c>
      <c r="AU107" s="19" t="s">
        <v>83</v>
      </c>
    </row>
    <row r="108" spans="2:51" s="13" customFormat="1" ht="12">
      <c r="B108" s="206"/>
      <c r="C108" s="207"/>
      <c r="D108" s="202" t="s">
        <v>144</v>
      </c>
      <c r="E108" s="208" t="s">
        <v>19</v>
      </c>
      <c r="F108" s="209" t="s">
        <v>470</v>
      </c>
      <c r="G108" s="207"/>
      <c r="H108" s="208" t="s">
        <v>19</v>
      </c>
      <c r="I108" s="210"/>
      <c r="J108" s="207"/>
      <c r="K108" s="207"/>
      <c r="L108" s="211"/>
      <c r="M108" s="212"/>
      <c r="N108" s="213"/>
      <c r="O108" s="213"/>
      <c r="P108" s="213"/>
      <c r="Q108" s="213"/>
      <c r="R108" s="213"/>
      <c r="S108" s="213"/>
      <c r="T108" s="214"/>
      <c r="AT108" s="215" t="s">
        <v>144</v>
      </c>
      <c r="AU108" s="215" t="s">
        <v>83</v>
      </c>
      <c r="AV108" s="13" t="s">
        <v>81</v>
      </c>
      <c r="AW108" s="13" t="s">
        <v>35</v>
      </c>
      <c r="AX108" s="13" t="s">
        <v>73</v>
      </c>
      <c r="AY108" s="215" t="s">
        <v>132</v>
      </c>
    </row>
    <row r="109" spans="2:51" s="14" customFormat="1" ht="12">
      <c r="B109" s="216"/>
      <c r="C109" s="217"/>
      <c r="D109" s="202" t="s">
        <v>144</v>
      </c>
      <c r="E109" s="218" t="s">
        <v>19</v>
      </c>
      <c r="F109" s="219" t="s">
        <v>476</v>
      </c>
      <c r="G109" s="217"/>
      <c r="H109" s="220">
        <v>18.04</v>
      </c>
      <c r="I109" s="221"/>
      <c r="J109" s="217"/>
      <c r="K109" s="217"/>
      <c r="L109" s="222"/>
      <c r="M109" s="223"/>
      <c r="N109" s="224"/>
      <c r="O109" s="224"/>
      <c r="P109" s="224"/>
      <c r="Q109" s="224"/>
      <c r="R109" s="224"/>
      <c r="S109" s="224"/>
      <c r="T109" s="225"/>
      <c r="AT109" s="226" t="s">
        <v>144</v>
      </c>
      <c r="AU109" s="226" t="s">
        <v>83</v>
      </c>
      <c r="AV109" s="14" t="s">
        <v>83</v>
      </c>
      <c r="AW109" s="14" t="s">
        <v>35</v>
      </c>
      <c r="AX109" s="14" t="s">
        <v>73</v>
      </c>
      <c r="AY109" s="226" t="s">
        <v>132</v>
      </c>
    </row>
    <row r="110" spans="2:51" s="14" customFormat="1" ht="12">
      <c r="B110" s="216"/>
      <c r="C110" s="217"/>
      <c r="D110" s="202" t="s">
        <v>144</v>
      </c>
      <c r="E110" s="218" t="s">
        <v>19</v>
      </c>
      <c r="F110" s="219" t="s">
        <v>477</v>
      </c>
      <c r="G110" s="217"/>
      <c r="H110" s="220">
        <v>18.92</v>
      </c>
      <c r="I110" s="221"/>
      <c r="J110" s="217"/>
      <c r="K110" s="217"/>
      <c r="L110" s="222"/>
      <c r="M110" s="223"/>
      <c r="N110" s="224"/>
      <c r="O110" s="224"/>
      <c r="P110" s="224"/>
      <c r="Q110" s="224"/>
      <c r="R110" s="224"/>
      <c r="S110" s="224"/>
      <c r="T110" s="225"/>
      <c r="AT110" s="226" t="s">
        <v>144</v>
      </c>
      <c r="AU110" s="226" t="s">
        <v>83</v>
      </c>
      <c r="AV110" s="14" t="s">
        <v>83</v>
      </c>
      <c r="AW110" s="14" t="s">
        <v>35</v>
      </c>
      <c r="AX110" s="14" t="s">
        <v>73</v>
      </c>
      <c r="AY110" s="226" t="s">
        <v>132</v>
      </c>
    </row>
    <row r="111" spans="2:51" s="15" customFormat="1" ht="12">
      <c r="B111" s="227"/>
      <c r="C111" s="228"/>
      <c r="D111" s="202" t="s">
        <v>144</v>
      </c>
      <c r="E111" s="229" t="s">
        <v>19</v>
      </c>
      <c r="F111" s="230" t="s">
        <v>148</v>
      </c>
      <c r="G111" s="228"/>
      <c r="H111" s="231">
        <v>36.96</v>
      </c>
      <c r="I111" s="232"/>
      <c r="J111" s="228"/>
      <c r="K111" s="228"/>
      <c r="L111" s="233"/>
      <c r="M111" s="234"/>
      <c r="N111" s="235"/>
      <c r="O111" s="235"/>
      <c r="P111" s="235"/>
      <c r="Q111" s="235"/>
      <c r="R111" s="235"/>
      <c r="S111" s="235"/>
      <c r="T111" s="236"/>
      <c r="AT111" s="237" t="s">
        <v>144</v>
      </c>
      <c r="AU111" s="237" t="s">
        <v>83</v>
      </c>
      <c r="AV111" s="15" t="s">
        <v>140</v>
      </c>
      <c r="AW111" s="15" t="s">
        <v>35</v>
      </c>
      <c r="AX111" s="15" t="s">
        <v>81</v>
      </c>
      <c r="AY111" s="237" t="s">
        <v>132</v>
      </c>
    </row>
    <row r="112" spans="1:65" s="2" customFormat="1" ht="31.9" customHeight="1">
      <c r="A112" s="36"/>
      <c r="B112" s="37"/>
      <c r="C112" s="189" t="s">
        <v>152</v>
      </c>
      <c r="D112" s="189" t="s">
        <v>135</v>
      </c>
      <c r="E112" s="190" t="s">
        <v>149</v>
      </c>
      <c r="F112" s="191" t="s">
        <v>150</v>
      </c>
      <c r="G112" s="192" t="s">
        <v>138</v>
      </c>
      <c r="H112" s="193">
        <v>113.52</v>
      </c>
      <c r="I112" s="194"/>
      <c r="J112" s="195">
        <f>ROUND(I112*H112,2)</f>
        <v>0</v>
      </c>
      <c r="K112" s="191" t="s">
        <v>19</v>
      </c>
      <c r="L112" s="41"/>
      <c r="M112" s="196" t="s">
        <v>19</v>
      </c>
      <c r="N112" s="197" t="s">
        <v>44</v>
      </c>
      <c r="O112" s="66"/>
      <c r="P112" s="198">
        <f>O112*H112</f>
        <v>0</v>
      </c>
      <c r="Q112" s="198">
        <v>0.002</v>
      </c>
      <c r="R112" s="198">
        <f>Q112*H112</f>
        <v>0.22704</v>
      </c>
      <c r="S112" s="198">
        <v>0</v>
      </c>
      <c r="T112" s="199">
        <f>S112*H112</f>
        <v>0</v>
      </c>
      <c r="U112" s="36"/>
      <c r="V112" s="36"/>
      <c r="W112" s="36"/>
      <c r="X112" s="36"/>
      <c r="Y112" s="36"/>
      <c r="Z112" s="36"/>
      <c r="AA112" s="36"/>
      <c r="AB112" s="36"/>
      <c r="AC112" s="36"/>
      <c r="AD112" s="36"/>
      <c r="AE112" s="36"/>
      <c r="AR112" s="200" t="s">
        <v>140</v>
      </c>
      <c r="AT112" s="200" t="s">
        <v>135</v>
      </c>
      <c r="AU112" s="200" t="s">
        <v>83</v>
      </c>
      <c r="AY112" s="19" t="s">
        <v>132</v>
      </c>
      <c r="BE112" s="201">
        <f>IF(N112="základní",J112,0)</f>
        <v>0</v>
      </c>
      <c r="BF112" s="201">
        <f>IF(N112="snížená",J112,0)</f>
        <v>0</v>
      </c>
      <c r="BG112" s="201">
        <f>IF(N112="zákl. přenesená",J112,0)</f>
        <v>0</v>
      </c>
      <c r="BH112" s="201">
        <f>IF(N112="sníž. přenesená",J112,0)</f>
        <v>0</v>
      </c>
      <c r="BI112" s="201">
        <f>IF(N112="nulová",J112,0)</f>
        <v>0</v>
      </c>
      <c r="BJ112" s="19" t="s">
        <v>81</v>
      </c>
      <c r="BK112" s="201">
        <f>ROUND(I112*H112,2)</f>
        <v>0</v>
      </c>
      <c r="BL112" s="19" t="s">
        <v>140</v>
      </c>
      <c r="BM112" s="200" t="s">
        <v>478</v>
      </c>
    </row>
    <row r="113" spans="1:65" s="2" customFormat="1" ht="31.9" customHeight="1">
      <c r="A113" s="36"/>
      <c r="B113" s="37"/>
      <c r="C113" s="189" t="s">
        <v>140</v>
      </c>
      <c r="D113" s="189" t="s">
        <v>135</v>
      </c>
      <c r="E113" s="190" t="s">
        <v>479</v>
      </c>
      <c r="F113" s="191" t="s">
        <v>480</v>
      </c>
      <c r="G113" s="192" t="s">
        <v>138</v>
      </c>
      <c r="H113" s="193">
        <v>36.96</v>
      </c>
      <c r="I113" s="194"/>
      <c r="J113" s="195">
        <f>ROUND(I113*H113,2)</f>
        <v>0</v>
      </c>
      <c r="K113" s="191" t="s">
        <v>19</v>
      </c>
      <c r="L113" s="41"/>
      <c r="M113" s="196" t="s">
        <v>19</v>
      </c>
      <c r="N113" s="197" t="s">
        <v>44</v>
      </c>
      <c r="O113" s="66"/>
      <c r="P113" s="198">
        <f>O113*H113</f>
        <v>0</v>
      </c>
      <c r="Q113" s="198">
        <v>0.002</v>
      </c>
      <c r="R113" s="198">
        <f>Q113*H113</f>
        <v>0.07392</v>
      </c>
      <c r="S113" s="198">
        <v>0</v>
      </c>
      <c r="T113" s="199">
        <f>S113*H113</f>
        <v>0</v>
      </c>
      <c r="U113" s="36"/>
      <c r="V113" s="36"/>
      <c r="W113" s="36"/>
      <c r="X113" s="36"/>
      <c r="Y113" s="36"/>
      <c r="Z113" s="36"/>
      <c r="AA113" s="36"/>
      <c r="AB113" s="36"/>
      <c r="AC113" s="36"/>
      <c r="AD113" s="36"/>
      <c r="AE113" s="36"/>
      <c r="AR113" s="200" t="s">
        <v>140</v>
      </c>
      <c r="AT113" s="200" t="s">
        <v>135</v>
      </c>
      <c r="AU113" s="200" t="s">
        <v>83</v>
      </c>
      <c r="AY113" s="19" t="s">
        <v>132</v>
      </c>
      <c r="BE113" s="201">
        <f>IF(N113="základní",J113,0)</f>
        <v>0</v>
      </c>
      <c r="BF113" s="201">
        <f>IF(N113="snížená",J113,0)</f>
        <v>0</v>
      </c>
      <c r="BG113" s="201">
        <f>IF(N113="zákl. přenesená",J113,0)</f>
        <v>0</v>
      </c>
      <c r="BH113" s="201">
        <f>IF(N113="sníž. přenesená",J113,0)</f>
        <v>0</v>
      </c>
      <c r="BI113" s="201">
        <f>IF(N113="nulová",J113,0)</f>
        <v>0</v>
      </c>
      <c r="BJ113" s="19" t="s">
        <v>81</v>
      </c>
      <c r="BK113" s="201">
        <f>ROUND(I113*H113,2)</f>
        <v>0</v>
      </c>
      <c r="BL113" s="19" t="s">
        <v>140</v>
      </c>
      <c r="BM113" s="200" t="s">
        <v>481</v>
      </c>
    </row>
    <row r="114" spans="1:65" s="2" customFormat="1" ht="21.4" customHeight="1">
      <c r="A114" s="36"/>
      <c r="B114" s="37"/>
      <c r="C114" s="189" t="s">
        <v>163</v>
      </c>
      <c r="D114" s="189" t="s">
        <v>135</v>
      </c>
      <c r="E114" s="190" t="s">
        <v>153</v>
      </c>
      <c r="F114" s="191" t="s">
        <v>154</v>
      </c>
      <c r="G114" s="192" t="s">
        <v>138</v>
      </c>
      <c r="H114" s="193">
        <v>113.52</v>
      </c>
      <c r="I114" s="194"/>
      <c r="J114" s="195">
        <f>ROUND(I114*H114,2)</f>
        <v>0</v>
      </c>
      <c r="K114" s="191" t="s">
        <v>139</v>
      </c>
      <c r="L114" s="41"/>
      <c r="M114" s="196" t="s">
        <v>19</v>
      </c>
      <c r="N114" s="197" t="s">
        <v>44</v>
      </c>
      <c r="O114" s="66"/>
      <c r="P114" s="198">
        <f>O114*H114</f>
        <v>0</v>
      </c>
      <c r="Q114" s="198">
        <v>0.003</v>
      </c>
      <c r="R114" s="198">
        <f>Q114*H114</f>
        <v>0.34056</v>
      </c>
      <c r="S114" s="198">
        <v>0</v>
      </c>
      <c r="T114" s="199">
        <f>S114*H114</f>
        <v>0</v>
      </c>
      <c r="U114" s="36"/>
      <c r="V114" s="36"/>
      <c r="W114" s="36"/>
      <c r="X114" s="36"/>
      <c r="Y114" s="36"/>
      <c r="Z114" s="36"/>
      <c r="AA114" s="36"/>
      <c r="AB114" s="36"/>
      <c r="AC114" s="36"/>
      <c r="AD114" s="36"/>
      <c r="AE114" s="36"/>
      <c r="AR114" s="200" t="s">
        <v>140</v>
      </c>
      <c r="AT114" s="200" t="s">
        <v>135</v>
      </c>
      <c r="AU114" s="200" t="s">
        <v>83</v>
      </c>
      <c r="AY114" s="19" t="s">
        <v>132</v>
      </c>
      <c r="BE114" s="201">
        <f>IF(N114="základní",J114,0)</f>
        <v>0</v>
      </c>
      <c r="BF114" s="201">
        <f>IF(N114="snížená",J114,0)</f>
        <v>0</v>
      </c>
      <c r="BG114" s="201">
        <f>IF(N114="zákl. přenesená",J114,0)</f>
        <v>0</v>
      </c>
      <c r="BH114" s="201">
        <f>IF(N114="sníž. přenesená",J114,0)</f>
        <v>0</v>
      </c>
      <c r="BI114" s="201">
        <f>IF(N114="nulová",J114,0)</f>
        <v>0</v>
      </c>
      <c r="BJ114" s="19" t="s">
        <v>81</v>
      </c>
      <c r="BK114" s="201">
        <f>ROUND(I114*H114,2)</f>
        <v>0</v>
      </c>
      <c r="BL114" s="19" t="s">
        <v>140</v>
      </c>
      <c r="BM114" s="200" t="s">
        <v>482</v>
      </c>
    </row>
    <row r="115" spans="1:65" s="2" customFormat="1" ht="21.4" customHeight="1">
      <c r="A115" s="36"/>
      <c r="B115" s="37"/>
      <c r="C115" s="189" t="s">
        <v>169</v>
      </c>
      <c r="D115" s="189" t="s">
        <v>135</v>
      </c>
      <c r="E115" s="190" t="s">
        <v>483</v>
      </c>
      <c r="F115" s="191" t="s">
        <v>484</v>
      </c>
      <c r="G115" s="192" t="s">
        <v>138</v>
      </c>
      <c r="H115" s="193">
        <v>36.96</v>
      </c>
      <c r="I115" s="194"/>
      <c r="J115" s="195">
        <f>ROUND(I115*H115,2)</f>
        <v>0</v>
      </c>
      <c r="K115" s="191" t="s">
        <v>139</v>
      </c>
      <c r="L115" s="41"/>
      <c r="M115" s="196" t="s">
        <v>19</v>
      </c>
      <c r="N115" s="197" t="s">
        <v>44</v>
      </c>
      <c r="O115" s="66"/>
      <c r="P115" s="198">
        <f>O115*H115</f>
        <v>0</v>
      </c>
      <c r="Q115" s="198">
        <v>0.003</v>
      </c>
      <c r="R115" s="198">
        <f>Q115*H115</f>
        <v>0.11088</v>
      </c>
      <c r="S115" s="198">
        <v>0</v>
      </c>
      <c r="T115" s="199">
        <f>S115*H115</f>
        <v>0</v>
      </c>
      <c r="U115" s="36"/>
      <c r="V115" s="36"/>
      <c r="W115" s="36"/>
      <c r="X115" s="36"/>
      <c r="Y115" s="36"/>
      <c r="Z115" s="36"/>
      <c r="AA115" s="36"/>
      <c r="AB115" s="36"/>
      <c r="AC115" s="36"/>
      <c r="AD115" s="36"/>
      <c r="AE115" s="36"/>
      <c r="AR115" s="200" t="s">
        <v>140</v>
      </c>
      <c r="AT115" s="200" t="s">
        <v>135</v>
      </c>
      <c r="AU115" s="200" t="s">
        <v>83</v>
      </c>
      <c r="AY115" s="19" t="s">
        <v>132</v>
      </c>
      <c r="BE115" s="201">
        <f>IF(N115="základní",J115,0)</f>
        <v>0</v>
      </c>
      <c r="BF115" s="201">
        <f>IF(N115="snížená",J115,0)</f>
        <v>0</v>
      </c>
      <c r="BG115" s="201">
        <f>IF(N115="zákl. přenesená",J115,0)</f>
        <v>0</v>
      </c>
      <c r="BH115" s="201">
        <f>IF(N115="sníž. přenesená",J115,0)</f>
        <v>0</v>
      </c>
      <c r="BI115" s="201">
        <f>IF(N115="nulová",J115,0)</f>
        <v>0</v>
      </c>
      <c r="BJ115" s="19" t="s">
        <v>81</v>
      </c>
      <c r="BK115" s="201">
        <f>ROUND(I115*H115,2)</f>
        <v>0</v>
      </c>
      <c r="BL115" s="19" t="s">
        <v>140</v>
      </c>
      <c r="BM115" s="200" t="s">
        <v>485</v>
      </c>
    </row>
    <row r="116" spans="1:65" s="2" customFormat="1" ht="31.9" customHeight="1">
      <c r="A116" s="36"/>
      <c r="B116" s="37"/>
      <c r="C116" s="189" t="s">
        <v>177</v>
      </c>
      <c r="D116" s="189" t="s">
        <v>135</v>
      </c>
      <c r="E116" s="190" t="s">
        <v>156</v>
      </c>
      <c r="F116" s="191" t="s">
        <v>157</v>
      </c>
      <c r="G116" s="192" t="s">
        <v>138</v>
      </c>
      <c r="H116" s="193">
        <v>39</v>
      </c>
      <c r="I116" s="194"/>
      <c r="J116" s="195">
        <f>ROUND(I116*H116,2)</f>
        <v>0</v>
      </c>
      <c r="K116" s="191" t="s">
        <v>139</v>
      </c>
      <c r="L116" s="41"/>
      <c r="M116" s="196" t="s">
        <v>19</v>
      </c>
      <c r="N116" s="197" t="s">
        <v>44</v>
      </c>
      <c r="O116" s="66"/>
      <c r="P116" s="198">
        <f>O116*H116</f>
        <v>0</v>
      </c>
      <c r="Q116" s="198">
        <v>0</v>
      </c>
      <c r="R116" s="198">
        <f>Q116*H116</f>
        <v>0</v>
      </c>
      <c r="S116" s="198">
        <v>0</v>
      </c>
      <c r="T116" s="199">
        <f>S116*H116</f>
        <v>0</v>
      </c>
      <c r="U116" s="36"/>
      <c r="V116" s="36"/>
      <c r="W116" s="36"/>
      <c r="X116" s="36"/>
      <c r="Y116" s="36"/>
      <c r="Z116" s="36"/>
      <c r="AA116" s="36"/>
      <c r="AB116" s="36"/>
      <c r="AC116" s="36"/>
      <c r="AD116" s="36"/>
      <c r="AE116" s="36"/>
      <c r="AR116" s="200" t="s">
        <v>140</v>
      </c>
      <c r="AT116" s="200" t="s">
        <v>135</v>
      </c>
      <c r="AU116" s="200" t="s">
        <v>83</v>
      </c>
      <c r="AY116" s="19" t="s">
        <v>132</v>
      </c>
      <c r="BE116" s="201">
        <f>IF(N116="základní",J116,0)</f>
        <v>0</v>
      </c>
      <c r="BF116" s="201">
        <f>IF(N116="snížená",J116,0)</f>
        <v>0</v>
      </c>
      <c r="BG116" s="201">
        <f>IF(N116="zákl. přenesená",J116,0)</f>
        <v>0</v>
      </c>
      <c r="BH116" s="201">
        <f>IF(N116="sníž. přenesená",J116,0)</f>
        <v>0</v>
      </c>
      <c r="BI116" s="201">
        <f>IF(N116="nulová",J116,0)</f>
        <v>0</v>
      </c>
      <c r="BJ116" s="19" t="s">
        <v>81</v>
      </c>
      <c r="BK116" s="201">
        <f>ROUND(I116*H116,2)</f>
        <v>0</v>
      </c>
      <c r="BL116" s="19" t="s">
        <v>140</v>
      </c>
      <c r="BM116" s="200" t="s">
        <v>486</v>
      </c>
    </row>
    <row r="117" spans="2:63" s="12" customFormat="1" ht="22.9" customHeight="1">
      <c r="B117" s="173"/>
      <c r="C117" s="174"/>
      <c r="D117" s="175" t="s">
        <v>72</v>
      </c>
      <c r="E117" s="187" t="s">
        <v>175</v>
      </c>
      <c r="F117" s="187" t="s">
        <v>176</v>
      </c>
      <c r="G117" s="174"/>
      <c r="H117" s="174"/>
      <c r="I117" s="177"/>
      <c r="J117" s="188">
        <f>BK117</f>
        <v>0</v>
      </c>
      <c r="K117" s="174"/>
      <c r="L117" s="179"/>
      <c r="M117" s="180"/>
      <c r="N117" s="181"/>
      <c r="O117" s="181"/>
      <c r="P117" s="182">
        <f>SUM(P118:P121)</f>
        <v>0</v>
      </c>
      <c r="Q117" s="181"/>
      <c r="R117" s="182">
        <f>SUM(R118:R121)</f>
        <v>0</v>
      </c>
      <c r="S117" s="181"/>
      <c r="T117" s="183">
        <f>SUM(T118:T121)</f>
        <v>0</v>
      </c>
      <c r="AR117" s="184" t="s">
        <v>81</v>
      </c>
      <c r="AT117" s="185" t="s">
        <v>72</v>
      </c>
      <c r="AU117" s="185" t="s">
        <v>81</v>
      </c>
      <c r="AY117" s="184" t="s">
        <v>132</v>
      </c>
      <c r="BK117" s="186">
        <f>SUM(BK118:BK121)</f>
        <v>0</v>
      </c>
    </row>
    <row r="118" spans="1:65" s="2" customFormat="1" ht="21.4" customHeight="1">
      <c r="A118" s="36"/>
      <c r="B118" s="37"/>
      <c r="C118" s="189" t="s">
        <v>173</v>
      </c>
      <c r="D118" s="189" t="s">
        <v>135</v>
      </c>
      <c r="E118" s="190" t="s">
        <v>178</v>
      </c>
      <c r="F118" s="191" t="s">
        <v>179</v>
      </c>
      <c r="G118" s="192" t="s">
        <v>138</v>
      </c>
      <c r="H118" s="193">
        <v>36.96</v>
      </c>
      <c r="I118" s="194"/>
      <c r="J118" s="195">
        <f>ROUND(I118*H118,2)</f>
        <v>0</v>
      </c>
      <c r="K118" s="191" t="s">
        <v>139</v>
      </c>
      <c r="L118" s="41"/>
      <c r="M118" s="196" t="s">
        <v>19</v>
      </c>
      <c r="N118" s="197" t="s">
        <v>44</v>
      </c>
      <c r="O118" s="66"/>
      <c r="P118" s="198">
        <f>O118*H118</f>
        <v>0</v>
      </c>
      <c r="Q118" s="198">
        <v>0</v>
      </c>
      <c r="R118" s="198">
        <f>Q118*H118</f>
        <v>0</v>
      </c>
      <c r="S118" s="198">
        <v>0</v>
      </c>
      <c r="T118" s="199">
        <f>S118*H118</f>
        <v>0</v>
      </c>
      <c r="U118" s="36"/>
      <c r="V118" s="36"/>
      <c r="W118" s="36"/>
      <c r="X118" s="36"/>
      <c r="Y118" s="36"/>
      <c r="Z118" s="36"/>
      <c r="AA118" s="36"/>
      <c r="AB118" s="36"/>
      <c r="AC118" s="36"/>
      <c r="AD118" s="36"/>
      <c r="AE118" s="36"/>
      <c r="AR118" s="200" t="s">
        <v>140</v>
      </c>
      <c r="AT118" s="200" t="s">
        <v>135</v>
      </c>
      <c r="AU118" s="200" t="s">
        <v>83</v>
      </c>
      <c r="AY118" s="19" t="s">
        <v>132</v>
      </c>
      <c r="BE118" s="201">
        <f>IF(N118="základní",J118,0)</f>
        <v>0</v>
      </c>
      <c r="BF118" s="201">
        <f>IF(N118="snížená",J118,0)</f>
        <v>0</v>
      </c>
      <c r="BG118" s="201">
        <f>IF(N118="zákl. přenesená",J118,0)</f>
        <v>0</v>
      </c>
      <c r="BH118" s="201">
        <f>IF(N118="sníž. přenesená",J118,0)</f>
        <v>0</v>
      </c>
      <c r="BI118" s="201">
        <f>IF(N118="nulová",J118,0)</f>
        <v>0</v>
      </c>
      <c r="BJ118" s="19" t="s">
        <v>81</v>
      </c>
      <c r="BK118" s="201">
        <f>ROUND(I118*H118,2)</f>
        <v>0</v>
      </c>
      <c r="BL118" s="19" t="s">
        <v>140</v>
      </c>
      <c r="BM118" s="200" t="s">
        <v>487</v>
      </c>
    </row>
    <row r="119" spans="2:51" s="14" customFormat="1" ht="12">
      <c r="B119" s="216"/>
      <c r="C119" s="217"/>
      <c r="D119" s="202" t="s">
        <v>144</v>
      </c>
      <c r="E119" s="218" t="s">
        <v>19</v>
      </c>
      <c r="F119" s="219" t="s">
        <v>476</v>
      </c>
      <c r="G119" s="217"/>
      <c r="H119" s="220">
        <v>18.04</v>
      </c>
      <c r="I119" s="221"/>
      <c r="J119" s="217"/>
      <c r="K119" s="217"/>
      <c r="L119" s="222"/>
      <c r="M119" s="223"/>
      <c r="N119" s="224"/>
      <c r="O119" s="224"/>
      <c r="P119" s="224"/>
      <c r="Q119" s="224"/>
      <c r="R119" s="224"/>
      <c r="S119" s="224"/>
      <c r="T119" s="225"/>
      <c r="AT119" s="226" t="s">
        <v>144</v>
      </c>
      <c r="AU119" s="226" t="s">
        <v>83</v>
      </c>
      <c r="AV119" s="14" t="s">
        <v>83</v>
      </c>
      <c r="AW119" s="14" t="s">
        <v>35</v>
      </c>
      <c r="AX119" s="14" t="s">
        <v>73</v>
      </c>
      <c r="AY119" s="226" t="s">
        <v>132</v>
      </c>
    </row>
    <row r="120" spans="2:51" s="14" customFormat="1" ht="12">
      <c r="B120" s="216"/>
      <c r="C120" s="217"/>
      <c r="D120" s="202" t="s">
        <v>144</v>
      </c>
      <c r="E120" s="218" t="s">
        <v>19</v>
      </c>
      <c r="F120" s="219" t="s">
        <v>477</v>
      </c>
      <c r="G120" s="217"/>
      <c r="H120" s="220">
        <v>18.92</v>
      </c>
      <c r="I120" s="221"/>
      <c r="J120" s="217"/>
      <c r="K120" s="217"/>
      <c r="L120" s="222"/>
      <c r="M120" s="223"/>
      <c r="N120" s="224"/>
      <c r="O120" s="224"/>
      <c r="P120" s="224"/>
      <c r="Q120" s="224"/>
      <c r="R120" s="224"/>
      <c r="S120" s="224"/>
      <c r="T120" s="225"/>
      <c r="AT120" s="226" t="s">
        <v>144</v>
      </c>
      <c r="AU120" s="226" t="s">
        <v>83</v>
      </c>
      <c r="AV120" s="14" t="s">
        <v>83</v>
      </c>
      <c r="AW120" s="14" t="s">
        <v>35</v>
      </c>
      <c r="AX120" s="14" t="s">
        <v>73</v>
      </c>
      <c r="AY120" s="226" t="s">
        <v>132</v>
      </c>
    </row>
    <row r="121" spans="2:51" s="15" customFormat="1" ht="12">
      <c r="B121" s="227"/>
      <c r="C121" s="228"/>
      <c r="D121" s="202" t="s">
        <v>144</v>
      </c>
      <c r="E121" s="229" t="s">
        <v>19</v>
      </c>
      <c r="F121" s="230" t="s">
        <v>148</v>
      </c>
      <c r="G121" s="228"/>
      <c r="H121" s="231">
        <v>36.96</v>
      </c>
      <c r="I121" s="232"/>
      <c r="J121" s="228"/>
      <c r="K121" s="228"/>
      <c r="L121" s="233"/>
      <c r="M121" s="234"/>
      <c r="N121" s="235"/>
      <c r="O121" s="235"/>
      <c r="P121" s="235"/>
      <c r="Q121" s="235"/>
      <c r="R121" s="235"/>
      <c r="S121" s="235"/>
      <c r="T121" s="236"/>
      <c r="AT121" s="237" t="s">
        <v>144</v>
      </c>
      <c r="AU121" s="237" t="s">
        <v>83</v>
      </c>
      <c r="AV121" s="15" t="s">
        <v>140</v>
      </c>
      <c r="AW121" s="15" t="s">
        <v>35</v>
      </c>
      <c r="AX121" s="15" t="s">
        <v>81</v>
      </c>
      <c r="AY121" s="237" t="s">
        <v>132</v>
      </c>
    </row>
    <row r="122" spans="2:63" s="12" customFormat="1" ht="22.9" customHeight="1">
      <c r="B122" s="173"/>
      <c r="C122" s="174"/>
      <c r="D122" s="175" t="s">
        <v>72</v>
      </c>
      <c r="E122" s="187" t="s">
        <v>182</v>
      </c>
      <c r="F122" s="187" t="s">
        <v>183</v>
      </c>
      <c r="G122" s="174"/>
      <c r="H122" s="174"/>
      <c r="I122" s="177"/>
      <c r="J122" s="188">
        <f>BK122</f>
        <v>0</v>
      </c>
      <c r="K122" s="174"/>
      <c r="L122" s="179"/>
      <c r="M122" s="180"/>
      <c r="N122" s="181"/>
      <c r="O122" s="181"/>
      <c r="P122" s="182">
        <f>SUM(P123:P126)</f>
        <v>0</v>
      </c>
      <c r="Q122" s="181"/>
      <c r="R122" s="182">
        <f>SUM(R123:R126)</f>
        <v>0.0014784000000000002</v>
      </c>
      <c r="S122" s="181"/>
      <c r="T122" s="183">
        <f>SUM(T123:T126)</f>
        <v>0</v>
      </c>
      <c r="AR122" s="184" t="s">
        <v>81</v>
      </c>
      <c r="AT122" s="185" t="s">
        <v>72</v>
      </c>
      <c r="AU122" s="185" t="s">
        <v>81</v>
      </c>
      <c r="AY122" s="184" t="s">
        <v>132</v>
      </c>
      <c r="BK122" s="186">
        <f>SUM(BK123:BK126)</f>
        <v>0</v>
      </c>
    </row>
    <row r="123" spans="1:65" s="2" customFormat="1" ht="31.9" customHeight="1">
      <c r="A123" s="36"/>
      <c r="B123" s="37"/>
      <c r="C123" s="189" t="s">
        <v>189</v>
      </c>
      <c r="D123" s="189" t="s">
        <v>135</v>
      </c>
      <c r="E123" s="190" t="s">
        <v>184</v>
      </c>
      <c r="F123" s="191" t="s">
        <v>185</v>
      </c>
      <c r="G123" s="192" t="s">
        <v>138</v>
      </c>
      <c r="H123" s="193">
        <v>36.96</v>
      </c>
      <c r="I123" s="194"/>
      <c r="J123" s="195">
        <f>ROUND(I123*H123,2)</f>
        <v>0</v>
      </c>
      <c r="K123" s="191" t="s">
        <v>139</v>
      </c>
      <c r="L123" s="41"/>
      <c r="M123" s="196" t="s">
        <v>19</v>
      </c>
      <c r="N123" s="197" t="s">
        <v>44</v>
      </c>
      <c r="O123" s="66"/>
      <c r="P123" s="198">
        <f>O123*H123</f>
        <v>0</v>
      </c>
      <c r="Q123" s="198">
        <v>4E-05</v>
      </c>
      <c r="R123" s="198">
        <f>Q123*H123</f>
        <v>0.0014784000000000002</v>
      </c>
      <c r="S123" s="198">
        <v>0</v>
      </c>
      <c r="T123" s="199">
        <f>S123*H123</f>
        <v>0</v>
      </c>
      <c r="U123" s="36"/>
      <c r="V123" s="36"/>
      <c r="W123" s="36"/>
      <c r="X123" s="36"/>
      <c r="Y123" s="36"/>
      <c r="Z123" s="36"/>
      <c r="AA123" s="36"/>
      <c r="AB123" s="36"/>
      <c r="AC123" s="36"/>
      <c r="AD123" s="36"/>
      <c r="AE123" s="36"/>
      <c r="AR123" s="200" t="s">
        <v>140</v>
      </c>
      <c r="AT123" s="200" t="s">
        <v>135</v>
      </c>
      <c r="AU123" s="200" t="s">
        <v>83</v>
      </c>
      <c r="AY123" s="19" t="s">
        <v>132</v>
      </c>
      <c r="BE123" s="201">
        <f>IF(N123="základní",J123,0)</f>
        <v>0</v>
      </c>
      <c r="BF123" s="201">
        <f>IF(N123="snížená",J123,0)</f>
        <v>0</v>
      </c>
      <c r="BG123" s="201">
        <f>IF(N123="zákl. přenesená",J123,0)</f>
        <v>0</v>
      </c>
      <c r="BH123" s="201">
        <f>IF(N123="sníž. přenesená",J123,0)</f>
        <v>0</v>
      </c>
      <c r="BI123" s="201">
        <f>IF(N123="nulová",J123,0)</f>
        <v>0</v>
      </c>
      <c r="BJ123" s="19" t="s">
        <v>81</v>
      </c>
      <c r="BK123" s="201">
        <f>ROUND(I123*H123,2)</f>
        <v>0</v>
      </c>
      <c r="BL123" s="19" t="s">
        <v>140</v>
      </c>
      <c r="BM123" s="200" t="s">
        <v>488</v>
      </c>
    </row>
    <row r="124" spans="2:51" s="14" customFormat="1" ht="12">
      <c r="B124" s="216"/>
      <c r="C124" s="217"/>
      <c r="D124" s="202" t="s">
        <v>144</v>
      </c>
      <c r="E124" s="218" t="s">
        <v>19</v>
      </c>
      <c r="F124" s="219" t="s">
        <v>476</v>
      </c>
      <c r="G124" s="217"/>
      <c r="H124" s="220">
        <v>18.04</v>
      </c>
      <c r="I124" s="221"/>
      <c r="J124" s="217"/>
      <c r="K124" s="217"/>
      <c r="L124" s="222"/>
      <c r="M124" s="223"/>
      <c r="N124" s="224"/>
      <c r="O124" s="224"/>
      <c r="P124" s="224"/>
      <c r="Q124" s="224"/>
      <c r="R124" s="224"/>
      <c r="S124" s="224"/>
      <c r="T124" s="225"/>
      <c r="AT124" s="226" t="s">
        <v>144</v>
      </c>
      <c r="AU124" s="226" t="s">
        <v>83</v>
      </c>
      <c r="AV124" s="14" t="s">
        <v>83</v>
      </c>
      <c r="AW124" s="14" t="s">
        <v>35</v>
      </c>
      <c r="AX124" s="14" t="s">
        <v>73</v>
      </c>
      <c r="AY124" s="226" t="s">
        <v>132</v>
      </c>
    </row>
    <row r="125" spans="2:51" s="14" customFormat="1" ht="12">
      <c r="B125" s="216"/>
      <c r="C125" s="217"/>
      <c r="D125" s="202" t="s">
        <v>144</v>
      </c>
      <c r="E125" s="218" t="s">
        <v>19</v>
      </c>
      <c r="F125" s="219" t="s">
        <v>477</v>
      </c>
      <c r="G125" s="217"/>
      <c r="H125" s="220">
        <v>18.92</v>
      </c>
      <c r="I125" s="221"/>
      <c r="J125" s="217"/>
      <c r="K125" s="217"/>
      <c r="L125" s="222"/>
      <c r="M125" s="223"/>
      <c r="N125" s="224"/>
      <c r="O125" s="224"/>
      <c r="P125" s="224"/>
      <c r="Q125" s="224"/>
      <c r="R125" s="224"/>
      <c r="S125" s="224"/>
      <c r="T125" s="225"/>
      <c r="AT125" s="226" t="s">
        <v>144</v>
      </c>
      <c r="AU125" s="226" t="s">
        <v>83</v>
      </c>
      <c r="AV125" s="14" t="s">
        <v>83</v>
      </c>
      <c r="AW125" s="14" t="s">
        <v>35</v>
      </c>
      <c r="AX125" s="14" t="s">
        <v>73</v>
      </c>
      <c r="AY125" s="226" t="s">
        <v>132</v>
      </c>
    </row>
    <row r="126" spans="2:51" s="15" customFormat="1" ht="12">
      <c r="B126" s="227"/>
      <c r="C126" s="228"/>
      <c r="D126" s="202" t="s">
        <v>144</v>
      </c>
      <c r="E126" s="229" t="s">
        <v>19</v>
      </c>
      <c r="F126" s="230" t="s">
        <v>148</v>
      </c>
      <c r="G126" s="228"/>
      <c r="H126" s="231">
        <v>36.96</v>
      </c>
      <c r="I126" s="232"/>
      <c r="J126" s="228"/>
      <c r="K126" s="228"/>
      <c r="L126" s="233"/>
      <c r="M126" s="234"/>
      <c r="N126" s="235"/>
      <c r="O126" s="235"/>
      <c r="P126" s="235"/>
      <c r="Q126" s="235"/>
      <c r="R126" s="235"/>
      <c r="S126" s="235"/>
      <c r="T126" s="236"/>
      <c r="AT126" s="237" t="s">
        <v>144</v>
      </c>
      <c r="AU126" s="237" t="s">
        <v>83</v>
      </c>
      <c r="AV126" s="15" t="s">
        <v>140</v>
      </c>
      <c r="AW126" s="15" t="s">
        <v>35</v>
      </c>
      <c r="AX126" s="15" t="s">
        <v>81</v>
      </c>
      <c r="AY126" s="237" t="s">
        <v>132</v>
      </c>
    </row>
    <row r="127" spans="2:63" s="12" customFormat="1" ht="22.9" customHeight="1">
      <c r="B127" s="173"/>
      <c r="C127" s="174"/>
      <c r="D127" s="175" t="s">
        <v>72</v>
      </c>
      <c r="E127" s="187" t="s">
        <v>187</v>
      </c>
      <c r="F127" s="187" t="s">
        <v>188</v>
      </c>
      <c r="G127" s="174"/>
      <c r="H127" s="174"/>
      <c r="I127" s="177"/>
      <c r="J127" s="188">
        <f>BK127</f>
        <v>0</v>
      </c>
      <c r="K127" s="174"/>
      <c r="L127" s="179"/>
      <c r="M127" s="180"/>
      <c r="N127" s="181"/>
      <c r="O127" s="181"/>
      <c r="P127" s="182">
        <f>SUM(P128:P164)</f>
        <v>0</v>
      </c>
      <c r="Q127" s="181"/>
      <c r="R127" s="182">
        <f>SUM(R128:R164)</f>
        <v>0.15048</v>
      </c>
      <c r="S127" s="181"/>
      <c r="T127" s="183">
        <f>SUM(T128:T164)</f>
        <v>1.3133544000000001</v>
      </c>
      <c r="AR127" s="184" t="s">
        <v>81</v>
      </c>
      <c r="AT127" s="185" t="s">
        <v>72</v>
      </c>
      <c r="AU127" s="185" t="s">
        <v>81</v>
      </c>
      <c r="AY127" s="184" t="s">
        <v>132</v>
      </c>
      <c r="BK127" s="186">
        <f>SUM(BK128:BK164)</f>
        <v>0</v>
      </c>
    </row>
    <row r="128" spans="1:65" s="2" customFormat="1" ht="21.4" customHeight="1">
      <c r="A128" s="36"/>
      <c r="B128" s="37"/>
      <c r="C128" s="189" t="s">
        <v>195</v>
      </c>
      <c r="D128" s="189" t="s">
        <v>135</v>
      </c>
      <c r="E128" s="190" t="s">
        <v>190</v>
      </c>
      <c r="F128" s="191" t="s">
        <v>191</v>
      </c>
      <c r="G128" s="192" t="s">
        <v>138</v>
      </c>
      <c r="H128" s="193">
        <v>150.48</v>
      </c>
      <c r="I128" s="194"/>
      <c r="J128" s="195">
        <f>ROUND(I128*H128,2)</f>
        <v>0</v>
      </c>
      <c r="K128" s="191" t="s">
        <v>139</v>
      </c>
      <c r="L128" s="41"/>
      <c r="M128" s="196" t="s">
        <v>19</v>
      </c>
      <c r="N128" s="197" t="s">
        <v>44</v>
      </c>
      <c r="O128" s="66"/>
      <c r="P128" s="198">
        <f>O128*H128</f>
        <v>0</v>
      </c>
      <c r="Q128" s="198">
        <v>0.001</v>
      </c>
      <c r="R128" s="198">
        <f>Q128*H128</f>
        <v>0.15048</v>
      </c>
      <c r="S128" s="198">
        <v>0.00031</v>
      </c>
      <c r="T128" s="199">
        <f>S128*H128</f>
        <v>0.0466488</v>
      </c>
      <c r="U128" s="36"/>
      <c r="V128" s="36"/>
      <c r="W128" s="36"/>
      <c r="X128" s="36"/>
      <c r="Y128" s="36"/>
      <c r="Z128" s="36"/>
      <c r="AA128" s="36"/>
      <c r="AB128" s="36"/>
      <c r="AC128" s="36"/>
      <c r="AD128" s="36"/>
      <c r="AE128" s="36"/>
      <c r="AR128" s="200" t="s">
        <v>192</v>
      </c>
      <c r="AT128" s="200" t="s">
        <v>135</v>
      </c>
      <c r="AU128" s="200" t="s">
        <v>83</v>
      </c>
      <c r="AY128" s="19" t="s">
        <v>132</v>
      </c>
      <c r="BE128" s="201">
        <f>IF(N128="základní",J128,0)</f>
        <v>0</v>
      </c>
      <c r="BF128" s="201">
        <f>IF(N128="snížená",J128,0)</f>
        <v>0</v>
      </c>
      <c r="BG128" s="201">
        <f>IF(N128="zákl. přenesená",J128,0)</f>
        <v>0</v>
      </c>
      <c r="BH128" s="201">
        <f>IF(N128="sníž. přenesená",J128,0)</f>
        <v>0</v>
      </c>
      <c r="BI128" s="201">
        <f>IF(N128="nulová",J128,0)</f>
        <v>0</v>
      </c>
      <c r="BJ128" s="19" t="s">
        <v>81</v>
      </c>
      <c r="BK128" s="201">
        <f>ROUND(I128*H128,2)</f>
        <v>0</v>
      </c>
      <c r="BL128" s="19" t="s">
        <v>192</v>
      </c>
      <c r="BM128" s="200" t="s">
        <v>489</v>
      </c>
    </row>
    <row r="129" spans="1:47" s="2" customFormat="1" ht="39">
      <c r="A129" s="36"/>
      <c r="B129" s="37"/>
      <c r="C129" s="38"/>
      <c r="D129" s="202" t="s">
        <v>142</v>
      </c>
      <c r="E129" s="38"/>
      <c r="F129" s="203" t="s">
        <v>194</v>
      </c>
      <c r="G129" s="38"/>
      <c r="H129" s="38"/>
      <c r="I129" s="110"/>
      <c r="J129" s="38"/>
      <c r="K129" s="38"/>
      <c r="L129" s="41"/>
      <c r="M129" s="204"/>
      <c r="N129" s="205"/>
      <c r="O129" s="66"/>
      <c r="P129" s="66"/>
      <c r="Q129" s="66"/>
      <c r="R129" s="66"/>
      <c r="S129" s="66"/>
      <c r="T129" s="67"/>
      <c r="U129" s="36"/>
      <c r="V129" s="36"/>
      <c r="W129" s="36"/>
      <c r="X129" s="36"/>
      <c r="Y129" s="36"/>
      <c r="Z129" s="36"/>
      <c r="AA129" s="36"/>
      <c r="AB129" s="36"/>
      <c r="AC129" s="36"/>
      <c r="AD129" s="36"/>
      <c r="AE129" s="36"/>
      <c r="AT129" s="19" t="s">
        <v>142</v>
      </c>
      <c r="AU129" s="19" t="s">
        <v>83</v>
      </c>
    </row>
    <row r="130" spans="2:51" s="14" customFormat="1" ht="12">
      <c r="B130" s="216"/>
      <c r="C130" s="217"/>
      <c r="D130" s="202" t="s">
        <v>144</v>
      </c>
      <c r="E130" s="218" t="s">
        <v>19</v>
      </c>
      <c r="F130" s="219" t="s">
        <v>490</v>
      </c>
      <c r="G130" s="217"/>
      <c r="H130" s="220">
        <v>56.1</v>
      </c>
      <c r="I130" s="221"/>
      <c r="J130" s="217"/>
      <c r="K130" s="217"/>
      <c r="L130" s="222"/>
      <c r="M130" s="223"/>
      <c r="N130" s="224"/>
      <c r="O130" s="224"/>
      <c r="P130" s="224"/>
      <c r="Q130" s="224"/>
      <c r="R130" s="224"/>
      <c r="S130" s="224"/>
      <c r="T130" s="225"/>
      <c r="AT130" s="226" t="s">
        <v>144</v>
      </c>
      <c r="AU130" s="226" t="s">
        <v>83</v>
      </c>
      <c r="AV130" s="14" t="s">
        <v>83</v>
      </c>
      <c r="AW130" s="14" t="s">
        <v>35</v>
      </c>
      <c r="AX130" s="14" t="s">
        <v>73</v>
      </c>
      <c r="AY130" s="226" t="s">
        <v>132</v>
      </c>
    </row>
    <row r="131" spans="2:51" s="14" customFormat="1" ht="12">
      <c r="B131" s="216"/>
      <c r="C131" s="217"/>
      <c r="D131" s="202" t="s">
        <v>144</v>
      </c>
      <c r="E131" s="218" t="s">
        <v>19</v>
      </c>
      <c r="F131" s="219" t="s">
        <v>476</v>
      </c>
      <c r="G131" s="217"/>
      <c r="H131" s="220">
        <v>18.04</v>
      </c>
      <c r="I131" s="221"/>
      <c r="J131" s="217"/>
      <c r="K131" s="217"/>
      <c r="L131" s="222"/>
      <c r="M131" s="223"/>
      <c r="N131" s="224"/>
      <c r="O131" s="224"/>
      <c r="P131" s="224"/>
      <c r="Q131" s="224"/>
      <c r="R131" s="224"/>
      <c r="S131" s="224"/>
      <c r="T131" s="225"/>
      <c r="AT131" s="226" t="s">
        <v>144</v>
      </c>
      <c r="AU131" s="226" t="s">
        <v>83</v>
      </c>
      <c r="AV131" s="14" t="s">
        <v>83</v>
      </c>
      <c r="AW131" s="14" t="s">
        <v>35</v>
      </c>
      <c r="AX131" s="14" t="s">
        <v>73</v>
      </c>
      <c r="AY131" s="226" t="s">
        <v>132</v>
      </c>
    </row>
    <row r="132" spans="2:51" s="16" customFormat="1" ht="12">
      <c r="B132" s="254"/>
      <c r="C132" s="255"/>
      <c r="D132" s="202" t="s">
        <v>144</v>
      </c>
      <c r="E132" s="256" t="s">
        <v>19</v>
      </c>
      <c r="F132" s="257" t="s">
        <v>491</v>
      </c>
      <c r="G132" s="255"/>
      <c r="H132" s="258">
        <v>74.14</v>
      </c>
      <c r="I132" s="259"/>
      <c r="J132" s="255"/>
      <c r="K132" s="255"/>
      <c r="L132" s="260"/>
      <c r="M132" s="261"/>
      <c r="N132" s="262"/>
      <c r="O132" s="262"/>
      <c r="P132" s="262"/>
      <c r="Q132" s="262"/>
      <c r="R132" s="262"/>
      <c r="S132" s="262"/>
      <c r="T132" s="263"/>
      <c r="AT132" s="264" t="s">
        <v>144</v>
      </c>
      <c r="AU132" s="264" t="s">
        <v>83</v>
      </c>
      <c r="AV132" s="16" t="s">
        <v>152</v>
      </c>
      <c r="AW132" s="16" t="s">
        <v>35</v>
      </c>
      <c r="AX132" s="16" t="s">
        <v>73</v>
      </c>
      <c r="AY132" s="264" t="s">
        <v>132</v>
      </c>
    </row>
    <row r="133" spans="2:51" s="14" customFormat="1" ht="12">
      <c r="B133" s="216"/>
      <c r="C133" s="217"/>
      <c r="D133" s="202" t="s">
        <v>144</v>
      </c>
      <c r="E133" s="218" t="s">
        <v>19</v>
      </c>
      <c r="F133" s="219" t="s">
        <v>492</v>
      </c>
      <c r="G133" s="217"/>
      <c r="H133" s="220">
        <v>57.42</v>
      </c>
      <c r="I133" s="221"/>
      <c r="J133" s="217"/>
      <c r="K133" s="217"/>
      <c r="L133" s="222"/>
      <c r="M133" s="223"/>
      <c r="N133" s="224"/>
      <c r="O133" s="224"/>
      <c r="P133" s="224"/>
      <c r="Q133" s="224"/>
      <c r="R133" s="224"/>
      <c r="S133" s="224"/>
      <c r="T133" s="225"/>
      <c r="AT133" s="226" t="s">
        <v>144</v>
      </c>
      <c r="AU133" s="226" t="s">
        <v>83</v>
      </c>
      <c r="AV133" s="14" t="s">
        <v>83</v>
      </c>
      <c r="AW133" s="14" t="s">
        <v>35</v>
      </c>
      <c r="AX133" s="14" t="s">
        <v>73</v>
      </c>
      <c r="AY133" s="226" t="s">
        <v>132</v>
      </c>
    </row>
    <row r="134" spans="2:51" s="14" customFormat="1" ht="12">
      <c r="B134" s="216"/>
      <c r="C134" s="217"/>
      <c r="D134" s="202" t="s">
        <v>144</v>
      </c>
      <c r="E134" s="218" t="s">
        <v>19</v>
      </c>
      <c r="F134" s="219" t="s">
        <v>477</v>
      </c>
      <c r="G134" s="217"/>
      <c r="H134" s="220">
        <v>18.92</v>
      </c>
      <c r="I134" s="221"/>
      <c r="J134" s="217"/>
      <c r="K134" s="217"/>
      <c r="L134" s="222"/>
      <c r="M134" s="223"/>
      <c r="N134" s="224"/>
      <c r="O134" s="224"/>
      <c r="P134" s="224"/>
      <c r="Q134" s="224"/>
      <c r="R134" s="224"/>
      <c r="S134" s="224"/>
      <c r="T134" s="225"/>
      <c r="AT134" s="226" t="s">
        <v>144</v>
      </c>
      <c r="AU134" s="226" t="s">
        <v>83</v>
      </c>
      <c r="AV134" s="14" t="s">
        <v>83</v>
      </c>
      <c r="AW134" s="14" t="s">
        <v>35</v>
      </c>
      <c r="AX134" s="14" t="s">
        <v>73</v>
      </c>
      <c r="AY134" s="226" t="s">
        <v>132</v>
      </c>
    </row>
    <row r="135" spans="2:51" s="16" customFormat="1" ht="12">
      <c r="B135" s="254"/>
      <c r="C135" s="255"/>
      <c r="D135" s="202" t="s">
        <v>144</v>
      </c>
      <c r="E135" s="256" t="s">
        <v>19</v>
      </c>
      <c r="F135" s="257" t="s">
        <v>491</v>
      </c>
      <c r="G135" s="255"/>
      <c r="H135" s="258">
        <v>76.34</v>
      </c>
      <c r="I135" s="259"/>
      <c r="J135" s="255"/>
      <c r="K135" s="255"/>
      <c r="L135" s="260"/>
      <c r="M135" s="261"/>
      <c r="N135" s="262"/>
      <c r="O135" s="262"/>
      <c r="P135" s="262"/>
      <c r="Q135" s="262"/>
      <c r="R135" s="262"/>
      <c r="S135" s="262"/>
      <c r="T135" s="263"/>
      <c r="AT135" s="264" t="s">
        <v>144</v>
      </c>
      <c r="AU135" s="264" t="s">
        <v>83</v>
      </c>
      <c r="AV135" s="16" t="s">
        <v>152</v>
      </c>
      <c r="AW135" s="16" t="s">
        <v>35</v>
      </c>
      <c r="AX135" s="16" t="s">
        <v>73</v>
      </c>
      <c r="AY135" s="264" t="s">
        <v>132</v>
      </c>
    </row>
    <row r="136" spans="2:51" s="15" customFormat="1" ht="12">
      <c r="B136" s="227"/>
      <c r="C136" s="228"/>
      <c r="D136" s="202" t="s">
        <v>144</v>
      </c>
      <c r="E136" s="229" t="s">
        <v>19</v>
      </c>
      <c r="F136" s="230" t="s">
        <v>148</v>
      </c>
      <c r="G136" s="228"/>
      <c r="H136" s="231">
        <v>150.48</v>
      </c>
      <c r="I136" s="232"/>
      <c r="J136" s="228"/>
      <c r="K136" s="228"/>
      <c r="L136" s="233"/>
      <c r="M136" s="234"/>
      <c r="N136" s="235"/>
      <c r="O136" s="235"/>
      <c r="P136" s="235"/>
      <c r="Q136" s="235"/>
      <c r="R136" s="235"/>
      <c r="S136" s="235"/>
      <c r="T136" s="236"/>
      <c r="AT136" s="237" t="s">
        <v>144</v>
      </c>
      <c r="AU136" s="237" t="s">
        <v>83</v>
      </c>
      <c r="AV136" s="15" t="s">
        <v>140</v>
      </c>
      <c r="AW136" s="15" t="s">
        <v>35</v>
      </c>
      <c r="AX136" s="15" t="s">
        <v>81</v>
      </c>
      <c r="AY136" s="237" t="s">
        <v>132</v>
      </c>
    </row>
    <row r="137" spans="1:65" s="2" customFormat="1" ht="21.4" customHeight="1">
      <c r="A137" s="36"/>
      <c r="B137" s="37"/>
      <c r="C137" s="189" t="s">
        <v>199</v>
      </c>
      <c r="D137" s="189" t="s">
        <v>135</v>
      </c>
      <c r="E137" s="190" t="s">
        <v>196</v>
      </c>
      <c r="F137" s="191" t="s">
        <v>197</v>
      </c>
      <c r="G137" s="192" t="s">
        <v>138</v>
      </c>
      <c r="H137" s="193">
        <v>150.48</v>
      </c>
      <c r="I137" s="194"/>
      <c r="J137" s="195">
        <f>ROUND(I137*H137,2)</f>
        <v>0</v>
      </c>
      <c r="K137" s="191" t="s">
        <v>139</v>
      </c>
      <c r="L137" s="41"/>
      <c r="M137" s="196" t="s">
        <v>19</v>
      </c>
      <c r="N137" s="197" t="s">
        <v>44</v>
      </c>
      <c r="O137" s="66"/>
      <c r="P137" s="198">
        <f>O137*H137</f>
        <v>0</v>
      </c>
      <c r="Q137" s="198">
        <v>0</v>
      </c>
      <c r="R137" s="198">
        <f>Q137*H137</f>
        <v>0</v>
      </c>
      <c r="S137" s="198">
        <v>0</v>
      </c>
      <c r="T137" s="199">
        <f>S137*H137</f>
        <v>0</v>
      </c>
      <c r="U137" s="36"/>
      <c r="V137" s="36"/>
      <c r="W137" s="36"/>
      <c r="X137" s="36"/>
      <c r="Y137" s="36"/>
      <c r="Z137" s="36"/>
      <c r="AA137" s="36"/>
      <c r="AB137" s="36"/>
      <c r="AC137" s="36"/>
      <c r="AD137" s="36"/>
      <c r="AE137" s="36"/>
      <c r="AR137" s="200" t="s">
        <v>192</v>
      </c>
      <c r="AT137" s="200" t="s">
        <v>135</v>
      </c>
      <c r="AU137" s="200" t="s">
        <v>83</v>
      </c>
      <c r="AY137" s="19" t="s">
        <v>132</v>
      </c>
      <c r="BE137" s="201">
        <f>IF(N137="základní",J137,0)</f>
        <v>0</v>
      </c>
      <c r="BF137" s="201">
        <f>IF(N137="snížená",J137,0)</f>
        <v>0</v>
      </c>
      <c r="BG137" s="201">
        <f>IF(N137="zákl. přenesená",J137,0)</f>
        <v>0</v>
      </c>
      <c r="BH137" s="201">
        <f>IF(N137="sníž. přenesená",J137,0)</f>
        <v>0</v>
      </c>
      <c r="BI137" s="201">
        <f>IF(N137="nulová",J137,0)</f>
        <v>0</v>
      </c>
      <c r="BJ137" s="19" t="s">
        <v>81</v>
      </c>
      <c r="BK137" s="201">
        <f>ROUND(I137*H137,2)</f>
        <v>0</v>
      </c>
      <c r="BL137" s="19" t="s">
        <v>192</v>
      </c>
      <c r="BM137" s="200" t="s">
        <v>493</v>
      </c>
    </row>
    <row r="138" spans="1:65" s="2" customFormat="1" ht="15" customHeight="1">
      <c r="A138" s="36"/>
      <c r="B138" s="37"/>
      <c r="C138" s="189" t="s">
        <v>203</v>
      </c>
      <c r="D138" s="189" t="s">
        <v>135</v>
      </c>
      <c r="E138" s="190" t="s">
        <v>494</v>
      </c>
      <c r="F138" s="191" t="s">
        <v>495</v>
      </c>
      <c r="G138" s="192" t="s">
        <v>138</v>
      </c>
      <c r="H138" s="193">
        <v>44.72</v>
      </c>
      <c r="I138" s="194"/>
      <c r="J138" s="195">
        <f>ROUND(I138*H138,2)</f>
        <v>0</v>
      </c>
      <c r="K138" s="191" t="s">
        <v>139</v>
      </c>
      <c r="L138" s="41"/>
      <c r="M138" s="196" t="s">
        <v>19</v>
      </c>
      <c r="N138" s="197" t="s">
        <v>44</v>
      </c>
      <c r="O138" s="66"/>
      <c r="P138" s="198">
        <f>O138*H138</f>
        <v>0</v>
      </c>
      <c r="Q138" s="198">
        <v>0</v>
      </c>
      <c r="R138" s="198">
        <f>Q138*H138</f>
        <v>0</v>
      </c>
      <c r="S138" s="198">
        <v>0.01098</v>
      </c>
      <c r="T138" s="199">
        <f>S138*H138</f>
        <v>0.4910256</v>
      </c>
      <c r="U138" s="36"/>
      <c r="V138" s="36"/>
      <c r="W138" s="36"/>
      <c r="X138" s="36"/>
      <c r="Y138" s="36"/>
      <c r="Z138" s="36"/>
      <c r="AA138" s="36"/>
      <c r="AB138" s="36"/>
      <c r="AC138" s="36"/>
      <c r="AD138" s="36"/>
      <c r="AE138" s="36"/>
      <c r="AR138" s="200" t="s">
        <v>140</v>
      </c>
      <c r="AT138" s="200" t="s">
        <v>135</v>
      </c>
      <c r="AU138" s="200" t="s">
        <v>83</v>
      </c>
      <c r="AY138" s="19" t="s">
        <v>132</v>
      </c>
      <c r="BE138" s="201">
        <f>IF(N138="základní",J138,0)</f>
        <v>0</v>
      </c>
      <c r="BF138" s="201">
        <f>IF(N138="snížená",J138,0)</f>
        <v>0</v>
      </c>
      <c r="BG138" s="201">
        <f>IF(N138="zákl. přenesená",J138,0)</f>
        <v>0</v>
      </c>
      <c r="BH138" s="201">
        <f>IF(N138="sníž. přenesená",J138,0)</f>
        <v>0</v>
      </c>
      <c r="BI138" s="201">
        <f>IF(N138="nulová",J138,0)</f>
        <v>0</v>
      </c>
      <c r="BJ138" s="19" t="s">
        <v>81</v>
      </c>
      <c r="BK138" s="201">
        <f>ROUND(I138*H138,2)</f>
        <v>0</v>
      </c>
      <c r="BL138" s="19" t="s">
        <v>140</v>
      </c>
      <c r="BM138" s="200" t="s">
        <v>496</v>
      </c>
    </row>
    <row r="139" spans="1:47" s="2" customFormat="1" ht="48.75">
      <c r="A139" s="36"/>
      <c r="B139" s="37"/>
      <c r="C139" s="38"/>
      <c r="D139" s="202" t="s">
        <v>142</v>
      </c>
      <c r="E139" s="38"/>
      <c r="F139" s="203" t="s">
        <v>497</v>
      </c>
      <c r="G139" s="38"/>
      <c r="H139" s="38"/>
      <c r="I139" s="110"/>
      <c r="J139" s="38"/>
      <c r="K139" s="38"/>
      <c r="L139" s="41"/>
      <c r="M139" s="204"/>
      <c r="N139" s="205"/>
      <c r="O139" s="66"/>
      <c r="P139" s="66"/>
      <c r="Q139" s="66"/>
      <c r="R139" s="66"/>
      <c r="S139" s="66"/>
      <c r="T139" s="67"/>
      <c r="U139" s="36"/>
      <c r="V139" s="36"/>
      <c r="W139" s="36"/>
      <c r="X139" s="36"/>
      <c r="Y139" s="36"/>
      <c r="Z139" s="36"/>
      <c r="AA139" s="36"/>
      <c r="AB139" s="36"/>
      <c r="AC139" s="36"/>
      <c r="AD139" s="36"/>
      <c r="AE139" s="36"/>
      <c r="AT139" s="19" t="s">
        <v>142</v>
      </c>
      <c r="AU139" s="19" t="s">
        <v>83</v>
      </c>
    </row>
    <row r="140" spans="2:51" s="14" customFormat="1" ht="12">
      <c r="B140" s="216"/>
      <c r="C140" s="217"/>
      <c r="D140" s="202" t="s">
        <v>144</v>
      </c>
      <c r="E140" s="218" t="s">
        <v>19</v>
      </c>
      <c r="F140" s="219" t="s">
        <v>498</v>
      </c>
      <c r="G140" s="217"/>
      <c r="H140" s="220">
        <v>22.1</v>
      </c>
      <c r="I140" s="221"/>
      <c r="J140" s="217"/>
      <c r="K140" s="217"/>
      <c r="L140" s="222"/>
      <c r="M140" s="223"/>
      <c r="N140" s="224"/>
      <c r="O140" s="224"/>
      <c r="P140" s="224"/>
      <c r="Q140" s="224"/>
      <c r="R140" s="224"/>
      <c r="S140" s="224"/>
      <c r="T140" s="225"/>
      <c r="AT140" s="226" t="s">
        <v>144</v>
      </c>
      <c r="AU140" s="226" t="s">
        <v>83</v>
      </c>
      <c r="AV140" s="14" t="s">
        <v>83</v>
      </c>
      <c r="AW140" s="14" t="s">
        <v>35</v>
      </c>
      <c r="AX140" s="14" t="s">
        <v>73</v>
      </c>
      <c r="AY140" s="226" t="s">
        <v>132</v>
      </c>
    </row>
    <row r="141" spans="2:51" s="14" customFormat="1" ht="12">
      <c r="B141" s="216"/>
      <c r="C141" s="217"/>
      <c r="D141" s="202" t="s">
        <v>144</v>
      </c>
      <c r="E141" s="218" t="s">
        <v>19</v>
      </c>
      <c r="F141" s="219" t="s">
        <v>499</v>
      </c>
      <c r="G141" s="217"/>
      <c r="H141" s="220">
        <v>22.62</v>
      </c>
      <c r="I141" s="221"/>
      <c r="J141" s="217"/>
      <c r="K141" s="217"/>
      <c r="L141" s="222"/>
      <c r="M141" s="223"/>
      <c r="N141" s="224"/>
      <c r="O141" s="224"/>
      <c r="P141" s="224"/>
      <c r="Q141" s="224"/>
      <c r="R141" s="224"/>
      <c r="S141" s="224"/>
      <c r="T141" s="225"/>
      <c r="AT141" s="226" t="s">
        <v>144</v>
      </c>
      <c r="AU141" s="226" t="s">
        <v>83</v>
      </c>
      <c r="AV141" s="14" t="s">
        <v>83</v>
      </c>
      <c r="AW141" s="14" t="s">
        <v>35</v>
      </c>
      <c r="AX141" s="14" t="s">
        <v>73</v>
      </c>
      <c r="AY141" s="226" t="s">
        <v>132</v>
      </c>
    </row>
    <row r="142" spans="2:51" s="15" customFormat="1" ht="12">
      <c r="B142" s="227"/>
      <c r="C142" s="228"/>
      <c r="D142" s="202" t="s">
        <v>144</v>
      </c>
      <c r="E142" s="229" t="s">
        <v>19</v>
      </c>
      <c r="F142" s="230" t="s">
        <v>148</v>
      </c>
      <c r="G142" s="228"/>
      <c r="H142" s="231">
        <v>44.72</v>
      </c>
      <c r="I142" s="232"/>
      <c r="J142" s="228"/>
      <c r="K142" s="228"/>
      <c r="L142" s="233"/>
      <c r="M142" s="234"/>
      <c r="N142" s="235"/>
      <c r="O142" s="235"/>
      <c r="P142" s="235"/>
      <c r="Q142" s="235"/>
      <c r="R142" s="235"/>
      <c r="S142" s="235"/>
      <c r="T142" s="236"/>
      <c r="AT142" s="237" t="s">
        <v>144</v>
      </c>
      <c r="AU142" s="237" t="s">
        <v>83</v>
      </c>
      <c r="AV142" s="15" t="s">
        <v>140</v>
      </c>
      <c r="AW142" s="15" t="s">
        <v>35</v>
      </c>
      <c r="AX142" s="15" t="s">
        <v>81</v>
      </c>
      <c r="AY142" s="237" t="s">
        <v>132</v>
      </c>
    </row>
    <row r="143" spans="1:65" s="2" customFormat="1" ht="42.6" customHeight="1">
      <c r="A143" s="36"/>
      <c r="B143" s="37"/>
      <c r="C143" s="189" t="s">
        <v>207</v>
      </c>
      <c r="D143" s="189" t="s">
        <v>135</v>
      </c>
      <c r="E143" s="190" t="s">
        <v>200</v>
      </c>
      <c r="F143" s="191" t="s">
        <v>201</v>
      </c>
      <c r="G143" s="192" t="s">
        <v>166</v>
      </c>
      <c r="H143" s="193">
        <v>3</v>
      </c>
      <c r="I143" s="194"/>
      <c r="J143" s="195">
        <f>ROUND(I143*H143,2)</f>
        <v>0</v>
      </c>
      <c r="K143" s="191" t="s">
        <v>139</v>
      </c>
      <c r="L143" s="41"/>
      <c r="M143" s="196" t="s">
        <v>19</v>
      </c>
      <c r="N143" s="197" t="s">
        <v>44</v>
      </c>
      <c r="O143" s="66"/>
      <c r="P143" s="198">
        <f>O143*H143</f>
        <v>0</v>
      </c>
      <c r="Q143" s="198">
        <v>0</v>
      </c>
      <c r="R143" s="198">
        <f>Q143*H143</f>
        <v>0</v>
      </c>
      <c r="S143" s="198">
        <v>0.024</v>
      </c>
      <c r="T143" s="199">
        <f>S143*H143</f>
        <v>0.07200000000000001</v>
      </c>
      <c r="U143" s="36"/>
      <c r="V143" s="36"/>
      <c r="W143" s="36"/>
      <c r="X143" s="36"/>
      <c r="Y143" s="36"/>
      <c r="Z143" s="36"/>
      <c r="AA143" s="36"/>
      <c r="AB143" s="36"/>
      <c r="AC143" s="36"/>
      <c r="AD143" s="36"/>
      <c r="AE143" s="36"/>
      <c r="AR143" s="200" t="s">
        <v>192</v>
      </c>
      <c r="AT143" s="200" t="s">
        <v>135</v>
      </c>
      <c r="AU143" s="200" t="s">
        <v>83</v>
      </c>
      <c r="AY143" s="19" t="s">
        <v>132</v>
      </c>
      <c r="BE143" s="201">
        <f>IF(N143="základní",J143,0)</f>
        <v>0</v>
      </c>
      <c r="BF143" s="201">
        <f>IF(N143="snížená",J143,0)</f>
        <v>0</v>
      </c>
      <c r="BG143" s="201">
        <f>IF(N143="zákl. přenesená",J143,0)</f>
        <v>0</v>
      </c>
      <c r="BH143" s="201">
        <f>IF(N143="sníž. přenesená",J143,0)</f>
        <v>0</v>
      </c>
      <c r="BI143" s="201">
        <f>IF(N143="nulová",J143,0)</f>
        <v>0</v>
      </c>
      <c r="BJ143" s="19" t="s">
        <v>81</v>
      </c>
      <c r="BK143" s="201">
        <f>ROUND(I143*H143,2)</f>
        <v>0</v>
      </c>
      <c r="BL143" s="19" t="s">
        <v>192</v>
      </c>
      <c r="BM143" s="200" t="s">
        <v>500</v>
      </c>
    </row>
    <row r="144" spans="1:65" s="2" customFormat="1" ht="21.4" customHeight="1">
      <c r="A144" s="36"/>
      <c r="B144" s="37"/>
      <c r="C144" s="189" t="s">
        <v>213</v>
      </c>
      <c r="D144" s="189" t="s">
        <v>135</v>
      </c>
      <c r="E144" s="190" t="s">
        <v>204</v>
      </c>
      <c r="F144" s="191" t="s">
        <v>205</v>
      </c>
      <c r="G144" s="192" t="s">
        <v>138</v>
      </c>
      <c r="H144" s="193">
        <v>36.96</v>
      </c>
      <c r="I144" s="194"/>
      <c r="J144" s="195">
        <f>ROUND(I144*H144,2)</f>
        <v>0</v>
      </c>
      <c r="K144" s="191" t="s">
        <v>139</v>
      </c>
      <c r="L144" s="41"/>
      <c r="M144" s="196" t="s">
        <v>19</v>
      </c>
      <c r="N144" s="197" t="s">
        <v>44</v>
      </c>
      <c r="O144" s="66"/>
      <c r="P144" s="198">
        <f>O144*H144</f>
        <v>0</v>
      </c>
      <c r="Q144" s="198">
        <v>0</v>
      </c>
      <c r="R144" s="198">
        <f>Q144*H144</f>
        <v>0</v>
      </c>
      <c r="S144" s="198">
        <v>0.0025</v>
      </c>
      <c r="T144" s="199">
        <f>S144*H144</f>
        <v>0.09240000000000001</v>
      </c>
      <c r="U144" s="36"/>
      <c r="V144" s="36"/>
      <c r="W144" s="36"/>
      <c r="X144" s="36"/>
      <c r="Y144" s="36"/>
      <c r="Z144" s="36"/>
      <c r="AA144" s="36"/>
      <c r="AB144" s="36"/>
      <c r="AC144" s="36"/>
      <c r="AD144" s="36"/>
      <c r="AE144" s="36"/>
      <c r="AR144" s="200" t="s">
        <v>140</v>
      </c>
      <c r="AT144" s="200" t="s">
        <v>135</v>
      </c>
      <c r="AU144" s="200" t="s">
        <v>83</v>
      </c>
      <c r="AY144" s="19" t="s">
        <v>132</v>
      </c>
      <c r="BE144" s="201">
        <f>IF(N144="základní",J144,0)</f>
        <v>0</v>
      </c>
      <c r="BF144" s="201">
        <f>IF(N144="snížená",J144,0)</f>
        <v>0</v>
      </c>
      <c r="BG144" s="201">
        <f>IF(N144="zákl. přenesená",J144,0)</f>
        <v>0</v>
      </c>
      <c r="BH144" s="201">
        <f>IF(N144="sníž. přenesená",J144,0)</f>
        <v>0</v>
      </c>
      <c r="BI144" s="201">
        <f>IF(N144="nulová",J144,0)</f>
        <v>0</v>
      </c>
      <c r="BJ144" s="19" t="s">
        <v>81</v>
      </c>
      <c r="BK144" s="201">
        <f>ROUND(I144*H144,2)</f>
        <v>0</v>
      </c>
      <c r="BL144" s="19" t="s">
        <v>140</v>
      </c>
      <c r="BM144" s="200" t="s">
        <v>501</v>
      </c>
    </row>
    <row r="145" spans="2:51" s="14" customFormat="1" ht="12">
      <c r="B145" s="216"/>
      <c r="C145" s="217"/>
      <c r="D145" s="202" t="s">
        <v>144</v>
      </c>
      <c r="E145" s="218" t="s">
        <v>19</v>
      </c>
      <c r="F145" s="219" t="s">
        <v>476</v>
      </c>
      <c r="G145" s="217"/>
      <c r="H145" s="220">
        <v>18.04</v>
      </c>
      <c r="I145" s="221"/>
      <c r="J145" s="217"/>
      <c r="K145" s="217"/>
      <c r="L145" s="222"/>
      <c r="M145" s="223"/>
      <c r="N145" s="224"/>
      <c r="O145" s="224"/>
      <c r="P145" s="224"/>
      <c r="Q145" s="224"/>
      <c r="R145" s="224"/>
      <c r="S145" s="224"/>
      <c r="T145" s="225"/>
      <c r="AT145" s="226" t="s">
        <v>144</v>
      </c>
      <c r="AU145" s="226" t="s">
        <v>83</v>
      </c>
      <c r="AV145" s="14" t="s">
        <v>83</v>
      </c>
      <c r="AW145" s="14" t="s">
        <v>35</v>
      </c>
      <c r="AX145" s="14" t="s">
        <v>73</v>
      </c>
      <c r="AY145" s="226" t="s">
        <v>132</v>
      </c>
    </row>
    <row r="146" spans="2:51" s="14" customFormat="1" ht="12">
      <c r="B146" s="216"/>
      <c r="C146" s="217"/>
      <c r="D146" s="202" t="s">
        <v>144</v>
      </c>
      <c r="E146" s="218" t="s">
        <v>19</v>
      </c>
      <c r="F146" s="219" t="s">
        <v>477</v>
      </c>
      <c r="G146" s="217"/>
      <c r="H146" s="220">
        <v>18.92</v>
      </c>
      <c r="I146" s="221"/>
      <c r="J146" s="217"/>
      <c r="K146" s="217"/>
      <c r="L146" s="222"/>
      <c r="M146" s="223"/>
      <c r="N146" s="224"/>
      <c r="O146" s="224"/>
      <c r="P146" s="224"/>
      <c r="Q146" s="224"/>
      <c r="R146" s="224"/>
      <c r="S146" s="224"/>
      <c r="T146" s="225"/>
      <c r="AT146" s="226" t="s">
        <v>144</v>
      </c>
      <c r="AU146" s="226" t="s">
        <v>83</v>
      </c>
      <c r="AV146" s="14" t="s">
        <v>83</v>
      </c>
      <c r="AW146" s="14" t="s">
        <v>35</v>
      </c>
      <c r="AX146" s="14" t="s">
        <v>73</v>
      </c>
      <c r="AY146" s="226" t="s">
        <v>132</v>
      </c>
    </row>
    <row r="147" spans="2:51" s="15" customFormat="1" ht="12">
      <c r="B147" s="227"/>
      <c r="C147" s="228"/>
      <c r="D147" s="202" t="s">
        <v>144</v>
      </c>
      <c r="E147" s="229" t="s">
        <v>19</v>
      </c>
      <c r="F147" s="230" t="s">
        <v>148</v>
      </c>
      <c r="G147" s="228"/>
      <c r="H147" s="231">
        <v>36.96</v>
      </c>
      <c r="I147" s="232"/>
      <c r="J147" s="228"/>
      <c r="K147" s="228"/>
      <c r="L147" s="233"/>
      <c r="M147" s="234"/>
      <c r="N147" s="235"/>
      <c r="O147" s="235"/>
      <c r="P147" s="235"/>
      <c r="Q147" s="235"/>
      <c r="R147" s="235"/>
      <c r="S147" s="235"/>
      <c r="T147" s="236"/>
      <c r="AT147" s="237" t="s">
        <v>144</v>
      </c>
      <c r="AU147" s="237" t="s">
        <v>83</v>
      </c>
      <c r="AV147" s="15" t="s">
        <v>140</v>
      </c>
      <c r="AW147" s="15" t="s">
        <v>35</v>
      </c>
      <c r="AX147" s="15" t="s">
        <v>81</v>
      </c>
      <c r="AY147" s="237" t="s">
        <v>132</v>
      </c>
    </row>
    <row r="148" spans="1:65" s="2" customFormat="1" ht="21.4" customHeight="1">
      <c r="A148" s="36"/>
      <c r="B148" s="37"/>
      <c r="C148" s="189" t="s">
        <v>8</v>
      </c>
      <c r="D148" s="189" t="s">
        <v>135</v>
      </c>
      <c r="E148" s="190" t="s">
        <v>208</v>
      </c>
      <c r="F148" s="191" t="s">
        <v>209</v>
      </c>
      <c r="G148" s="192" t="s">
        <v>210</v>
      </c>
      <c r="H148" s="193">
        <v>31.2</v>
      </c>
      <c r="I148" s="194"/>
      <c r="J148" s="195">
        <f>ROUND(I148*H148,2)</f>
        <v>0</v>
      </c>
      <c r="K148" s="191" t="s">
        <v>139</v>
      </c>
      <c r="L148" s="41"/>
      <c r="M148" s="196" t="s">
        <v>19</v>
      </c>
      <c r="N148" s="197" t="s">
        <v>44</v>
      </c>
      <c r="O148" s="66"/>
      <c r="P148" s="198">
        <f>O148*H148</f>
        <v>0</v>
      </c>
      <c r="Q148" s="198">
        <v>0</v>
      </c>
      <c r="R148" s="198">
        <f>Q148*H148</f>
        <v>0</v>
      </c>
      <c r="S148" s="198">
        <v>0.0003</v>
      </c>
      <c r="T148" s="199">
        <f>S148*H148</f>
        <v>0.009359999999999999</v>
      </c>
      <c r="U148" s="36"/>
      <c r="V148" s="36"/>
      <c r="W148" s="36"/>
      <c r="X148" s="36"/>
      <c r="Y148" s="36"/>
      <c r="Z148" s="36"/>
      <c r="AA148" s="36"/>
      <c r="AB148" s="36"/>
      <c r="AC148" s="36"/>
      <c r="AD148" s="36"/>
      <c r="AE148" s="36"/>
      <c r="AR148" s="200" t="s">
        <v>140</v>
      </c>
      <c r="AT148" s="200" t="s">
        <v>135</v>
      </c>
      <c r="AU148" s="200" t="s">
        <v>83</v>
      </c>
      <c r="AY148" s="19" t="s">
        <v>132</v>
      </c>
      <c r="BE148" s="201">
        <f>IF(N148="základní",J148,0)</f>
        <v>0</v>
      </c>
      <c r="BF148" s="201">
        <f>IF(N148="snížená",J148,0)</f>
        <v>0</v>
      </c>
      <c r="BG148" s="201">
        <f>IF(N148="zákl. přenesená",J148,0)</f>
        <v>0</v>
      </c>
      <c r="BH148" s="201">
        <f>IF(N148="sníž. přenesená",J148,0)</f>
        <v>0</v>
      </c>
      <c r="BI148" s="201">
        <f>IF(N148="nulová",J148,0)</f>
        <v>0</v>
      </c>
      <c r="BJ148" s="19" t="s">
        <v>81</v>
      </c>
      <c r="BK148" s="201">
        <f>ROUND(I148*H148,2)</f>
        <v>0</v>
      </c>
      <c r="BL148" s="19" t="s">
        <v>140</v>
      </c>
      <c r="BM148" s="200" t="s">
        <v>502</v>
      </c>
    </row>
    <row r="149" spans="2:51" s="14" customFormat="1" ht="12">
      <c r="B149" s="216"/>
      <c r="C149" s="217"/>
      <c r="D149" s="202" t="s">
        <v>144</v>
      </c>
      <c r="E149" s="218" t="s">
        <v>19</v>
      </c>
      <c r="F149" s="219" t="s">
        <v>503</v>
      </c>
      <c r="G149" s="217"/>
      <c r="H149" s="220">
        <v>15.5</v>
      </c>
      <c r="I149" s="221"/>
      <c r="J149" s="217"/>
      <c r="K149" s="217"/>
      <c r="L149" s="222"/>
      <c r="M149" s="223"/>
      <c r="N149" s="224"/>
      <c r="O149" s="224"/>
      <c r="P149" s="224"/>
      <c r="Q149" s="224"/>
      <c r="R149" s="224"/>
      <c r="S149" s="224"/>
      <c r="T149" s="225"/>
      <c r="AT149" s="226" t="s">
        <v>144</v>
      </c>
      <c r="AU149" s="226" t="s">
        <v>83</v>
      </c>
      <c r="AV149" s="14" t="s">
        <v>83</v>
      </c>
      <c r="AW149" s="14" t="s">
        <v>35</v>
      </c>
      <c r="AX149" s="14" t="s">
        <v>73</v>
      </c>
      <c r="AY149" s="226" t="s">
        <v>132</v>
      </c>
    </row>
    <row r="150" spans="2:51" s="14" customFormat="1" ht="12">
      <c r="B150" s="216"/>
      <c r="C150" s="217"/>
      <c r="D150" s="202" t="s">
        <v>144</v>
      </c>
      <c r="E150" s="218" t="s">
        <v>19</v>
      </c>
      <c r="F150" s="219" t="s">
        <v>504</v>
      </c>
      <c r="G150" s="217"/>
      <c r="H150" s="220">
        <v>15.7</v>
      </c>
      <c r="I150" s="221"/>
      <c r="J150" s="217"/>
      <c r="K150" s="217"/>
      <c r="L150" s="222"/>
      <c r="M150" s="223"/>
      <c r="N150" s="224"/>
      <c r="O150" s="224"/>
      <c r="P150" s="224"/>
      <c r="Q150" s="224"/>
      <c r="R150" s="224"/>
      <c r="S150" s="224"/>
      <c r="T150" s="225"/>
      <c r="AT150" s="226" t="s">
        <v>144</v>
      </c>
      <c r="AU150" s="226" t="s">
        <v>83</v>
      </c>
      <c r="AV150" s="14" t="s">
        <v>83</v>
      </c>
      <c r="AW150" s="14" t="s">
        <v>35</v>
      </c>
      <c r="AX150" s="14" t="s">
        <v>73</v>
      </c>
      <c r="AY150" s="226" t="s">
        <v>132</v>
      </c>
    </row>
    <row r="151" spans="2:51" s="15" customFormat="1" ht="12">
      <c r="B151" s="227"/>
      <c r="C151" s="228"/>
      <c r="D151" s="202" t="s">
        <v>144</v>
      </c>
      <c r="E151" s="229" t="s">
        <v>19</v>
      </c>
      <c r="F151" s="230" t="s">
        <v>148</v>
      </c>
      <c r="G151" s="228"/>
      <c r="H151" s="231">
        <v>31.2</v>
      </c>
      <c r="I151" s="232"/>
      <c r="J151" s="228"/>
      <c r="K151" s="228"/>
      <c r="L151" s="233"/>
      <c r="M151" s="234"/>
      <c r="N151" s="235"/>
      <c r="O151" s="235"/>
      <c r="P151" s="235"/>
      <c r="Q151" s="235"/>
      <c r="R151" s="235"/>
      <c r="S151" s="235"/>
      <c r="T151" s="236"/>
      <c r="AT151" s="237" t="s">
        <v>144</v>
      </c>
      <c r="AU151" s="237" t="s">
        <v>83</v>
      </c>
      <c r="AV151" s="15" t="s">
        <v>140</v>
      </c>
      <c r="AW151" s="15" t="s">
        <v>35</v>
      </c>
      <c r="AX151" s="15" t="s">
        <v>81</v>
      </c>
      <c r="AY151" s="237" t="s">
        <v>132</v>
      </c>
    </row>
    <row r="152" spans="1:65" s="2" customFormat="1" ht="21.4" customHeight="1">
      <c r="A152" s="36"/>
      <c r="B152" s="37"/>
      <c r="C152" s="189" t="s">
        <v>192</v>
      </c>
      <c r="D152" s="189" t="s">
        <v>135</v>
      </c>
      <c r="E152" s="190" t="s">
        <v>214</v>
      </c>
      <c r="F152" s="191" t="s">
        <v>215</v>
      </c>
      <c r="G152" s="192" t="s">
        <v>138</v>
      </c>
      <c r="H152" s="193">
        <v>36.96</v>
      </c>
      <c r="I152" s="194"/>
      <c r="J152" s="195">
        <f>ROUND(I152*H152,2)</f>
        <v>0</v>
      </c>
      <c r="K152" s="191" t="s">
        <v>139</v>
      </c>
      <c r="L152" s="41"/>
      <c r="M152" s="196" t="s">
        <v>19</v>
      </c>
      <c r="N152" s="197" t="s">
        <v>44</v>
      </c>
      <c r="O152" s="66"/>
      <c r="P152" s="198">
        <f>O152*H152</f>
        <v>0</v>
      </c>
      <c r="Q152" s="198">
        <v>0</v>
      </c>
      <c r="R152" s="198">
        <f>Q152*H152</f>
        <v>0</v>
      </c>
      <c r="S152" s="198">
        <v>0</v>
      </c>
      <c r="T152" s="199">
        <f>S152*H152</f>
        <v>0</v>
      </c>
      <c r="U152" s="36"/>
      <c r="V152" s="36"/>
      <c r="W152" s="36"/>
      <c r="X152" s="36"/>
      <c r="Y152" s="36"/>
      <c r="Z152" s="36"/>
      <c r="AA152" s="36"/>
      <c r="AB152" s="36"/>
      <c r="AC152" s="36"/>
      <c r="AD152" s="36"/>
      <c r="AE152" s="36"/>
      <c r="AR152" s="200" t="s">
        <v>140</v>
      </c>
      <c r="AT152" s="200" t="s">
        <v>135</v>
      </c>
      <c r="AU152" s="200" t="s">
        <v>83</v>
      </c>
      <c r="AY152" s="19" t="s">
        <v>132</v>
      </c>
      <c r="BE152" s="201">
        <f>IF(N152="základní",J152,0)</f>
        <v>0</v>
      </c>
      <c r="BF152" s="201">
        <f>IF(N152="snížená",J152,0)</f>
        <v>0</v>
      </c>
      <c r="BG152" s="201">
        <f>IF(N152="zákl. přenesená",J152,0)</f>
        <v>0</v>
      </c>
      <c r="BH152" s="201">
        <f>IF(N152="sníž. přenesená",J152,0)</f>
        <v>0</v>
      </c>
      <c r="BI152" s="201">
        <f>IF(N152="nulová",J152,0)</f>
        <v>0</v>
      </c>
      <c r="BJ152" s="19" t="s">
        <v>81</v>
      </c>
      <c r="BK152" s="201">
        <f>ROUND(I152*H152,2)</f>
        <v>0</v>
      </c>
      <c r="BL152" s="19" t="s">
        <v>140</v>
      </c>
      <c r="BM152" s="200" t="s">
        <v>505</v>
      </c>
    </row>
    <row r="153" spans="1:65" s="2" customFormat="1" ht="42.6" customHeight="1">
      <c r="A153" s="36"/>
      <c r="B153" s="37"/>
      <c r="C153" s="189" t="s">
        <v>227</v>
      </c>
      <c r="D153" s="189" t="s">
        <v>135</v>
      </c>
      <c r="E153" s="190" t="s">
        <v>233</v>
      </c>
      <c r="F153" s="191" t="s">
        <v>234</v>
      </c>
      <c r="G153" s="192" t="s">
        <v>138</v>
      </c>
      <c r="H153" s="193">
        <v>113.52</v>
      </c>
      <c r="I153" s="194"/>
      <c r="J153" s="195">
        <f>ROUND(I153*H153,2)</f>
        <v>0</v>
      </c>
      <c r="K153" s="191" t="s">
        <v>139</v>
      </c>
      <c r="L153" s="41"/>
      <c r="M153" s="196" t="s">
        <v>19</v>
      </c>
      <c r="N153" s="197" t="s">
        <v>44</v>
      </c>
      <c r="O153" s="66"/>
      <c r="P153" s="198">
        <f>O153*H153</f>
        <v>0</v>
      </c>
      <c r="Q153" s="198">
        <v>0</v>
      </c>
      <c r="R153" s="198">
        <f>Q153*H153</f>
        <v>0</v>
      </c>
      <c r="S153" s="198">
        <v>0.004</v>
      </c>
      <c r="T153" s="199">
        <f>S153*H153</f>
        <v>0.45408</v>
      </c>
      <c r="U153" s="36"/>
      <c r="V153" s="36"/>
      <c r="W153" s="36"/>
      <c r="X153" s="36"/>
      <c r="Y153" s="36"/>
      <c r="Z153" s="36"/>
      <c r="AA153" s="36"/>
      <c r="AB153" s="36"/>
      <c r="AC153" s="36"/>
      <c r="AD153" s="36"/>
      <c r="AE153" s="36"/>
      <c r="AR153" s="200" t="s">
        <v>140</v>
      </c>
      <c r="AT153" s="200" t="s">
        <v>135</v>
      </c>
      <c r="AU153" s="200" t="s">
        <v>83</v>
      </c>
      <c r="AY153" s="19" t="s">
        <v>132</v>
      </c>
      <c r="BE153" s="201">
        <f>IF(N153="základní",J153,0)</f>
        <v>0</v>
      </c>
      <c r="BF153" s="201">
        <f>IF(N153="snížená",J153,0)</f>
        <v>0</v>
      </c>
      <c r="BG153" s="201">
        <f>IF(N153="zákl. přenesená",J153,0)</f>
        <v>0</v>
      </c>
      <c r="BH153" s="201">
        <f>IF(N153="sníž. přenesená",J153,0)</f>
        <v>0</v>
      </c>
      <c r="BI153" s="201">
        <f>IF(N153="nulová",J153,0)</f>
        <v>0</v>
      </c>
      <c r="BJ153" s="19" t="s">
        <v>81</v>
      </c>
      <c r="BK153" s="201">
        <f>ROUND(I153*H153,2)</f>
        <v>0</v>
      </c>
      <c r="BL153" s="19" t="s">
        <v>140</v>
      </c>
      <c r="BM153" s="200" t="s">
        <v>506</v>
      </c>
    </row>
    <row r="154" spans="1:47" s="2" customFormat="1" ht="39">
      <c r="A154" s="36"/>
      <c r="B154" s="37"/>
      <c r="C154" s="38"/>
      <c r="D154" s="202" t="s">
        <v>142</v>
      </c>
      <c r="E154" s="38"/>
      <c r="F154" s="203" t="s">
        <v>236</v>
      </c>
      <c r="G154" s="38"/>
      <c r="H154" s="38"/>
      <c r="I154" s="110"/>
      <c r="J154" s="38"/>
      <c r="K154" s="38"/>
      <c r="L154" s="41"/>
      <c r="M154" s="204"/>
      <c r="N154" s="205"/>
      <c r="O154" s="66"/>
      <c r="P154" s="66"/>
      <c r="Q154" s="66"/>
      <c r="R154" s="66"/>
      <c r="S154" s="66"/>
      <c r="T154" s="67"/>
      <c r="U154" s="36"/>
      <c r="V154" s="36"/>
      <c r="W154" s="36"/>
      <c r="X154" s="36"/>
      <c r="Y154" s="36"/>
      <c r="Z154" s="36"/>
      <c r="AA154" s="36"/>
      <c r="AB154" s="36"/>
      <c r="AC154" s="36"/>
      <c r="AD154" s="36"/>
      <c r="AE154" s="36"/>
      <c r="AT154" s="19" t="s">
        <v>142</v>
      </c>
      <c r="AU154" s="19" t="s">
        <v>83</v>
      </c>
    </row>
    <row r="155" spans="2:51" s="13" customFormat="1" ht="12">
      <c r="B155" s="206"/>
      <c r="C155" s="207"/>
      <c r="D155" s="202" t="s">
        <v>144</v>
      </c>
      <c r="E155" s="208" t="s">
        <v>19</v>
      </c>
      <c r="F155" s="209" t="s">
        <v>507</v>
      </c>
      <c r="G155" s="207"/>
      <c r="H155" s="208" t="s">
        <v>19</v>
      </c>
      <c r="I155" s="210"/>
      <c r="J155" s="207"/>
      <c r="K155" s="207"/>
      <c r="L155" s="211"/>
      <c r="M155" s="212"/>
      <c r="N155" s="213"/>
      <c r="O155" s="213"/>
      <c r="P155" s="213"/>
      <c r="Q155" s="213"/>
      <c r="R155" s="213"/>
      <c r="S155" s="213"/>
      <c r="T155" s="214"/>
      <c r="AT155" s="215" t="s">
        <v>144</v>
      </c>
      <c r="AU155" s="215" t="s">
        <v>83</v>
      </c>
      <c r="AV155" s="13" t="s">
        <v>81</v>
      </c>
      <c r="AW155" s="13" t="s">
        <v>35</v>
      </c>
      <c r="AX155" s="13" t="s">
        <v>73</v>
      </c>
      <c r="AY155" s="215" t="s">
        <v>132</v>
      </c>
    </row>
    <row r="156" spans="2:51" s="14" customFormat="1" ht="12">
      <c r="B156" s="216"/>
      <c r="C156" s="217"/>
      <c r="D156" s="202" t="s">
        <v>144</v>
      </c>
      <c r="E156" s="218" t="s">
        <v>19</v>
      </c>
      <c r="F156" s="219" t="s">
        <v>471</v>
      </c>
      <c r="G156" s="217"/>
      <c r="H156" s="220">
        <v>56.1</v>
      </c>
      <c r="I156" s="221"/>
      <c r="J156" s="217"/>
      <c r="K156" s="217"/>
      <c r="L156" s="222"/>
      <c r="M156" s="223"/>
      <c r="N156" s="224"/>
      <c r="O156" s="224"/>
      <c r="P156" s="224"/>
      <c r="Q156" s="224"/>
      <c r="R156" s="224"/>
      <c r="S156" s="224"/>
      <c r="T156" s="225"/>
      <c r="AT156" s="226" t="s">
        <v>144</v>
      </c>
      <c r="AU156" s="226" t="s">
        <v>83</v>
      </c>
      <c r="AV156" s="14" t="s">
        <v>83</v>
      </c>
      <c r="AW156" s="14" t="s">
        <v>35</v>
      </c>
      <c r="AX156" s="14" t="s">
        <v>73</v>
      </c>
      <c r="AY156" s="226" t="s">
        <v>132</v>
      </c>
    </row>
    <row r="157" spans="2:51" s="14" customFormat="1" ht="12">
      <c r="B157" s="216"/>
      <c r="C157" s="217"/>
      <c r="D157" s="202" t="s">
        <v>144</v>
      </c>
      <c r="E157" s="218" t="s">
        <v>19</v>
      </c>
      <c r="F157" s="219" t="s">
        <v>472</v>
      </c>
      <c r="G157" s="217"/>
      <c r="H157" s="220">
        <v>57.42</v>
      </c>
      <c r="I157" s="221"/>
      <c r="J157" s="217"/>
      <c r="K157" s="217"/>
      <c r="L157" s="222"/>
      <c r="M157" s="223"/>
      <c r="N157" s="224"/>
      <c r="O157" s="224"/>
      <c r="P157" s="224"/>
      <c r="Q157" s="224"/>
      <c r="R157" s="224"/>
      <c r="S157" s="224"/>
      <c r="T157" s="225"/>
      <c r="AT157" s="226" t="s">
        <v>144</v>
      </c>
      <c r="AU157" s="226" t="s">
        <v>83</v>
      </c>
      <c r="AV157" s="14" t="s">
        <v>83</v>
      </c>
      <c r="AW157" s="14" t="s">
        <v>35</v>
      </c>
      <c r="AX157" s="14" t="s">
        <v>73</v>
      </c>
      <c r="AY157" s="226" t="s">
        <v>132</v>
      </c>
    </row>
    <row r="158" spans="2:51" s="15" customFormat="1" ht="12">
      <c r="B158" s="227"/>
      <c r="C158" s="228"/>
      <c r="D158" s="202" t="s">
        <v>144</v>
      </c>
      <c r="E158" s="229" t="s">
        <v>19</v>
      </c>
      <c r="F158" s="230" t="s">
        <v>148</v>
      </c>
      <c r="G158" s="228"/>
      <c r="H158" s="231">
        <v>113.52</v>
      </c>
      <c r="I158" s="232"/>
      <c r="J158" s="228"/>
      <c r="K158" s="228"/>
      <c r="L158" s="233"/>
      <c r="M158" s="234"/>
      <c r="N158" s="235"/>
      <c r="O158" s="235"/>
      <c r="P158" s="235"/>
      <c r="Q158" s="235"/>
      <c r="R158" s="235"/>
      <c r="S158" s="235"/>
      <c r="T158" s="236"/>
      <c r="AT158" s="237" t="s">
        <v>144</v>
      </c>
      <c r="AU158" s="237" t="s">
        <v>83</v>
      </c>
      <c r="AV158" s="15" t="s">
        <v>140</v>
      </c>
      <c r="AW158" s="15" t="s">
        <v>35</v>
      </c>
      <c r="AX158" s="15" t="s">
        <v>81</v>
      </c>
      <c r="AY158" s="237" t="s">
        <v>132</v>
      </c>
    </row>
    <row r="159" spans="1:65" s="2" customFormat="1" ht="31.9" customHeight="1">
      <c r="A159" s="36"/>
      <c r="B159" s="37"/>
      <c r="C159" s="189" t="s">
        <v>232</v>
      </c>
      <c r="D159" s="189" t="s">
        <v>135</v>
      </c>
      <c r="E159" s="190" t="s">
        <v>508</v>
      </c>
      <c r="F159" s="191" t="s">
        <v>509</v>
      </c>
      <c r="G159" s="192" t="s">
        <v>138</v>
      </c>
      <c r="H159" s="193">
        <v>36.96</v>
      </c>
      <c r="I159" s="194"/>
      <c r="J159" s="195">
        <f>ROUND(I159*H159,2)</f>
        <v>0</v>
      </c>
      <c r="K159" s="191" t="s">
        <v>139</v>
      </c>
      <c r="L159" s="41"/>
      <c r="M159" s="196" t="s">
        <v>19</v>
      </c>
      <c r="N159" s="197" t="s">
        <v>44</v>
      </c>
      <c r="O159" s="66"/>
      <c r="P159" s="198">
        <f>O159*H159</f>
        <v>0</v>
      </c>
      <c r="Q159" s="198">
        <v>0</v>
      </c>
      <c r="R159" s="198">
        <f>Q159*H159</f>
        <v>0</v>
      </c>
      <c r="S159" s="198">
        <v>0.004</v>
      </c>
      <c r="T159" s="199">
        <f>S159*H159</f>
        <v>0.14784</v>
      </c>
      <c r="U159" s="36"/>
      <c r="V159" s="36"/>
      <c r="W159" s="36"/>
      <c r="X159" s="36"/>
      <c r="Y159" s="36"/>
      <c r="Z159" s="36"/>
      <c r="AA159" s="36"/>
      <c r="AB159" s="36"/>
      <c r="AC159" s="36"/>
      <c r="AD159" s="36"/>
      <c r="AE159" s="36"/>
      <c r="AR159" s="200" t="s">
        <v>140</v>
      </c>
      <c r="AT159" s="200" t="s">
        <v>135</v>
      </c>
      <c r="AU159" s="200" t="s">
        <v>83</v>
      </c>
      <c r="AY159" s="19" t="s">
        <v>132</v>
      </c>
      <c r="BE159" s="201">
        <f>IF(N159="základní",J159,0)</f>
        <v>0</v>
      </c>
      <c r="BF159" s="201">
        <f>IF(N159="snížená",J159,0)</f>
        <v>0</v>
      </c>
      <c r="BG159" s="201">
        <f>IF(N159="zákl. přenesená",J159,0)</f>
        <v>0</v>
      </c>
      <c r="BH159" s="201">
        <f>IF(N159="sníž. přenesená",J159,0)</f>
        <v>0</v>
      </c>
      <c r="BI159" s="201">
        <f>IF(N159="nulová",J159,0)</f>
        <v>0</v>
      </c>
      <c r="BJ159" s="19" t="s">
        <v>81</v>
      </c>
      <c r="BK159" s="201">
        <f>ROUND(I159*H159,2)</f>
        <v>0</v>
      </c>
      <c r="BL159" s="19" t="s">
        <v>140</v>
      </c>
      <c r="BM159" s="200" t="s">
        <v>510</v>
      </c>
    </row>
    <row r="160" spans="1:47" s="2" customFormat="1" ht="39">
      <c r="A160" s="36"/>
      <c r="B160" s="37"/>
      <c r="C160" s="38"/>
      <c r="D160" s="202" t="s">
        <v>142</v>
      </c>
      <c r="E160" s="38"/>
      <c r="F160" s="203" t="s">
        <v>236</v>
      </c>
      <c r="G160" s="38"/>
      <c r="H160" s="38"/>
      <c r="I160" s="110"/>
      <c r="J160" s="38"/>
      <c r="K160" s="38"/>
      <c r="L160" s="41"/>
      <c r="M160" s="204"/>
      <c r="N160" s="205"/>
      <c r="O160" s="66"/>
      <c r="P160" s="66"/>
      <c r="Q160" s="66"/>
      <c r="R160" s="66"/>
      <c r="S160" s="66"/>
      <c r="T160" s="67"/>
      <c r="U160" s="36"/>
      <c r="V160" s="36"/>
      <c r="W160" s="36"/>
      <c r="X160" s="36"/>
      <c r="Y160" s="36"/>
      <c r="Z160" s="36"/>
      <c r="AA160" s="36"/>
      <c r="AB160" s="36"/>
      <c r="AC160" s="36"/>
      <c r="AD160" s="36"/>
      <c r="AE160" s="36"/>
      <c r="AT160" s="19" t="s">
        <v>142</v>
      </c>
      <c r="AU160" s="19" t="s">
        <v>83</v>
      </c>
    </row>
    <row r="161" spans="2:51" s="13" customFormat="1" ht="12">
      <c r="B161" s="206"/>
      <c r="C161" s="207"/>
      <c r="D161" s="202" t="s">
        <v>144</v>
      </c>
      <c r="E161" s="208" t="s">
        <v>19</v>
      </c>
      <c r="F161" s="209" t="s">
        <v>507</v>
      </c>
      <c r="G161" s="207"/>
      <c r="H161" s="208" t="s">
        <v>19</v>
      </c>
      <c r="I161" s="210"/>
      <c r="J161" s="207"/>
      <c r="K161" s="207"/>
      <c r="L161" s="211"/>
      <c r="M161" s="212"/>
      <c r="N161" s="213"/>
      <c r="O161" s="213"/>
      <c r="P161" s="213"/>
      <c r="Q161" s="213"/>
      <c r="R161" s="213"/>
      <c r="S161" s="213"/>
      <c r="T161" s="214"/>
      <c r="AT161" s="215" t="s">
        <v>144</v>
      </c>
      <c r="AU161" s="215" t="s">
        <v>83</v>
      </c>
      <c r="AV161" s="13" t="s">
        <v>81</v>
      </c>
      <c r="AW161" s="13" t="s">
        <v>35</v>
      </c>
      <c r="AX161" s="13" t="s">
        <v>73</v>
      </c>
      <c r="AY161" s="215" t="s">
        <v>132</v>
      </c>
    </row>
    <row r="162" spans="2:51" s="14" customFormat="1" ht="12">
      <c r="B162" s="216"/>
      <c r="C162" s="217"/>
      <c r="D162" s="202" t="s">
        <v>144</v>
      </c>
      <c r="E162" s="218" t="s">
        <v>19</v>
      </c>
      <c r="F162" s="219" t="s">
        <v>476</v>
      </c>
      <c r="G162" s="217"/>
      <c r="H162" s="220">
        <v>18.04</v>
      </c>
      <c r="I162" s="221"/>
      <c r="J162" s="217"/>
      <c r="K162" s="217"/>
      <c r="L162" s="222"/>
      <c r="M162" s="223"/>
      <c r="N162" s="224"/>
      <c r="O162" s="224"/>
      <c r="P162" s="224"/>
      <c r="Q162" s="224"/>
      <c r="R162" s="224"/>
      <c r="S162" s="224"/>
      <c r="T162" s="225"/>
      <c r="AT162" s="226" t="s">
        <v>144</v>
      </c>
      <c r="AU162" s="226" t="s">
        <v>83</v>
      </c>
      <c r="AV162" s="14" t="s">
        <v>83</v>
      </c>
      <c r="AW162" s="14" t="s">
        <v>35</v>
      </c>
      <c r="AX162" s="14" t="s">
        <v>73</v>
      </c>
      <c r="AY162" s="226" t="s">
        <v>132</v>
      </c>
    </row>
    <row r="163" spans="2:51" s="14" customFormat="1" ht="12">
      <c r="B163" s="216"/>
      <c r="C163" s="217"/>
      <c r="D163" s="202" t="s">
        <v>144</v>
      </c>
      <c r="E163" s="218" t="s">
        <v>19</v>
      </c>
      <c r="F163" s="219" t="s">
        <v>477</v>
      </c>
      <c r="G163" s="217"/>
      <c r="H163" s="220">
        <v>18.92</v>
      </c>
      <c r="I163" s="221"/>
      <c r="J163" s="217"/>
      <c r="K163" s="217"/>
      <c r="L163" s="222"/>
      <c r="M163" s="223"/>
      <c r="N163" s="224"/>
      <c r="O163" s="224"/>
      <c r="P163" s="224"/>
      <c r="Q163" s="224"/>
      <c r="R163" s="224"/>
      <c r="S163" s="224"/>
      <c r="T163" s="225"/>
      <c r="AT163" s="226" t="s">
        <v>144</v>
      </c>
      <c r="AU163" s="226" t="s">
        <v>83</v>
      </c>
      <c r="AV163" s="14" t="s">
        <v>83</v>
      </c>
      <c r="AW163" s="14" t="s">
        <v>35</v>
      </c>
      <c r="AX163" s="14" t="s">
        <v>73</v>
      </c>
      <c r="AY163" s="226" t="s">
        <v>132</v>
      </c>
    </row>
    <row r="164" spans="2:51" s="15" customFormat="1" ht="12">
      <c r="B164" s="227"/>
      <c r="C164" s="228"/>
      <c r="D164" s="202" t="s">
        <v>144</v>
      </c>
      <c r="E164" s="229" t="s">
        <v>19</v>
      </c>
      <c r="F164" s="230" t="s">
        <v>148</v>
      </c>
      <c r="G164" s="228"/>
      <c r="H164" s="231">
        <v>36.96</v>
      </c>
      <c r="I164" s="232"/>
      <c r="J164" s="228"/>
      <c r="K164" s="228"/>
      <c r="L164" s="233"/>
      <c r="M164" s="234"/>
      <c r="N164" s="235"/>
      <c r="O164" s="235"/>
      <c r="P164" s="235"/>
      <c r="Q164" s="235"/>
      <c r="R164" s="235"/>
      <c r="S164" s="235"/>
      <c r="T164" s="236"/>
      <c r="AT164" s="237" t="s">
        <v>144</v>
      </c>
      <c r="AU164" s="237" t="s">
        <v>83</v>
      </c>
      <c r="AV164" s="15" t="s">
        <v>140</v>
      </c>
      <c r="AW164" s="15" t="s">
        <v>35</v>
      </c>
      <c r="AX164" s="15" t="s">
        <v>81</v>
      </c>
      <c r="AY164" s="237" t="s">
        <v>132</v>
      </c>
    </row>
    <row r="165" spans="2:63" s="12" customFormat="1" ht="22.9" customHeight="1">
      <c r="B165" s="173"/>
      <c r="C165" s="174"/>
      <c r="D165" s="175" t="s">
        <v>72</v>
      </c>
      <c r="E165" s="187" t="s">
        <v>237</v>
      </c>
      <c r="F165" s="187" t="s">
        <v>238</v>
      </c>
      <c r="G165" s="174"/>
      <c r="H165" s="174"/>
      <c r="I165" s="177"/>
      <c r="J165" s="188">
        <f>BK165</f>
        <v>0</v>
      </c>
      <c r="K165" s="174"/>
      <c r="L165" s="179"/>
      <c r="M165" s="180"/>
      <c r="N165" s="181"/>
      <c r="O165" s="181"/>
      <c r="P165" s="182">
        <f>SUM(P166:P172)</f>
        <v>0</v>
      </c>
      <c r="Q165" s="181"/>
      <c r="R165" s="182">
        <f>SUM(R166:R172)</f>
        <v>0</v>
      </c>
      <c r="S165" s="181"/>
      <c r="T165" s="183">
        <f>SUM(T166:T172)</f>
        <v>0</v>
      </c>
      <c r="AR165" s="184" t="s">
        <v>81</v>
      </c>
      <c r="AT165" s="185" t="s">
        <v>72</v>
      </c>
      <c r="AU165" s="185" t="s">
        <v>81</v>
      </c>
      <c r="AY165" s="184" t="s">
        <v>132</v>
      </c>
      <c r="BK165" s="186">
        <f>SUM(BK166:BK172)</f>
        <v>0</v>
      </c>
    </row>
    <row r="166" spans="1:65" s="2" customFormat="1" ht="31.9" customHeight="1">
      <c r="A166" s="36"/>
      <c r="B166" s="37"/>
      <c r="C166" s="189" t="s">
        <v>239</v>
      </c>
      <c r="D166" s="189" t="s">
        <v>135</v>
      </c>
      <c r="E166" s="190" t="s">
        <v>240</v>
      </c>
      <c r="F166" s="191" t="s">
        <v>241</v>
      </c>
      <c r="G166" s="192" t="s">
        <v>242</v>
      </c>
      <c r="H166" s="193">
        <v>1.313</v>
      </c>
      <c r="I166" s="194"/>
      <c r="J166" s="195">
        <f>ROUND(I166*H166,2)</f>
        <v>0</v>
      </c>
      <c r="K166" s="191" t="s">
        <v>139</v>
      </c>
      <c r="L166" s="41"/>
      <c r="M166" s="196" t="s">
        <v>19</v>
      </c>
      <c r="N166" s="197" t="s">
        <v>44</v>
      </c>
      <c r="O166" s="66"/>
      <c r="P166" s="198">
        <f>O166*H166</f>
        <v>0</v>
      </c>
      <c r="Q166" s="198">
        <v>0</v>
      </c>
      <c r="R166" s="198">
        <f>Q166*H166</f>
        <v>0</v>
      </c>
      <c r="S166" s="198">
        <v>0</v>
      </c>
      <c r="T166" s="199">
        <f>S166*H166</f>
        <v>0</v>
      </c>
      <c r="U166" s="36"/>
      <c r="V166" s="36"/>
      <c r="W166" s="36"/>
      <c r="X166" s="36"/>
      <c r="Y166" s="36"/>
      <c r="Z166" s="36"/>
      <c r="AA166" s="36"/>
      <c r="AB166" s="36"/>
      <c r="AC166" s="36"/>
      <c r="AD166" s="36"/>
      <c r="AE166" s="36"/>
      <c r="AR166" s="200" t="s">
        <v>140</v>
      </c>
      <c r="AT166" s="200" t="s">
        <v>135</v>
      </c>
      <c r="AU166" s="200" t="s">
        <v>83</v>
      </c>
      <c r="AY166" s="19" t="s">
        <v>132</v>
      </c>
      <c r="BE166" s="201">
        <f>IF(N166="základní",J166,0)</f>
        <v>0</v>
      </c>
      <c r="BF166" s="201">
        <f>IF(N166="snížená",J166,0)</f>
        <v>0</v>
      </c>
      <c r="BG166" s="201">
        <f>IF(N166="zákl. přenesená",J166,0)</f>
        <v>0</v>
      </c>
      <c r="BH166" s="201">
        <f>IF(N166="sníž. přenesená",J166,0)</f>
        <v>0</v>
      </c>
      <c r="BI166" s="201">
        <f>IF(N166="nulová",J166,0)</f>
        <v>0</v>
      </c>
      <c r="BJ166" s="19" t="s">
        <v>81</v>
      </c>
      <c r="BK166" s="201">
        <f>ROUND(I166*H166,2)</f>
        <v>0</v>
      </c>
      <c r="BL166" s="19" t="s">
        <v>140</v>
      </c>
      <c r="BM166" s="200" t="s">
        <v>511</v>
      </c>
    </row>
    <row r="167" spans="1:47" s="2" customFormat="1" ht="175.5">
      <c r="A167" s="36"/>
      <c r="B167" s="37"/>
      <c r="C167" s="38"/>
      <c r="D167" s="202" t="s">
        <v>142</v>
      </c>
      <c r="E167" s="38"/>
      <c r="F167" s="203" t="s">
        <v>244</v>
      </c>
      <c r="G167" s="38"/>
      <c r="H167" s="38"/>
      <c r="I167" s="110"/>
      <c r="J167" s="38"/>
      <c r="K167" s="38"/>
      <c r="L167" s="41"/>
      <c r="M167" s="204"/>
      <c r="N167" s="205"/>
      <c r="O167" s="66"/>
      <c r="P167" s="66"/>
      <c r="Q167" s="66"/>
      <c r="R167" s="66"/>
      <c r="S167" s="66"/>
      <c r="T167" s="67"/>
      <c r="U167" s="36"/>
      <c r="V167" s="36"/>
      <c r="W167" s="36"/>
      <c r="X167" s="36"/>
      <c r="Y167" s="36"/>
      <c r="Z167" s="36"/>
      <c r="AA167" s="36"/>
      <c r="AB167" s="36"/>
      <c r="AC167" s="36"/>
      <c r="AD167" s="36"/>
      <c r="AE167" s="36"/>
      <c r="AT167" s="19" t="s">
        <v>142</v>
      </c>
      <c r="AU167" s="19" t="s">
        <v>83</v>
      </c>
    </row>
    <row r="168" spans="1:65" s="2" customFormat="1" ht="21.4" customHeight="1">
      <c r="A168" s="36"/>
      <c r="B168" s="37"/>
      <c r="C168" s="189" t="s">
        <v>245</v>
      </c>
      <c r="D168" s="189" t="s">
        <v>135</v>
      </c>
      <c r="E168" s="190" t="s">
        <v>246</v>
      </c>
      <c r="F168" s="191" t="s">
        <v>247</v>
      </c>
      <c r="G168" s="192" t="s">
        <v>242</v>
      </c>
      <c r="H168" s="193">
        <v>1.313</v>
      </c>
      <c r="I168" s="194"/>
      <c r="J168" s="195">
        <f>ROUND(I168*H168,2)</f>
        <v>0</v>
      </c>
      <c r="K168" s="191" t="s">
        <v>139</v>
      </c>
      <c r="L168" s="41"/>
      <c r="M168" s="196" t="s">
        <v>19</v>
      </c>
      <c r="N168" s="197" t="s">
        <v>44</v>
      </c>
      <c r="O168" s="66"/>
      <c r="P168" s="198">
        <f>O168*H168</f>
        <v>0</v>
      </c>
      <c r="Q168" s="198">
        <v>0</v>
      </c>
      <c r="R168" s="198">
        <f>Q168*H168</f>
        <v>0</v>
      </c>
      <c r="S168" s="198">
        <v>0</v>
      </c>
      <c r="T168" s="199">
        <f>S168*H168</f>
        <v>0</v>
      </c>
      <c r="U168" s="36"/>
      <c r="V168" s="36"/>
      <c r="W168" s="36"/>
      <c r="X168" s="36"/>
      <c r="Y168" s="36"/>
      <c r="Z168" s="36"/>
      <c r="AA168" s="36"/>
      <c r="AB168" s="36"/>
      <c r="AC168" s="36"/>
      <c r="AD168" s="36"/>
      <c r="AE168" s="36"/>
      <c r="AR168" s="200" t="s">
        <v>140</v>
      </c>
      <c r="AT168" s="200" t="s">
        <v>135</v>
      </c>
      <c r="AU168" s="200" t="s">
        <v>83</v>
      </c>
      <c r="AY168" s="19" t="s">
        <v>132</v>
      </c>
      <c r="BE168" s="201">
        <f>IF(N168="základní",J168,0)</f>
        <v>0</v>
      </c>
      <c r="BF168" s="201">
        <f>IF(N168="snížená",J168,0)</f>
        <v>0</v>
      </c>
      <c r="BG168" s="201">
        <f>IF(N168="zákl. přenesená",J168,0)</f>
        <v>0</v>
      </c>
      <c r="BH168" s="201">
        <f>IF(N168="sníž. přenesená",J168,0)</f>
        <v>0</v>
      </c>
      <c r="BI168" s="201">
        <f>IF(N168="nulová",J168,0)</f>
        <v>0</v>
      </c>
      <c r="BJ168" s="19" t="s">
        <v>81</v>
      </c>
      <c r="BK168" s="201">
        <f>ROUND(I168*H168,2)</f>
        <v>0</v>
      </c>
      <c r="BL168" s="19" t="s">
        <v>140</v>
      </c>
      <c r="BM168" s="200" t="s">
        <v>512</v>
      </c>
    </row>
    <row r="169" spans="1:65" s="2" customFormat="1" ht="31.9" customHeight="1">
      <c r="A169" s="36"/>
      <c r="B169" s="37"/>
      <c r="C169" s="189" t="s">
        <v>7</v>
      </c>
      <c r="D169" s="189" t="s">
        <v>135</v>
      </c>
      <c r="E169" s="190" t="s">
        <v>249</v>
      </c>
      <c r="F169" s="191" t="s">
        <v>250</v>
      </c>
      <c r="G169" s="192" t="s">
        <v>242</v>
      </c>
      <c r="H169" s="193">
        <v>1.313</v>
      </c>
      <c r="I169" s="194"/>
      <c r="J169" s="195">
        <f>ROUND(I169*H169,2)</f>
        <v>0</v>
      </c>
      <c r="K169" s="191" t="s">
        <v>139</v>
      </c>
      <c r="L169" s="41"/>
      <c r="M169" s="196" t="s">
        <v>19</v>
      </c>
      <c r="N169" s="197" t="s">
        <v>44</v>
      </c>
      <c r="O169" s="66"/>
      <c r="P169" s="198">
        <f>O169*H169</f>
        <v>0</v>
      </c>
      <c r="Q169" s="198">
        <v>0</v>
      </c>
      <c r="R169" s="198">
        <f>Q169*H169</f>
        <v>0</v>
      </c>
      <c r="S169" s="198">
        <v>0</v>
      </c>
      <c r="T169" s="199">
        <f>S169*H169</f>
        <v>0</v>
      </c>
      <c r="U169" s="36"/>
      <c r="V169" s="36"/>
      <c r="W169" s="36"/>
      <c r="X169" s="36"/>
      <c r="Y169" s="36"/>
      <c r="Z169" s="36"/>
      <c r="AA169" s="36"/>
      <c r="AB169" s="36"/>
      <c r="AC169" s="36"/>
      <c r="AD169" s="36"/>
      <c r="AE169" s="36"/>
      <c r="AR169" s="200" t="s">
        <v>140</v>
      </c>
      <c r="AT169" s="200" t="s">
        <v>135</v>
      </c>
      <c r="AU169" s="200" t="s">
        <v>83</v>
      </c>
      <c r="AY169" s="19" t="s">
        <v>132</v>
      </c>
      <c r="BE169" s="201">
        <f>IF(N169="základní",J169,0)</f>
        <v>0</v>
      </c>
      <c r="BF169" s="201">
        <f>IF(N169="snížená",J169,0)</f>
        <v>0</v>
      </c>
      <c r="BG169" s="201">
        <f>IF(N169="zákl. přenesená",J169,0)</f>
        <v>0</v>
      </c>
      <c r="BH169" s="201">
        <f>IF(N169="sníž. přenesená",J169,0)</f>
        <v>0</v>
      </c>
      <c r="BI169" s="201">
        <f>IF(N169="nulová",J169,0)</f>
        <v>0</v>
      </c>
      <c r="BJ169" s="19" t="s">
        <v>81</v>
      </c>
      <c r="BK169" s="201">
        <f>ROUND(I169*H169,2)</f>
        <v>0</v>
      </c>
      <c r="BL169" s="19" t="s">
        <v>140</v>
      </c>
      <c r="BM169" s="200" t="s">
        <v>513</v>
      </c>
    </row>
    <row r="170" spans="1:65" s="2" customFormat="1" ht="42.6" customHeight="1">
      <c r="A170" s="36"/>
      <c r="B170" s="37"/>
      <c r="C170" s="189" t="s">
        <v>252</v>
      </c>
      <c r="D170" s="189" t="s">
        <v>135</v>
      </c>
      <c r="E170" s="190" t="s">
        <v>253</v>
      </c>
      <c r="F170" s="191" t="s">
        <v>254</v>
      </c>
      <c r="G170" s="192" t="s">
        <v>242</v>
      </c>
      <c r="H170" s="193">
        <v>11.817</v>
      </c>
      <c r="I170" s="194"/>
      <c r="J170" s="195">
        <f>ROUND(I170*H170,2)</f>
        <v>0</v>
      </c>
      <c r="K170" s="191" t="s">
        <v>139</v>
      </c>
      <c r="L170" s="41"/>
      <c r="M170" s="196" t="s">
        <v>19</v>
      </c>
      <c r="N170" s="197" t="s">
        <v>44</v>
      </c>
      <c r="O170" s="66"/>
      <c r="P170" s="198">
        <f>O170*H170</f>
        <v>0</v>
      </c>
      <c r="Q170" s="198">
        <v>0</v>
      </c>
      <c r="R170" s="198">
        <f>Q170*H170</f>
        <v>0</v>
      </c>
      <c r="S170" s="198">
        <v>0</v>
      </c>
      <c r="T170" s="199">
        <f>S170*H170</f>
        <v>0</v>
      </c>
      <c r="U170" s="36"/>
      <c r="V170" s="36"/>
      <c r="W170" s="36"/>
      <c r="X170" s="36"/>
      <c r="Y170" s="36"/>
      <c r="Z170" s="36"/>
      <c r="AA170" s="36"/>
      <c r="AB170" s="36"/>
      <c r="AC170" s="36"/>
      <c r="AD170" s="36"/>
      <c r="AE170" s="36"/>
      <c r="AR170" s="200" t="s">
        <v>140</v>
      </c>
      <c r="AT170" s="200" t="s">
        <v>135</v>
      </c>
      <c r="AU170" s="200" t="s">
        <v>83</v>
      </c>
      <c r="AY170" s="19" t="s">
        <v>132</v>
      </c>
      <c r="BE170" s="201">
        <f>IF(N170="základní",J170,0)</f>
        <v>0</v>
      </c>
      <c r="BF170" s="201">
        <f>IF(N170="snížená",J170,0)</f>
        <v>0</v>
      </c>
      <c r="BG170" s="201">
        <f>IF(N170="zákl. přenesená",J170,0)</f>
        <v>0</v>
      </c>
      <c r="BH170" s="201">
        <f>IF(N170="sníž. přenesená",J170,0)</f>
        <v>0</v>
      </c>
      <c r="BI170" s="201">
        <f>IF(N170="nulová",J170,0)</f>
        <v>0</v>
      </c>
      <c r="BJ170" s="19" t="s">
        <v>81</v>
      </c>
      <c r="BK170" s="201">
        <f>ROUND(I170*H170,2)</f>
        <v>0</v>
      </c>
      <c r="BL170" s="19" t="s">
        <v>140</v>
      </c>
      <c r="BM170" s="200" t="s">
        <v>514</v>
      </c>
    </row>
    <row r="171" spans="2:51" s="14" customFormat="1" ht="12">
      <c r="B171" s="216"/>
      <c r="C171" s="217"/>
      <c r="D171" s="202" t="s">
        <v>144</v>
      </c>
      <c r="E171" s="218" t="s">
        <v>19</v>
      </c>
      <c r="F171" s="219" t="s">
        <v>515</v>
      </c>
      <c r="G171" s="217"/>
      <c r="H171" s="220">
        <v>11.817</v>
      </c>
      <c r="I171" s="221"/>
      <c r="J171" s="217"/>
      <c r="K171" s="217"/>
      <c r="L171" s="222"/>
      <c r="M171" s="223"/>
      <c r="N171" s="224"/>
      <c r="O171" s="224"/>
      <c r="P171" s="224"/>
      <c r="Q171" s="224"/>
      <c r="R171" s="224"/>
      <c r="S171" s="224"/>
      <c r="T171" s="225"/>
      <c r="AT171" s="226" t="s">
        <v>144</v>
      </c>
      <c r="AU171" s="226" t="s">
        <v>83</v>
      </c>
      <c r="AV171" s="14" t="s">
        <v>83</v>
      </c>
      <c r="AW171" s="14" t="s">
        <v>35</v>
      </c>
      <c r="AX171" s="14" t="s">
        <v>81</v>
      </c>
      <c r="AY171" s="226" t="s">
        <v>132</v>
      </c>
    </row>
    <row r="172" spans="1:65" s="2" customFormat="1" ht="42.6" customHeight="1">
      <c r="A172" s="36"/>
      <c r="B172" s="37"/>
      <c r="C172" s="189" t="s">
        <v>257</v>
      </c>
      <c r="D172" s="189" t="s">
        <v>135</v>
      </c>
      <c r="E172" s="190" t="s">
        <v>258</v>
      </c>
      <c r="F172" s="191" t="s">
        <v>259</v>
      </c>
      <c r="G172" s="192" t="s">
        <v>242</v>
      </c>
      <c r="H172" s="193">
        <v>1.313</v>
      </c>
      <c r="I172" s="194"/>
      <c r="J172" s="195">
        <f>ROUND(I172*H172,2)</f>
        <v>0</v>
      </c>
      <c r="K172" s="191" t="s">
        <v>139</v>
      </c>
      <c r="L172" s="41"/>
      <c r="M172" s="196" t="s">
        <v>19</v>
      </c>
      <c r="N172" s="197" t="s">
        <v>44</v>
      </c>
      <c r="O172" s="66"/>
      <c r="P172" s="198">
        <f>O172*H172</f>
        <v>0</v>
      </c>
      <c r="Q172" s="198">
        <v>0</v>
      </c>
      <c r="R172" s="198">
        <f>Q172*H172</f>
        <v>0</v>
      </c>
      <c r="S172" s="198">
        <v>0</v>
      </c>
      <c r="T172" s="199">
        <f>S172*H172</f>
        <v>0</v>
      </c>
      <c r="U172" s="36"/>
      <c r="V172" s="36"/>
      <c r="W172" s="36"/>
      <c r="X172" s="36"/>
      <c r="Y172" s="36"/>
      <c r="Z172" s="36"/>
      <c r="AA172" s="36"/>
      <c r="AB172" s="36"/>
      <c r="AC172" s="36"/>
      <c r="AD172" s="36"/>
      <c r="AE172" s="36"/>
      <c r="AR172" s="200" t="s">
        <v>140</v>
      </c>
      <c r="AT172" s="200" t="s">
        <v>135</v>
      </c>
      <c r="AU172" s="200" t="s">
        <v>83</v>
      </c>
      <c r="AY172" s="19" t="s">
        <v>132</v>
      </c>
      <c r="BE172" s="201">
        <f>IF(N172="základní",J172,0)</f>
        <v>0</v>
      </c>
      <c r="BF172" s="201">
        <f>IF(N172="snížená",J172,0)</f>
        <v>0</v>
      </c>
      <c r="BG172" s="201">
        <f>IF(N172="zákl. přenesená",J172,0)</f>
        <v>0</v>
      </c>
      <c r="BH172" s="201">
        <f>IF(N172="sníž. přenesená",J172,0)</f>
        <v>0</v>
      </c>
      <c r="BI172" s="201">
        <f>IF(N172="nulová",J172,0)</f>
        <v>0</v>
      </c>
      <c r="BJ172" s="19" t="s">
        <v>81</v>
      </c>
      <c r="BK172" s="201">
        <f>ROUND(I172*H172,2)</f>
        <v>0</v>
      </c>
      <c r="BL172" s="19" t="s">
        <v>140</v>
      </c>
      <c r="BM172" s="200" t="s">
        <v>516</v>
      </c>
    </row>
    <row r="173" spans="2:63" s="12" customFormat="1" ht="22.9" customHeight="1">
      <c r="B173" s="173"/>
      <c r="C173" s="174"/>
      <c r="D173" s="175" t="s">
        <v>72</v>
      </c>
      <c r="E173" s="187" t="s">
        <v>261</v>
      </c>
      <c r="F173" s="187" t="s">
        <v>262</v>
      </c>
      <c r="G173" s="174"/>
      <c r="H173" s="174"/>
      <c r="I173" s="177"/>
      <c r="J173" s="188">
        <f>BK173</f>
        <v>0</v>
      </c>
      <c r="K173" s="174"/>
      <c r="L173" s="179"/>
      <c r="M173" s="180"/>
      <c r="N173" s="181"/>
      <c r="O173" s="181"/>
      <c r="P173" s="182">
        <f>SUM(P174:P175)</f>
        <v>0</v>
      </c>
      <c r="Q173" s="181"/>
      <c r="R173" s="182">
        <f>SUM(R174:R175)</f>
        <v>0</v>
      </c>
      <c r="S173" s="181"/>
      <c r="T173" s="183">
        <f>SUM(T174:T175)</f>
        <v>0</v>
      </c>
      <c r="AR173" s="184" t="s">
        <v>81</v>
      </c>
      <c r="AT173" s="185" t="s">
        <v>72</v>
      </c>
      <c r="AU173" s="185" t="s">
        <v>81</v>
      </c>
      <c r="AY173" s="184" t="s">
        <v>132</v>
      </c>
      <c r="BK173" s="186">
        <f>SUM(BK174:BK175)</f>
        <v>0</v>
      </c>
    </row>
    <row r="174" spans="1:65" s="2" customFormat="1" ht="53.25" customHeight="1">
      <c r="A174" s="36"/>
      <c r="B174" s="37"/>
      <c r="C174" s="189" t="s">
        <v>263</v>
      </c>
      <c r="D174" s="189" t="s">
        <v>135</v>
      </c>
      <c r="E174" s="190" t="s">
        <v>264</v>
      </c>
      <c r="F174" s="191" t="s">
        <v>265</v>
      </c>
      <c r="G174" s="192" t="s">
        <v>242</v>
      </c>
      <c r="H174" s="193">
        <v>1.533</v>
      </c>
      <c r="I174" s="194"/>
      <c r="J174" s="195">
        <f>ROUND(I174*H174,2)</f>
        <v>0</v>
      </c>
      <c r="K174" s="191" t="s">
        <v>139</v>
      </c>
      <c r="L174" s="41"/>
      <c r="M174" s="196" t="s">
        <v>19</v>
      </c>
      <c r="N174" s="197" t="s">
        <v>44</v>
      </c>
      <c r="O174" s="66"/>
      <c r="P174" s="198">
        <f>O174*H174</f>
        <v>0</v>
      </c>
      <c r="Q174" s="198">
        <v>0</v>
      </c>
      <c r="R174" s="198">
        <f>Q174*H174</f>
        <v>0</v>
      </c>
      <c r="S174" s="198">
        <v>0</v>
      </c>
      <c r="T174" s="199">
        <f>S174*H174</f>
        <v>0</v>
      </c>
      <c r="U174" s="36"/>
      <c r="V174" s="36"/>
      <c r="W174" s="36"/>
      <c r="X174" s="36"/>
      <c r="Y174" s="36"/>
      <c r="Z174" s="36"/>
      <c r="AA174" s="36"/>
      <c r="AB174" s="36"/>
      <c r="AC174" s="36"/>
      <c r="AD174" s="36"/>
      <c r="AE174" s="36"/>
      <c r="AR174" s="200" t="s">
        <v>140</v>
      </c>
      <c r="AT174" s="200" t="s">
        <v>135</v>
      </c>
      <c r="AU174" s="200" t="s">
        <v>83</v>
      </c>
      <c r="AY174" s="19" t="s">
        <v>132</v>
      </c>
      <c r="BE174" s="201">
        <f>IF(N174="základní",J174,0)</f>
        <v>0</v>
      </c>
      <c r="BF174" s="201">
        <f>IF(N174="snížená",J174,0)</f>
        <v>0</v>
      </c>
      <c r="BG174" s="201">
        <f>IF(N174="zákl. přenesená",J174,0)</f>
        <v>0</v>
      </c>
      <c r="BH174" s="201">
        <f>IF(N174="sníž. přenesená",J174,0)</f>
        <v>0</v>
      </c>
      <c r="BI174" s="201">
        <f>IF(N174="nulová",J174,0)</f>
        <v>0</v>
      </c>
      <c r="BJ174" s="19" t="s">
        <v>81</v>
      </c>
      <c r="BK174" s="201">
        <f>ROUND(I174*H174,2)</f>
        <v>0</v>
      </c>
      <c r="BL174" s="19" t="s">
        <v>140</v>
      </c>
      <c r="BM174" s="200" t="s">
        <v>517</v>
      </c>
    </row>
    <row r="175" spans="1:47" s="2" customFormat="1" ht="107.25">
      <c r="A175" s="36"/>
      <c r="B175" s="37"/>
      <c r="C175" s="38"/>
      <c r="D175" s="202" t="s">
        <v>142</v>
      </c>
      <c r="E175" s="38"/>
      <c r="F175" s="203" t="s">
        <v>267</v>
      </c>
      <c r="G175" s="38"/>
      <c r="H175" s="38"/>
      <c r="I175" s="110"/>
      <c r="J175" s="38"/>
      <c r="K175" s="38"/>
      <c r="L175" s="41"/>
      <c r="M175" s="204"/>
      <c r="N175" s="205"/>
      <c r="O175" s="66"/>
      <c r="P175" s="66"/>
      <c r="Q175" s="66"/>
      <c r="R175" s="66"/>
      <c r="S175" s="66"/>
      <c r="T175" s="67"/>
      <c r="U175" s="36"/>
      <c r="V175" s="36"/>
      <c r="W175" s="36"/>
      <c r="X175" s="36"/>
      <c r="Y175" s="36"/>
      <c r="Z175" s="36"/>
      <c r="AA175" s="36"/>
      <c r="AB175" s="36"/>
      <c r="AC175" s="36"/>
      <c r="AD175" s="36"/>
      <c r="AE175" s="36"/>
      <c r="AT175" s="19" t="s">
        <v>142</v>
      </c>
      <c r="AU175" s="19" t="s">
        <v>83</v>
      </c>
    </row>
    <row r="176" spans="2:63" s="12" customFormat="1" ht="25.9" customHeight="1">
      <c r="B176" s="173"/>
      <c r="C176" s="174"/>
      <c r="D176" s="175" t="s">
        <v>72</v>
      </c>
      <c r="E176" s="176" t="s">
        <v>268</v>
      </c>
      <c r="F176" s="176" t="s">
        <v>269</v>
      </c>
      <c r="G176" s="174"/>
      <c r="H176" s="174"/>
      <c r="I176" s="177"/>
      <c r="J176" s="178">
        <f>BK176</f>
        <v>0</v>
      </c>
      <c r="K176" s="174"/>
      <c r="L176" s="179"/>
      <c r="M176" s="180"/>
      <c r="N176" s="181"/>
      <c r="O176" s="181"/>
      <c r="P176" s="182">
        <f>P177+P179+P182+P187+P214+P216</f>
        <v>0</v>
      </c>
      <c r="Q176" s="181"/>
      <c r="R176" s="182">
        <f>R177+R179+R182+R187+R214+R216</f>
        <v>0.5429396</v>
      </c>
      <c r="S176" s="181"/>
      <c r="T176" s="183">
        <f>T177+T179+T182+T187+T214+T216</f>
        <v>0</v>
      </c>
      <c r="AR176" s="184" t="s">
        <v>83</v>
      </c>
      <c r="AT176" s="185" t="s">
        <v>72</v>
      </c>
      <c r="AU176" s="185" t="s">
        <v>73</v>
      </c>
      <c r="AY176" s="184" t="s">
        <v>132</v>
      </c>
      <c r="BK176" s="186">
        <f>BK177+BK179+BK182+BK187+BK214+BK216</f>
        <v>0</v>
      </c>
    </row>
    <row r="177" spans="2:63" s="12" customFormat="1" ht="22.9" customHeight="1">
      <c r="B177" s="173"/>
      <c r="C177" s="174"/>
      <c r="D177" s="175" t="s">
        <v>72</v>
      </c>
      <c r="E177" s="187" t="s">
        <v>270</v>
      </c>
      <c r="F177" s="187" t="s">
        <v>271</v>
      </c>
      <c r="G177" s="174"/>
      <c r="H177" s="174"/>
      <c r="I177" s="177"/>
      <c r="J177" s="188">
        <f>BK177</f>
        <v>0</v>
      </c>
      <c r="K177" s="174"/>
      <c r="L177" s="179"/>
      <c r="M177" s="180"/>
      <c r="N177" s="181"/>
      <c r="O177" s="181"/>
      <c r="P177" s="182">
        <f>P178</f>
        <v>0</v>
      </c>
      <c r="Q177" s="181"/>
      <c r="R177" s="182">
        <f>R178</f>
        <v>0</v>
      </c>
      <c r="S177" s="181"/>
      <c r="T177" s="183">
        <f>T178</f>
        <v>0</v>
      </c>
      <c r="AR177" s="184" t="s">
        <v>83</v>
      </c>
      <c r="AT177" s="185" t="s">
        <v>72</v>
      </c>
      <c r="AU177" s="185" t="s">
        <v>81</v>
      </c>
      <c r="AY177" s="184" t="s">
        <v>132</v>
      </c>
      <c r="BK177" s="186">
        <f>BK178</f>
        <v>0</v>
      </c>
    </row>
    <row r="178" spans="1:65" s="2" customFormat="1" ht="21.4" customHeight="1">
      <c r="A178" s="36"/>
      <c r="B178" s="37"/>
      <c r="C178" s="189" t="s">
        <v>272</v>
      </c>
      <c r="D178" s="189" t="s">
        <v>135</v>
      </c>
      <c r="E178" s="190" t="s">
        <v>273</v>
      </c>
      <c r="F178" s="191" t="s">
        <v>274</v>
      </c>
      <c r="G178" s="192" t="s">
        <v>275</v>
      </c>
      <c r="H178" s="193">
        <v>1</v>
      </c>
      <c r="I178" s="194"/>
      <c r="J178" s="195">
        <f>ROUND(I178*H178,2)</f>
        <v>0</v>
      </c>
      <c r="K178" s="191" t="s">
        <v>19</v>
      </c>
      <c r="L178" s="41"/>
      <c r="M178" s="196" t="s">
        <v>19</v>
      </c>
      <c r="N178" s="197" t="s">
        <v>44</v>
      </c>
      <c r="O178" s="66"/>
      <c r="P178" s="198">
        <f>O178*H178</f>
        <v>0</v>
      </c>
      <c r="Q178" s="198">
        <v>0</v>
      </c>
      <c r="R178" s="198">
        <f>Q178*H178</f>
        <v>0</v>
      </c>
      <c r="S178" s="198">
        <v>0</v>
      </c>
      <c r="T178" s="199">
        <f>S178*H178</f>
        <v>0</v>
      </c>
      <c r="U178" s="36"/>
      <c r="V178" s="36"/>
      <c r="W178" s="36"/>
      <c r="X178" s="36"/>
      <c r="Y178" s="36"/>
      <c r="Z178" s="36"/>
      <c r="AA178" s="36"/>
      <c r="AB178" s="36"/>
      <c r="AC178" s="36"/>
      <c r="AD178" s="36"/>
      <c r="AE178" s="36"/>
      <c r="AR178" s="200" t="s">
        <v>192</v>
      </c>
      <c r="AT178" s="200" t="s">
        <v>135</v>
      </c>
      <c r="AU178" s="200" t="s">
        <v>83</v>
      </c>
      <c r="AY178" s="19" t="s">
        <v>132</v>
      </c>
      <c r="BE178" s="201">
        <f>IF(N178="základní",J178,0)</f>
        <v>0</v>
      </c>
      <c r="BF178" s="201">
        <f>IF(N178="snížená",J178,0)</f>
        <v>0</v>
      </c>
      <c r="BG178" s="201">
        <f>IF(N178="zákl. přenesená",J178,0)</f>
        <v>0</v>
      </c>
      <c r="BH178" s="201">
        <f>IF(N178="sníž. přenesená",J178,0)</f>
        <v>0</v>
      </c>
      <c r="BI178" s="201">
        <f>IF(N178="nulová",J178,0)</f>
        <v>0</v>
      </c>
      <c r="BJ178" s="19" t="s">
        <v>81</v>
      </c>
      <c r="BK178" s="201">
        <f>ROUND(I178*H178,2)</f>
        <v>0</v>
      </c>
      <c r="BL178" s="19" t="s">
        <v>192</v>
      </c>
      <c r="BM178" s="200" t="s">
        <v>518</v>
      </c>
    </row>
    <row r="179" spans="2:63" s="12" customFormat="1" ht="22.9" customHeight="1">
      <c r="B179" s="173"/>
      <c r="C179" s="174"/>
      <c r="D179" s="175" t="s">
        <v>72</v>
      </c>
      <c r="E179" s="187" t="s">
        <v>277</v>
      </c>
      <c r="F179" s="187" t="s">
        <v>278</v>
      </c>
      <c r="G179" s="174"/>
      <c r="H179" s="174"/>
      <c r="I179" s="177"/>
      <c r="J179" s="188">
        <f>BK179</f>
        <v>0</v>
      </c>
      <c r="K179" s="174"/>
      <c r="L179" s="179"/>
      <c r="M179" s="180"/>
      <c r="N179" s="181"/>
      <c r="O179" s="181"/>
      <c r="P179" s="182">
        <f>SUM(P180:P181)</f>
        <v>0</v>
      </c>
      <c r="Q179" s="181"/>
      <c r="R179" s="182">
        <f>SUM(R180:R181)</f>
        <v>0</v>
      </c>
      <c r="S179" s="181"/>
      <c r="T179" s="183">
        <f>SUM(T180:T181)</f>
        <v>0</v>
      </c>
      <c r="AR179" s="184" t="s">
        <v>83</v>
      </c>
      <c r="AT179" s="185" t="s">
        <v>72</v>
      </c>
      <c r="AU179" s="185" t="s">
        <v>81</v>
      </c>
      <c r="AY179" s="184" t="s">
        <v>132</v>
      </c>
      <c r="BK179" s="186">
        <f>SUM(BK180:BK181)</f>
        <v>0</v>
      </c>
    </row>
    <row r="180" spans="1:65" s="2" customFormat="1" ht="21.4" customHeight="1">
      <c r="A180" s="36"/>
      <c r="B180" s="37"/>
      <c r="C180" s="189" t="s">
        <v>279</v>
      </c>
      <c r="D180" s="189" t="s">
        <v>135</v>
      </c>
      <c r="E180" s="190" t="s">
        <v>280</v>
      </c>
      <c r="F180" s="191" t="s">
        <v>281</v>
      </c>
      <c r="G180" s="192" t="s">
        <v>275</v>
      </c>
      <c r="H180" s="193">
        <v>1</v>
      </c>
      <c r="I180" s="194"/>
      <c r="J180" s="195">
        <f>ROUND(I180*H180,2)</f>
        <v>0</v>
      </c>
      <c r="K180" s="191" t="s">
        <v>19</v>
      </c>
      <c r="L180" s="41"/>
      <c r="M180" s="196" t="s">
        <v>19</v>
      </c>
      <c r="N180" s="197" t="s">
        <v>44</v>
      </c>
      <c r="O180" s="66"/>
      <c r="P180" s="198">
        <f>O180*H180</f>
        <v>0</v>
      </c>
      <c r="Q180" s="198">
        <v>0</v>
      </c>
      <c r="R180" s="198">
        <f>Q180*H180</f>
        <v>0</v>
      </c>
      <c r="S180" s="198">
        <v>0</v>
      </c>
      <c r="T180" s="199">
        <f>S180*H180</f>
        <v>0</v>
      </c>
      <c r="U180" s="36"/>
      <c r="V180" s="36"/>
      <c r="W180" s="36"/>
      <c r="X180" s="36"/>
      <c r="Y180" s="36"/>
      <c r="Z180" s="36"/>
      <c r="AA180" s="36"/>
      <c r="AB180" s="36"/>
      <c r="AC180" s="36"/>
      <c r="AD180" s="36"/>
      <c r="AE180" s="36"/>
      <c r="AR180" s="200" t="s">
        <v>192</v>
      </c>
      <c r="AT180" s="200" t="s">
        <v>135</v>
      </c>
      <c r="AU180" s="200" t="s">
        <v>83</v>
      </c>
      <c r="AY180" s="19" t="s">
        <v>132</v>
      </c>
      <c r="BE180" s="201">
        <f>IF(N180="základní",J180,0)</f>
        <v>0</v>
      </c>
      <c r="BF180" s="201">
        <f>IF(N180="snížená",J180,0)</f>
        <v>0</v>
      </c>
      <c r="BG180" s="201">
        <f>IF(N180="zákl. přenesená",J180,0)</f>
        <v>0</v>
      </c>
      <c r="BH180" s="201">
        <f>IF(N180="sníž. přenesená",J180,0)</f>
        <v>0</v>
      </c>
      <c r="BI180" s="201">
        <f>IF(N180="nulová",J180,0)</f>
        <v>0</v>
      </c>
      <c r="BJ180" s="19" t="s">
        <v>81</v>
      </c>
      <c r="BK180" s="201">
        <f>ROUND(I180*H180,2)</f>
        <v>0</v>
      </c>
      <c r="BL180" s="19" t="s">
        <v>192</v>
      </c>
      <c r="BM180" s="200" t="s">
        <v>519</v>
      </c>
    </row>
    <row r="181" spans="1:65" s="2" customFormat="1" ht="21.4" customHeight="1">
      <c r="A181" s="36"/>
      <c r="B181" s="37"/>
      <c r="C181" s="189" t="s">
        <v>283</v>
      </c>
      <c r="D181" s="189" t="s">
        <v>135</v>
      </c>
      <c r="E181" s="190" t="s">
        <v>284</v>
      </c>
      <c r="F181" s="191" t="s">
        <v>285</v>
      </c>
      <c r="G181" s="192" t="s">
        <v>275</v>
      </c>
      <c r="H181" s="193">
        <v>1</v>
      </c>
      <c r="I181" s="194"/>
      <c r="J181" s="195">
        <f>ROUND(I181*H181,2)</f>
        <v>0</v>
      </c>
      <c r="K181" s="191" t="s">
        <v>19</v>
      </c>
      <c r="L181" s="41"/>
      <c r="M181" s="196" t="s">
        <v>19</v>
      </c>
      <c r="N181" s="197" t="s">
        <v>44</v>
      </c>
      <c r="O181" s="66"/>
      <c r="P181" s="198">
        <f>O181*H181</f>
        <v>0</v>
      </c>
      <c r="Q181" s="198">
        <v>0</v>
      </c>
      <c r="R181" s="198">
        <f>Q181*H181</f>
        <v>0</v>
      </c>
      <c r="S181" s="198">
        <v>0</v>
      </c>
      <c r="T181" s="199">
        <f>S181*H181</f>
        <v>0</v>
      </c>
      <c r="U181" s="36"/>
      <c r="V181" s="36"/>
      <c r="W181" s="36"/>
      <c r="X181" s="36"/>
      <c r="Y181" s="36"/>
      <c r="Z181" s="36"/>
      <c r="AA181" s="36"/>
      <c r="AB181" s="36"/>
      <c r="AC181" s="36"/>
      <c r="AD181" s="36"/>
      <c r="AE181" s="36"/>
      <c r="AR181" s="200" t="s">
        <v>192</v>
      </c>
      <c r="AT181" s="200" t="s">
        <v>135</v>
      </c>
      <c r="AU181" s="200" t="s">
        <v>83</v>
      </c>
      <c r="AY181" s="19" t="s">
        <v>132</v>
      </c>
      <c r="BE181" s="201">
        <f>IF(N181="základní",J181,0)</f>
        <v>0</v>
      </c>
      <c r="BF181" s="201">
        <f>IF(N181="snížená",J181,0)</f>
        <v>0</v>
      </c>
      <c r="BG181" s="201">
        <f>IF(N181="zákl. přenesená",J181,0)</f>
        <v>0</v>
      </c>
      <c r="BH181" s="201">
        <f>IF(N181="sníž. přenesená",J181,0)</f>
        <v>0</v>
      </c>
      <c r="BI181" s="201">
        <f>IF(N181="nulová",J181,0)</f>
        <v>0</v>
      </c>
      <c r="BJ181" s="19" t="s">
        <v>81</v>
      </c>
      <c r="BK181" s="201">
        <f>ROUND(I181*H181,2)</f>
        <v>0</v>
      </c>
      <c r="BL181" s="19" t="s">
        <v>192</v>
      </c>
      <c r="BM181" s="200" t="s">
        <v>520</v>
      </c>
    </row>
    <row r="182" spans="2:63" s="12" customFormat="1" ht="22.9" customHeight="1">
      <c r="B182" s="173"/>
      <c r="C182" s="174"/>
      <c r="D182" s="175" t="s">
        <v>72</v>
      </c>
      <c r="E182" s="187" t="s">
        <v>305</v>
      </c>
      <c r="F182" s="187" t="s">
        <v>306</v>
      </c>
      <c r="G182" s="174"/>
      <c r="H182" s="174"/>
      <c r="I182" s="177"/>
      <c r="J182" s="188">
        <f>BK182</f>
        <v>0</v>
      </c>
      <c r="K182" s="174"/>
      <c r="L182" s="179"/>
      <c r="M182" s="180"/>
      <c r="N182" s="181"/>
      <c r="O182" s="181"/>
      <c r="P182" s="182">
        <f>SUM(P183:P186)</f>
        <v>0</v>
      </c>
      <c r="Q182" s="181"/>
      <c r="R182" s="182">
        <f>SUM(R183:R186)</f>
        <v>0</v>
      </c>
      <c r="S182" s="181"/>
      <c r="T182" s="183">
        <f>SUM(T183:T186)</f>
        <v>0</v>
      </c>
      <c r="AR182" s="184" t="s">
        <v>83</v>
      </c>
      <c r="AT182" s="185" t="s">
        <v>72</v>
      </c>
      <c r="AU182" s="185" t="s">
        <v>81</v>
      </c>
      <c r="AY182" s="184" t="s">
        <v>132</v>
      </c>
      <c r="BK182" s="186">
        <f>SUM(BK183:BK186)</f>
        <v>0</v>
      </c>
    </row>
    <row r="183" spans="1:65" s="2" customFormat="1" ht="31.9" customHeight="1">
      <c r="A183" s="36"/>
      <c r="B183" s="37"/>
      <c r="C183" s="189" t="s">
        <v>289</v>
      </c>
      <c r="D183" s="189" t="s">
        <v>135</v>
      </c>
      <c r="E183" s="190" t="s">
        <v>308</v>
      </c>
      <c r="F183" s="191" t="s">
        <v>309</v>
      </c>
      <c r="G183" s="192" t="s">
        <v>166</v>
      </c>
      <c r="H183" s="193">
        <v>3</v>
      </c>
      <c r="I183" s="194"/>
      <c r="J183" s="195">
        <f>ROUND(I183*H183,2)</f>
        <v>0</v>
      </c>
      <c r="K183" s="191" t="s">
        <v>19</v>
      </c>
      <c r="L183" s="41"/>
      <c r="M183" s="196" t="s">
        <v>19</v>
      </c>
      <c r="N183" s="197" t="s">
        <v>44</v>
      </c>
      <c r="O183" s="66"/>
      <c r="P183" s="198">
        <f>O183*H183</f>
        <v>0</v>
      </c>
      <c r="Q183" s="198">
        <v>0</v>
      </c>
      <c r="R183" s="198">
        <f>Q183*H183</f>
        <v>0</v>
      </c>
      <c r="S183" s="198">
        <v>0</v>
      </c>
      <c r="T183" s="199">
        <f>S183*H183</f>
        <v>0</v>
      </c>
      <c r="U183" s="36"/>
      <c r="V183" s="36"/>
      <c r="W183" s="36"/>
      <c r="X183" s="36"/>
      <c r="Y183" s="36"/>
      <c r="Z183" s="36"/>
      <c r="AA183" s="36"/>
      <c r="AB183" s="36"/>
      <c r="AC183" s="36"/>
      <c r="AD183" s="36"/>
      <c r="AE183" s="36"/>
      <c r="AR183" s="200" t="s">
        <v>192</v>
      </c>
      <c r="AT183" s="200" t="s">
        <v>135</v>
      </c>
      <c r="AU183" s="200" t="s">
        <v>83</v>
      </c>
      <c r="AY183" s="19" t="s">
        <v>132</v>
      </c>
      <c r="BE183" s="201">
        <f>IF(N183="základní",J183,0)</f>
        <v>0</v>
      </c>
      <c r="BF183" s="201">
        <f>IF(N183="snížená",J183,0)</f>
        <v>0</v>
      </c>
      <c r="BG183" s="201">
        <f>IF(N183="zákl. přenesená",J183,0)</f>
        <v>0</v>
      </c>
      <c r="BH183" s="201">
        <f>IF(N183="sníž. přenesená",J183,0)</f>
        <v>0</v>
      </c>
      <c r="BI183" s="201">
        <f>IF(N183="nulová",J183,0)</f>
        <v>0</v>
      </c>
      <c r="BJ183" s="19" t="s">
        <v>81</v>
      </c>
      <c r="BK183" s="201">
        <f>ROUND(I183*H183,2)</f>
        <v>0</v>
      </c>
      <c r="BL183" s="19" t="s">
        <v>192</v>
      </c>
      <c r="BM183" s="200" t="s">
        <v>521</v>
      </c>
    </row>
    <row r="184" spans="1:65" s="2" customFormat="1" ht="21.4" customHeight="1">
      <c r="A184" s="36"/>
      <c r="B184" s="37"/>
      <c r="C184" s="189" t="s">
        <v>294</v>
      </c>
      <c r="D184" s="189" t="s">
        <v>135</v>
      </c>
      <c r="E184" s="190" t="s">
        <v>311</v>
      </c>
      <c r="F184" s="191" t="s">
        <v>312</v>
      </c>
      <c r="G184" s="192" t="s">
        <v>210</v>
      </c>
      <c r="H184" s="193">
        <v>3.6</v>
      </c>
      <c r="I184" s="194"/>
      <c r="J184" s="195">
        <f>ROUND(I184*H184,2)</f>
        <v>0</v>
      </c>
      <c r="K184" s="191" t="s">
        <v>19</v>
      </c>
      <c r="L184" s="41"/>
      <c r="M184" s="196" t="s">
        <v>19</v>
      </c>
      <c r="N184" s="197" t="s">
        <v>44</v>
      </c>
      <c r="O184" s="66"/>
      <c r="P184" s="198">
        <f>O184*H184</f>
        <v>0</v>
      </c>
      <c r="Q184" s="198">
        <v>0</v>
      </c>
      <c r="R184" s="198">
        <f>Q184*H184</f>
        <v>0</v>
      </c>
      <c r="S184" s="198">
        <v>0</v>
      </c>
      <c r="T184" s="199">
        <f>S184*H184</f>
        <v>0</v>
      </c>
      <c r="U184" s="36"/>
      <c r="V184" s="36"/>
      <c r="W184" s="36"/>
      <c r="X184" s="36"/>
      <c r="Y184" s="36"/>
      <c r="Z184" s="36"/>
      <c r="AA184" s="36"/>
      <c r="AB184" s="36"/>
      <c r="AC184" s="36"/>
      <c r="AD184" s="36"/>
      <c r="AE184" s="36"/>
      <c r="AR184" s="200" t="s">
        <v>192</v>
      </c>
      <c r="AT184" s="200" t="s">
        <v>135</v>
      </c>
      <c r="AU184" s="200" t="s">
        <v>83</v>
      </c>
      <c r="AY184" s="19" t="s">
        <v>132</v>
      </c>
      <c r="BE184" s="201">
        <f>IF(N184="základní",J184,0)</f>
        <v>0</v>
      </c>
      <c r="BF184" s="201">
        <f>IF(N184="snížená",J184,0)</f>
        <v>0</v>
      </c>
      <c r="BG184" s="201">
        <f>IF(N184="zákl. přenesená",J184,0)</f>
        <v>0</v>
      </c>
      <c r="BH184" s="201">
        <f>IF(N184="sníž. přenesená",J184,0)</f>
        <v>0</v>
      </c>
      <c r="BI184" s="201">
        <f>IF(N184="nulová",J184,0)</f>
        <v>0</v>
      </c>
      <c r="BJ184" s="19" t="s">
        <v>81</v>
      </c>
      <c r="BK184" s="201">
        <f>ROUND(I184*H184,2)</f>
        <v>0</v>
      </c>
      <c r="BL184" s="19" t="s">
        <v>192</v>
      </c>
      <c r="BM184" s="200" t="s">
        <v>522</v>
      </c>
    </row>
    <row r="185" spans="2:51" s="14" customFormat="1" ht="12">
      <c r="B185" s="216"/>
      <c r="C185" s="217"/>
      <c r="D185" s="202" t="s">
        <v>144</v>
      </c>
      <c r="E185" s="218" t="s">
        <v>19</v>
      </c>
      <c r="F185" s="219" t="s">
        <v>523</v>
      </c>
      <c r="G185" s="217"/>
      <c r="H185" s="220">
        <v>3.6</v>
      </c>
      <c r="I185" s="221"/>
      <c r="J185" s="217"/>
      <c r="K185" s="217"/>
      <c r="L185" s="222"/>
      <c r="M185" s="223"/>
      <c r="N185" s="224"/>
      <c r="O185" s="224"/>
      <c r="P185" s="224"/>
      <c r="Q185" s="224"/>
      <c r="R185" s="224"/>
      <c r="S185" s="224"/>
      <c r="T185" s="225"/>
      <c r="AT185" s="226" t="s">
        <v>144</v>
      </c>
      <c r="AU185" s="226" t="s">
        <v>83</v>
      </c>
      <c r="AV185" s="14" t="s">
        <v>83</v>
      </c>
      <c r="AW185" s="14" t="s">
        <v>35</v>
      </c>
      <c r="AX185" s="14" t="s">
        <v>81</v>
      </c>
      <c r="AY185" s="226" t="s">
        <v>132</v>
      </c>
    </row>
    <row r="186" spans="1:65" s="2" customFormat="1" ht="42.6" customHeight="1">
      <c r="A186" s="36"/>
      <c r="B186" s="37"/>
      <c r="C186" s="189" t="s">
        <v>300</v>
      </c>
      <c r="D186" s="189" t="s">
        <v>135</v>
      </c>
      <c r="E186" s="190" t="s">
        <v>315</v>
      </c>
      <c r="F186" s="191" t="s">
        <v>316</v>
      </c>
      <c r="G186" s="192" t="s">
        <v>317</v>
      </c>
      <c r="H186" s="248"/>
      <c r="I186" s="194"/>
      <c r="J186" s="195">
        <f>ROUND(I186*H186,2)</f>
        <v>0</v>
      </c>
      <c r="K186" s="191" t="s">
        <v>139</v>
      </c>
      <c r="L186" s="41"/>
      <c r="M186" s="196" t="s">
        <v>19</v>
      </c>
      <c r="N186" s="197" t="s">
        <v>44</v>
      </c>
      <c r="O186" s="66"/>
      <c r="P186" s="198">
        <f>O186*H186</f>
        <v>0</v>
      </c>
      <c r="Q186" s="198">
        <v>0</v>
      </c>
      <c r="R186" s="198">
        <f>Q186*H186</f>
        <v>0</v>
      </c>
      <c r="S186" s="198">
        <v>0</v>
      </c>
      <c r="T186" s="199">
        <f>S186*H186</f>
        <v>0</v>
      </c>
      <c r="U186" s="36"/>
      <c r="V186" s="36"/>
      <c r="W186" s="36"/>
      <c r="X186" s="36"/>
      <c r="Y186" s="36"/>
      <c r="Z186" s="36"/>
      <c r="AA186" s="36"/>
      <c r="AB186" s="36"/>
      <c r="AC186" s="36"/>
      <c r="AD186" s="36"/>
      <c r="AE186" s="36"/>
      <c r="AR186" s="200" t="s">
        <v>192</v>
      </c>
      <c r="AT186" s="200" t="s">
        <v>135</v>
      </c>
      <c r="AU186" s="200" t="s">
        <v>83</v>
      </c>
      <c r="AY186" s="19" t="s">
        <v>132</v>
      </c>
      <c r="BE186" s="201">
        <f>IF(N186="základní",J186,0)</f>
        <v>0</v>
      </c>
      <c r="BF186" s="201">
        <f>IF(N186="snížená",J186,0)</f>
        <v>0</v>
      </c>
      <c r="BG186" s="201">
        <f>IF(N186="zákl. přenesená",J186,0)</f>
        <v>0</v>
      </c>
      <c r="BH186" s="201">
        <f>IF(N186="sníž. přenesená",J186,0)</f>
        <v>0</v>
      </c>
      <c r="BI186" s="201">
        <f>IF(N186="nulová",J186,0)</f>
        <v>0</v>
      </c>
      <c r="BJ186" s="19" t="s">
        <v>81</v>
      </c>
      <c r="BK186" s="201">
        <f>ROUND(I186*H186,2)</f>
        <v>0</v>
      </c>
      <c r="BL186" s="19" t="s">
        <v>192</v>
      </c>
      <c r="BM186" s="200" t="s">
        <v>524</v>
      </c>
    </row>
    <row r="187" spans="2:63" s="12" customFormat="1" ht="22.9" customHeight="1">
      <c r="B187" s="173"/>
      <c r="C187" s="174"/>
      <c r="D187" s="175" t="s">
        <v>72</v>
      </c>
      <c r="E187" s="187" t="s">
        <v>319</v>
      </c>
      <c r="F187" s="187" t="s">
        <v>320</v>
      </c>
      <c r="G187" s="174"/>
      <c r="H187" s="174"/>
      <c r="I187" s="177"/>
      <c r="J187" s="188">
        <f>BK187</f>
        <v>0</v>
      </c>
      <c r="K187" s="174"/>
      <c r="L187" s="179"/>
      <c r="M187" s="180"/>
      <c r="N187" s="181"/>
      <c r="O187" s="181"/>
      <c r="P187" s="182">
        <f>SUM(P188:P213)</f>
        <v>0</v>
      </c>
      <c r="Q187" s="181"/>
      <c r="R187" s="182">
        <f>SUM(R188:R213)</f>
        <v>0.47329879999999996</v>
      </c>
      <c r="S187" s="181"/>
      <c r="T187" s="183">
        <f>SUM(T188:T213)</f>
        <v>0</v>
      </c>
      <c r="AR187" s="184" t="s">
        <v>83</v>
      </c>
      <c r="AT187" s="185" t="s">
        <v>72</v>
      </c>
      <c r="AU187" s="185" t="s">
        <v>81</v>
      </c>
      <c r="AY187" s="184" t="s">
        <v>132</v>
      </c>
      <c r="BK187" s="186">
        <f>SUM(BK188:BK213)</f>
        <v>0</v>
      </c>
    </row>
    <row r="188" spans="1:65" s="2" customFormat="1" ht="21.4" customHeight="1">
      <c r="A188" s="36"/>
      <c r="B188" s="37"/>
      <c r="C188" s="189" t="s">
        <v>307</v>
      </c>
      <c r="D188" s="189" t="s">
        <v>135</v>
      </c>
      <c r="E188" s="190" t="s">
        <v>322</v>
      </c>
      <c r="F188" s="191" t="s">
        <v>323</v>
      </c>
      <c r="G188" s="192" t="s">
        <v>138</v>
      </c>
      <c r="H188" s="193">
        <v>36.96</v>
      </c>
      <c r="I188" s="194"/>
      <c r="J188" s="195">
        <f>ROUND(I188*H188,2)</f>
        <v>0</v>
      </c>
      <c r="K188" s="191" t="s">
        <v>139</v>
      </c>
      <c r="L188" s="41"/>
      <c r="M188" s="196" t="s">
        <v>19</v>
      </c>
      <c r="N188" s="197" t="s">
        <v>44</v>
      </c>
      <c r="O188" s="66"/>
      <c r="P188" s="198">
        <f>O188*H188</f>
        <v>0</v>
      </c>
      <c r="Q188" s="198">
        <v>0</v>
      </c>
      <c r="R188" s="198">
        <f>Q188*H188</f>
        <v>0</v>
      </c>
      <c r="S188" s="198">
        <v>0</v>
      </c>
      <c r="T188" s="199">
        <f>S188*H188</f>
        <v>0</v>
      </c>
      <c r="U188" s="36"/>
      <c r="V188" s="36"/>
      <c r="W188" s="36"/>
      <c r="X188" s="36"/>
      <c r="Y188" s="36"/>
      <c r="Z188" s="36"/>
      <c r="AA188" s="36"/>
      <c r="AB188" s="36"/>
      <c r="AC188" s="36"/>
      <c r="AD188" s="36"/>
      <c r="AE188" s="36"/>
      <c r="AR188" s="200" t="s">
        <v>192</v>
      </c>
      <c r="AT188" s="200" t="s">
        <v>135</v>
      </c>
      <c r="AU188" s="200" t="s">
        <v>83</v>
      </c>
      <c r="AY188" s="19" t="s">
        <v>132</v>
      </c>
      <c r="BE188" s="201">
        <f>IF(N188="základní",J188,0)</f>
        <v>0</v>
      </c>
      <c r="BF188" s="201">
        <f>IF(N188="snížená",J188,0)</f>
        <v>0</v>
      </c>
      <c r="BG188" s="201">
        <f>IF(N188="zákl. přenesená",J188,0)</f>
        <v>0</v>
      </c>
      <c r="BH188" s="201">
        <f>IF(N188="sníž. přenesená",J188,0)</f>
        <v>0</v>
      </c>
      <c r="BI188" s="201">
        <f>IF(N188="nulová",J188,0)</f>
        <v>0</v>
      </c>
      <c r="BJ188" s="19" t="s">
        <v>81</v>
      </c>
      <c r="BK188" s="201">
        <f>ROUND(I188*H188,2)</f>
        <v>0</v>
      </c>
      <c r="BL188" s="19" t="s">
        <v>192</v>
      </c>
      <c r="BM188" s="200" t="s">
        <v>525</v>
      </c>
    </row>
    <row r="189" spans="1:47" s="2" customFormat="1" ht="87.75">
      <c r="A189" s="36"/>
      <c r="B189" s="37"/>
      <c r="C189" s="38"/>
      <c r="D189" s="202" t="s">
        <v>142</v>
      </c>
      <c r="E189" s="38"/>
      <c r="F189" s="203" t="s">
        <v>325</v>
      </c>
      <c r="G189" s="38"/>
      <c r="H189" s="38"/>
      <c r="I189" s="110"/>
      <c r="J189" s="38"/>
      <c r="K189" s="38"/>
      <c r="L189" s="41"/>
      <c r="M189" s="204"/>
      <c r="N189" s="205"/>
      <c r="O189" s="66"/>
      <c r="P189" s="66"/>
      <c r="Q189" s="66"/>
      <c r="R189" s="66"/>
      <c r="S189" s="66"/>
      <c r="T189" s="67"/>
      <c r="U189" s="36"/>
      <c r="V189" s="36"/>
      <c r="W189" s="36"/>
      <c r="X189" s="36"/>
      <c r="Y189" s="36"/>
      <c r="Z189" s="36"/>
      <c r="AA189" s="36"/>
      <c r="AB189" s="36"/>
      <c r="AC189" s="36"/>
      <c r="AD189" s="36"/>
      <c r="AE189" s="36"/>
      <c r="AT189" s="19" t="s">
        <v>142</v>
      </c>
      <c r="AU189" s="19" t="s">
        <v>83</v>
      </c>
    </row>
    <row r="190" spans="2:51" s="14" customFormat="1" ht="12">
      <c r="B190" s="216"/>
      <c r="C190" s="217"/>
      <c r="D190" s="202" t="s">
        <v>144</v>
      </c>
      <c r="E190" s="218" t="s">
        <v>19</v>
      </c>
      <c r="F190" s="219" t="s">
        <v>476</v>
      </c>
      <c r="G190" s="217"/>
      <c r="H190" s="220">
        <v>18.04</v>
      </c>
      <c r="I190" s="221"/>
      <c r="J190" s="217"/>
      <c r="K190" s="217"/>
      <c r="L190" s="222"/>
      <c r="M190" s="223"/>
      <c r="N190" s="224"/>
      <c r="O190" s="224"/>
      <c r="P190" s="224"/>
      <c r="Q190" s="224"/>
      <c r="R190" s="224"/>
      <c r="S190" s="224"/>
      <c r="T190" s="225"/>
      <c r="AT190" s="226" t="s">
        <v>144</v>
      </c>
      <c r="AU190" s="226" t="s">
        <v>83</v>
      </c>
      <c r="AV190" s="14" t="s">
        <v>83</v>
      </c>
      <c r="AW190" s="14" t="s">
        <v>35</v>
      </c>
      <c r="AX190" s="14" t="s">
        <v>73</v>
      </c>
      <c r="AY190" s="226" t="s">
        <v>132</v>
      </c>
    </row>
    <row r="191" spans="2:51" s="14" customFormat="1" ht="12">
      <c r="B191" s="216"/>
      <c r="C191" s="217"/>
      <c r="D191" s="202" t="s">
        <v>144</v>
      </c>
      <c r="E191" s="218" t="s">
        <v>19</v>
      </c>
      <c r="F191" s="219" t="s">
        <v>477</v>
      </c>
      <c r="G191" s="217"/>
      <c r="H191" s="220">
        <v>18.92</v>
      </c>
      <c r="I191" s="221"/>
      <c r="J191" s="217"/>
      <c r="K191" s="217"/>
      <c r="L191" s="222"/>
      <c r="M191" s="223"/>
      <c r="N191" s="224"/>
      <c r="O191" s="224"/>
      <c r="P191" s="224"/>
      <c r="Q191" s="224"/>
      <c r="R191" s="224"/>
      <c r="S191" s="224"/>
      <c r="T191" s="225"/>
      <c r="AT191" s="226" t="s">
        <v>144</v>
      </c>
      <c r="AU191" s="226" t="s">
        <v>83</v>
      </c>
      <c r="AV191" s="14" t="s">
        <v>83</v>
      </c>
      <c r="AW191" s="14" t="s">
        <v>35</v>
      </c>
      <c r="AX191" s="14" t="s">
        <v>73</v>
      </c>
      <c r="AY191" s="226" t="s">
        <v>132</v>
      </c>
    </row>
    <row r="192" spans="2:51" s="15" customFormat="1" ht="12">
      <c r="B192" s="227"/>
      <c r="C192" s="228"/>
      <c r="D192" s="202" t="s">
        <v>144</v>
      </c>
      <c r="E192" s="229" t="s">
        <v>19</v>
      </c>
      <c r="F192" s="230" t="s">
        <v>148</v>
      </c>
      <c r="G192" s="228"/>
      <c r="H192" s="231">
        <v>36.96</v>
      </c>
      <c r="I192" s="232"/>
      <c r="J192" s="228"/>
      <c r="K192" s="228"/>
      <c r="L192" s="233"/>
      <c r="M192" s="234"/>
      <c r="N192" s="235"/>
      <c r="O192" s="235"/>
      <c r="P192" s="235"/>
      <c r="Q192" s="235"/>
      <c r="R192" s="235"/>
      <c r="S192" s="235"/>
      <c r="T192" s="236"/>
      <c r="AT192" s="237" t="s">
        <v>144</v>
      </c>
      <c r="AU192" s="237" t="s">
        <v>83</v>
      </c>
      <c r="AV192" s="15" t="s">
        <v>140</v>
      </c>
      <c r="AW192" s="15" t="s">
        <v>35</v>
      </c>
      <c r="AX192" s="15" t="s">
        <v>81</v>
      </c>
      <c r="AY192" s="237" t="s">
        <v>132</v>
      </c>
    </row>
    <row r="193" spans="1:65" s="2" customFormat="1" ht="15" customHeight="1">
      <c r="A193" s="36"/>
      <c r="B193" s="37"/>
      <c r="C193" s="189" t="s">
        <v>297</v>
      </c>
      <c r="D193" s="189" t="s">
        <v>135</v>
      </c>
      <c r="E193" s="190" t="s">
        <v>327</v>
      </c>
      <c r="F193" s="191" t="s">
        <v>328</v>
      </c>
      <c r="G193" s="192" t="s">
        <v>138</v>
      </c>
      <c r="H193" s="193">
        <v>36.96</v>
      </c>
      <c r="I193" s="194"/>
      <c r="J193" s="195">
        <f>ROUND(I193*H193,2)</f>
        <v>0</v>
      </c>
      <c r="K193" s="191" t="s">
        <v>139</v>
      </c>
      <c r="L193" s="41"/>
      <c r="M193" s="196" t="s">
        <v>19</v>
      </c>
      <c r="N193" s="197" t="s">
        <v>44</v>
      </c>
      <c r="O193" s="66"/>
      <c r="P193" s="198">
        <f>O193*H193</f>
        <v>0</v>
      </c>
      <c r="Q193" s="198">
        <v>0</v>
      </c>
      <c r="R193" s="198">
        <f>Q193*H193</f>
        <v>0</v>
      </c>
      <c r="S193" s="198">
        <v>0</v>
      </c>
      <c r="T193" s="199">
        <f>S193*H193</f>
        <v>0</v>
      </c>
      <c r="U193" s="36"/>
      <c r="V193" s="36"/>
      <c r="W193" s="36"/>
      <c r="X193" s="36"/>
      <c r="Y193" s="36"/>
      <c r="Z193" s="36"/>
      <c r="AA193" s="36"/>
      <c r="AB193" s="36"/>
      <c r="AC193" s="36"/>
      <c r="AD193" s="36"/>
      <c r="AE193" s="36"/>
      <c r="AR193" s="200" t="s">
        <v>192</v>
      </c>
      <c r="AT193" s="200" t="s">
        <v>135</v>
      </c>
      <c r="AU193" s="200" t="s">
        <v>83</v>
      </c>
      <c r="AY193" s="19" t="s">
        <v>132</v>
      </c>
      <c r="BE193" s="201">
        <f>IF(N193="základní",J193,0)</f>
        <v>0</v>
      </c>
      <c r="BF193" s="201">
        <f>IF(N193="snížená",J193,0)</f>
        <v>0</v>
      </c>
      <c r="BG193" s="201">
        <f>IF(N193="zákl. přenesená",J193,0)</f>
        <v>0</v>
      </c>
      <c r="BH193" s="201">
        <f>IF(N193="sníž. přenesená",J193,0)</f>
        <v>0</v>
      </c>
      <c r="BI193" s="201">
        <f>IF(N193="nulová",J193,0)</f>
        <v>0</v>
      </c>
      <c r="BJ193" s="19" t="s">
        <v>81</v>
      </c>
      <c r="BK193" s="201">
        <f>ROUND(I193*H193,2)</f>
        <v>0</v>
      </c>
      <c r="BL193" s="19" t="s">
        <v>192</v>
      </c>
      <c r="BM193" s="200" t="s">
        <v>526</v>
      </c>
    </row>
    <row r="194" spans="1:47" s="2" customFormat="1" ht="87.75">
      <c r="A194" s="36"/>
      <c r="B194" s="37"/>
      <c r="C194" s="38"/>
      <c r="D194" s="202" t="s">
        <v>142</v>
      </c>
      <c r="E194" s="38"/>
      <c r="F194" s="203" t="s">
        <v>325</v>
      </c>
      <c r="G194" s="38"/>
      <c r="H194" s="38"/>
      <c r="I194" s="110"/>
      <c r="J194" s="38"/>
      <c r="K194" s="38"/>
      <c r="L194" s="41"/>
      <c r="M194" s="204"/>
      <c r="N194" s="205"/>
      <c r="O194" s="66"/>
      <c r="P194" s="66"/>
      <c r="Q194" s="66"/>
      <c r="R194" s="66"/>
      <c r="S194" s="66"/>
      <c r="T194" s="67"/>
      <c r="U194" s="36"/>
      <c r="V194" s="36"/>
      <c r="W194" s="36"/>
      <c r="X194" s="36"/>
      <c r="Y194" s="36"/>
      <c r="Z194" s="36"/>
      <c r="AA194" s="36"/>
      <c r="AB194" s="36"/>
      <c r="AC194" s="36"/>
      <c r="AD194" s="36"/>
      <c r="AE194" s="36"/>
      <c r="AT194" s="19" t="s">
        <v>142</v>
      </c>
      <c r="AU194" s="19" t="s">
        <v>83</v>
      </c>
    </row>
    <row r="195" spans="1:65" s="2" customFormat="1" ht="31.9" customHeight="1">
      <c r="A195" s="36"/>
      <c r="B195" s="37"/>
      <c r="C195" s="189" t="s">
        <v>314</v>
      </c>
      <c r="D195" s="189" t="s">
        <v>135</v>
      </c>
      <c r="E195" s="190" t="s">
        <v>331</v>
      </c>
      <c r="F195" s="191" t="s">
        <v>332</v>
      </c>
      <c r="G195" s="192" t="s">
        <v>138</v>
      </c>
      <c r="H195" s="193">
        <v>36.96</v>
      </c>
      <c r="I195" s="194"/>
      <c r="J195" s="195">
        <f>ROUND(I195*H195,2)</f>
        <v>0</v>
      </c>
      <c r="K195" s="191" t="s">
        <v>139</v>
      </c>
      <c r="L195" s="41"/>
      <c r="M195" s="196" t="s">
        <v>19</v>
      </c>
      <c r="N195" s="197" t="s">
        <v>44</v>
      </c>
      <c r="O195" s="66"/>
      <c r="P195" s="198">
        <f>O195*H195</f>
        <v>0</v>
      </c>
      <c r="Q195" s="198">
        <v>3E-05</v>
      </c>
      <c r="R195" s="198">
        <f>Q195*H195</f>
        <v>0.0011088</v>
      </c>
      <c r="S195" s="198">
        <v>0</v>
      </c>
      <c r="T195" s="199">
        <f>S195*H195</f>
        <v>0</v>
      </c>
      <c r="U195" s="36"/>
      <c r="V195" s="36"/>
      <c r="W195" s="36"/>
      <c r="X195" s="36"/>
      <c r="Y195" s="36"/>
      <c r="Z195" s="36"/>
      <c r="AA195" s="36"/>
      <c r="AB195" s="36"/>
      <c r="AC195" s="36"/>
      <c r="AD195" s="36"/>
      <c r="AE195" s="36"/>
      <c r="AR195" s="200" t="s">
        <v>192</v>
      </c>
      <c r="AT195" s="200" t="s">
        <v>135</v>
      </c>
      <c r="AU195" s="200" t="s">
        <v>83</v>
      </c>
      <c r="AY195" s="19" t="s">
        <v>132</v>
      </c>
      <c r="BE195" s="201">
        <f>IF(N195="základní",J195,0)</f>
        <v>0</v>
      </c>
      <c r="BF195" s="201">
        <f>IF(N195="snížená",J195,0)</f>
        <v>0</v>
      </c>
      <c r="BG195" s="201">
        <f>IF(N195="zákl. přenesená",J195,0)</f>
        <v>0</v>
      </c>
      <c r="BH195" s="201">
        <f>IF(N195="sníž. přenesená",J195,0)</f>
        <v>0</v>
      </c>
      <c r="BI195" s="201">
        <f>IF(N195="nulová",J195,0)</f>
        <v>0</v>
      </c>
      <c r="BJ195" s="19" t="s">
        <v>81</v>
      </c>
      <c r="BK195" s="201">
        <f>ROUND(I195*H195,2)</f>
        <v>0</v>
      </c>
      <c r="BL195" s="19" t="s">
        <v>192</v>
      </c>
      <c r="BM195" s="200" t="s">
        <v>527</v>
      </c>
    </row>
    <row r="196" spans="1:47" s="2" customFormat="1" ht="87.75">
      <c r="A196" s="36"/>
      <c r="B196" s="37"/>
      <c r="C196" s="38"/>
      <c r="D196" s="202" t="s">
        <v>142</v>
      </c>
      <c r="E196" s="38"/>
      <c r="F196" s="203" t="s">
        <v>325</v>
      </c>
      <c r="G196" s="38"/>
      <c r="H196" s="38"/>
      <c r="I196" s="110"/>
      <c r="J196" s="38"/>
      <c r="K196" s="38"/>
      <c r="L196" s="41"/>
      <c r="M196" s="204"/>
      <c r="N196" s="205"/>
      <c r="O196" s="66"/>
      <c r="P196" s="66"/>
      <c r="Q196" s="66"/>
      <c r="R196" s="66"/>
      <c r="S196" s="66"/>
      <c r="T196" s="67"/>
      <c r="U196" s="36"/>
      <c r="V196" s="36"/>
      <c r="W196" s="36"/>
      <c r="X196" s="36"/>
      <c r="Y196" s="36"/>
      <c r="Z196" s="36"/>
      <c r="AA196" s="36"/>
      <c r="AB196" s="36"/>
      <c r="AC196" s="36"/>
      <c r="AD196" s="36"/>
      <c r="AE196" s="36"/>
      <c r="AT196" s="19" t="s">
        <v>142</v>
      </c>
      <c r="AU196" s="19" t="s">
        <v>83</v>
      </c>
    </row>
    <row r="197" spans="1:65" s="2" customFormat="1" ht="31.9" customHeight="1">
      <c r="A197" s="36"/>
      <c r="B197" s="37"/>
      <c r="C197" s="189" t="s">
        <v>321</v>
      </c>
      <c r="D197" s="189" t="s">
        <v>135</v>
      </c>
      <c r="E197" s="190" t="s">
        <v>335</v>
      </c>
      <c r="F197" s="191" t="s">
        <v>336</v>
      </c>
      <c r="G197" s="192" t="s">
        <v>138</v>
      </c>
      <c r="H197" s="193">
        <v>36.96</v>
      </c>
      <c r="I197" s="194"/>
      <c r="J197" s="195">
        <f>ROUND(I197*H197,2)</f>
        <v>0</v>
      </c>
      <c r="K197" s="191" t="s">
        <v>139</v>
      </c>
      <c r="L197" s="41"/>
      <c r="M197" s="196" t="s">
        <v>19</v>
      </c>
      <c r="N197" s="197" t="s">
        <v>44</v>
      </c>
      <c r="O197" s="66"/>
      <c r="P197" s="198">
        <f>O197*H197</f>
        <v>0</v>
      </c>
      <c r="Q197" s="198">
        <v>0.0075</v>
      </c>
      <c r="R197" s="198">
        <f>Q197*H197</f>
        <v>0.2772</v>
      </c>
      <c r="S197" s="198">
        <v>0</v>
      </c>
      <c r="T197" s="199">
        <f>S197*H197</f>
        <v>0</v>
      </c>
      <c r="U197" s="36"/>
      <c r="V197" s="36"/>
      <c r="W197" s="36"/>
      <c r="X197" s="36"/>
      <c r="Y197" s="36"/>
      <c r="Z197" s="36"/>
      <c r="AA197" s="36"/>
      <c r="AB197" s="36"/>
      <c r="AC197" s="36"/>
      <c r="AD197" s="36"/>
      <c r="AE197" s="36"/>
      <c r="AR197" s="200" t="s">
        <v>192</v>
      </c>
      <c r="AT197" s="200" t="s">
        <v>135</v>
      </c>
      <c r="AU197" s="200" t="s">
        <v>83</v>
      </c>
      <c r="AY197" s="19" t="s">
        <v>132</v>
      </c>
      <c r="BE197" s="201">
        <f>IF(N197="základní",J197,0)</f>
        <v>0</v>
      </c>
      <c r="BF197" s="201">
        <f>IF(N197="snížená",J197,0)</f>
        <v>0</v>
      </c>
      <c r="BG197" s="201">
        <f>IF(N197="zákl. přenesená",J197,0)</f>
        <v>0</v>
      </c>
      <c r="BH197" s="201">
        <f>IF(N197="sníž. přenesená",J197,0)</f>
        <v>0</v>
      </c>
      <c r="BI197" s="201">
        <f>IF(N197="nulová",J197,0)</f>
        <v>0</v>
      </c>
      <c r="BJ197" s="19" t="s">
        <v>81</v>
      </c>
      <c r="BK197" s="201">
        <f>ROUND(I197*H197,2)</f>
        <v>0</v>
      </c>
      <c r="BL197" s="19" t="s">
        <v>192</v>
      </c>
      <c r="BM197" s="200" t="s">
        <v>528</v>
      </c>
    </row>
    <row r="198" spans="1:47" s="2" customFormat="1" ht="87.75">
      <c r="A198" s="36"/>
      <c r="B198" s="37"/>
      <c r="C198" s="38"/>
      <c r="D198" s="202" t="s">
        <v>142</v>
      </c>
      <c r="E198" s="38"/>
      <c r="F198" s="203" t="s">
        <v>325</v>
      </c>
      <c r="G198" s="38"/>
      <c r="H198" s="38"/>
      <c r="I198" s="110"/>
      <c r="J198" s="38"/>
      <c r="K198" s="38"/>
      <c r="L198" s="41"/>
      <c r="M198" s="204"/>
      <c r="N198" s="205"/>
      <c r="O198" s="66"/>
      <c r="P198" s="66"/>
      <c r="Q198" s="66"/>
      <c r="R198" s="66"/>
      <c r="S198" s="66"/>
      <c r="T198" s="67"/>
      <c r="U198" s="36"/>
      <c r="V198" s="36"/>
      <c r="W198" s="36"/>
      <c r="X198" s="36"/>
      <c r="Y198" s="36"/>
      <c r="Z198" s="36"/>
      <c r="AA198" s="36"/>
      <c r="AB198" s="36"/>
      <c r="AC198" s="36"/>
      <c r="AD198" s="36"/>
      <c r="AE198" s="36"/>
      <c r="AT198" s="19" t="s">
        <v>142</v>
      </c>
      <c r="AU198" s="19" t="s">
        <v>83</v>
      </c>
    </row>
    <row r="199" spans="1:65" s="2" customFormat="1" ht="21.4" customHeight="1">
      <c r="A199" s="36"/>
      <c r="B199" s="37"/>
      <c r="C199" s="189" t="s">
        <v>326</v>
      </c>
      <c r="D199" s="189" t="s">
        <v>135</v>
      </c>
      <c r="E199" s="190" t="s">
        <v>339</v>
      </c>
      <c r="F199" s="191" t="s">
        <v>340</v>
      </c>
      <c r="G199" s="192" t="s">
        <v>138</v>
      </c>
      <c r="H199" s="193">
        <v>36.96</v>
      </c>
      <c r="I199" s="194"/>
      <c r="J199" s="195">
        <f>ROUND(I199*H199,2)</f>
        <v>0</v>
      </c>
      <c r="K199" s="191" t="s">
        <v>139</v>
      </c>
      <c r="L199" s="41"/>
      <c r="M199" s="196" t="s">
        <v>19</v>
      </c>
      <c r="N199" s="197" t="s">
        <v>44</v>
      </c>
      <c r="O199" s="66"/>
      <c r="P199" s="198">
        <f>O199*H199</f>
        <v>0</v>
      </c>
      <c r="Q199" s="198">
        <v>0.0003</v>
      </c>
      <c r="R199" s="198">
        <f>Q199*H199</f>
        <v>0.011087999999999999</v>
      </c>
      <c r="S199" s="198">
        <v>0</v>
      </c>
      <c r="T199" s="199">
        <f>S199*H199</f>
        <v>0</v>
      </c>
      <c r="U199" s="36"/>
      <c r="V199" s="36"/>
      <c r="W199" s="36"/>
      <c r="X199" s="36"/>
      <c r="Y199" s="36"/>
      <c r="Z199" s="36"/>
      <c r="AA199" s="36"/>
      <c r="AB199" s="36"/>
      <c r="AC199" s="36"/>
      <c r="AD199" s="36"/>
      <c r="AE199" s="36"/>
      <c r="AR199" s="200" t="s">
        <v>192</v>
      </c>
      <c r="AT199" s="200" t="s">
        <v>135</v>
      </c>
      <c r="AU199" s="200" t="s">
        <v>83</v>
      </c>
      <c r="AY199" s="19" t="s">
        <v>132</v>
      </c>
      <c r="BE199" s="201">
        <f>IF(N199="základní",J199,0)</f>
        <v>0</v>
      </c>
      <c r="BF199" s="201">
        <f>IF(N199="snížená",J199,0)</f>
        <v>0</v>
      </c>
      <c r="BG199" s="201">
        <f>IF(N199="zákl. přenesená",J199,0)</f>
        <v>0</v>
      </c>
      <c r="BH199" s="201">
        <f>IF(N199="sníž. přenesená",J199,0)</f>
        <v>0</v>
      </c>
      <c r="BI199" s="201">
        <f>IF(N199="nulová",J199,0)</f>
        <v>0</v>
      </c>
      <c r="BJ199" s="19" t="s">
        <v>81</v>
      </c>
      <c r="BK199" s="201">
        <f>ROUND(I199*H199,2)</f>
        <v>0</v>
      </c>
      <c r="BL199" s="19" t="s">
        <v>192</v>
      </c>
      <c r="BM199" s="200" t="s">
        <v>529</v>
      </c>
    </row>
    <row r="200" spans="1:65" s="2" customFormat="1" ht="31.9" customHeight="1">
      <c r="A200" s="36"/>
      <c r="B200" s="37"/>
      <c r="C200" s="238" t="s">
        <v>330</v>
      </c>
      <c r="D200" s="238" t="s">
        <v>170</v>
      </c>
      <c r="E200" s="239" t="s">
        <v>343</v>
      </c>
      <c r="F200" s="240" t="s">
        <v>344</v>
      </c>
      <c r="G200" s="241" t="s">
        <v>138</v>
      </c>
      <c r="H200" s="242">
        <v>41</v>
      </c>
      <c r="I200" s="243"/>
      <c r="J200" s="244">
        <f>ROUND(I200*H200,2)</f>
        <v>0</v>
      </c>
      <c r="K200" s="240" t="s">
        <v>139</v>
      </c>
      <c r="L200" s="245"/>
      <c r="M200" s="246" t="s">
        <v>19</v>
      </c>
      <c r="N200" s="247" t="s">
        <v>44</v>
      </c>
      <c r="O200" s="66"/>
      <c r="P200" s="198">
        <f>O200*H200</f>
        <v>0</v>
      </c>
      <c r="Q200" s="198">
        <v>0.00429</v>
      </c>
      <c r="R200" s="198">
        <f>Q200*H200</f>
        <v>0.17589000000000002</v>
      </c>
      <c r="S200" s="198">
        <v>0</v>
      </c>
      <c r="T200" s="199">
        <f>S200*H200</f>
        <v>0</v>
      </c>
      <c r="U200" s="36"/>
      <c r="V200" s="36"/>
      <c r="W200" s="36"/>
      <c r="X200" s="36"/>
      <c r="Y200" s="36"/>
      <c r="Z200" s="36"/>
      <c r="AA200" s="36"/>
      <c r="AB200" s="36"/>
      <c r="AC200" s="36"/>
      <c r="AD200" s="36"/>
      <c r="AE200" s="36"/>
      <c r="AR200" s="200" t="s">
        <v>297</v>
      </c>
      <c r="AT200" s="200" t="s">
        <v>170</v>
      </c>
      <c r="AU200" s="200" t="s">
        <v>83</v>
      </c>
      <c r="AY200" s="19" t="s">
        <v>132</v>
      </c>
      <c r="BE200" s="201">
        <f>IF(N200="základní",J200,0)</f>
        <v>0</v>
      </c>
      <c r="BF200" s="201">
        <f>IF(N200="snížená",J200,0)</f>
        <v>0</v>
      </c>
      <c r="BG200" s="201">
        <f>IF(N200="zákl. přenesená",J200,0)</f>
        <v>0</v>
      </c>
      <c r="BH200" s="201">
        <f>IF(N200="sníž. přenesená",J200,0)</f>
        <v>0</v>
      </c>
      <c r="BI200" s="201">
        <f>IF(N200="nulová",J200,0)</f>
        <v>0</v>
      </c>
      <c r="BJ200" s="19" t="s">
        <v>81</v>
      </c>
      <c r="BK200" s="201">
        <f>ROUND(I200*H200,2)</f>
        <v>0</v>
      </c>
      <c r="BL200" s="19" t="s">
        <v>192</v>
      </c>
      <c r="BM200" s="200" t="s">
        <v>530</v>
      </c>
    </row>
    <row r="201" spans="2:51" s="14" customFormat="1" ht="12">
      <c r="B201" s="216"/>
      <c r="C201" s="217"/>
      <c r="D201" s="202" t="s">
        <v>144</v>
      </c>
      <c r="E201" s="218" t="s">
        <v>19</v>
      </c>
      <c r="F201" s="219" t="s">
        <v>531</v>
      </c>
      <c r="G201" s="217"/>
      <c r="H201" s="220">
        <v>40.656</v>
      </c>
      <c r="I201" s="221"/>
      <c r="J201" s="217"/>
      <c r="K201" s="217"/>
      <c r="L201" s="222"/>
      <c r="M201" s="223"/>
      <c r="N201" s="224"/>
      <c r="O201" s="224"/>
      <c r="P201" s="224"/>
      <c r="Q201" s="224"/>
      <c r="R201" s="224"/>
      <c r="S201" s="224"/>
      <c r="T201" s="225"/>
      <c r="AT201" s="226" t="s">
        <v>144</v>
      </c>
      <c r="AU201" s="226" t="s">
        <v>83</v>
      </c>
      <c r="AV201" s="14" t="s">
        <v>83</v>
      </c>
      <c r="AW201" s="14" t="s">
        <v>35</v>
      </c>
      <c r="AX201" s="14" t="s">
        <v>73</v>
      </c>
      <c r="AY201" s="226" t="s">
        <v>132</v>
      </c>
    </row>
    <row r="202" spans="2:51" s="14" customFormat="1" ht="12">
      <c r="B202" s="216"/>
      <c r="C202" s="217"/>
      <c r="D202" s="202" t="s">
        <v>144</v>
      </c>
      <c r="E202" s="218" t="s">
        <v>19</v>
      </c>
      <c r="F202" s="219" t="s">
        <v>532</v>
      </c>
      <c r="G202" s="217"/>
      <c r="H202" s="220">
        <v>0.344</v>
      </c>
      <c r="I202" s="221"/>
      <c r="J202" s="217"/>
      <c r="K202" s="217"/>
      <c r="L202" s="222"/>
      <c r="M202" s="223"/>
      <c r="N202" s="224"/>
      <c r="O202" s="224"/>
      <c r="P202" s="224"/>
      <c r="Q202" s="224"/>
      <c r="R202" s="224"/>
      <c r="S202" s="224"/>
      <c r="T202" s="225"/>
      <c r="AT202" s="226" t="s">
        <v>144</v>
      </c>
      <c r="AU202" s="226" t="s">
        <v>83</v>
      </c>
      <c r="AV202" s="14" t="s">
        <v>83</v>
      </c>
      <c r="AW202" s="14" t="s">
        <v>35</v>
      </c>
      <c r="AX202" s="14" t="s">
        <v>73</v>
      </c>
      <c r="AY202" s="226" t="s">
        <v>132</v>
      </c>
    </row>
    <row r="203" spans="2:51" s="15" customFormat="1" ht="12">
      <c r="B203" s="227"/>
      <c r="C203" s="228"/>
      <c r="D203" s="202" t="s">
        <v>144</v>
      </c>
      <c r="E203" s="229" t="s">
        <v>19</v>
      </c>
      <c r="F203" s="230" t="s">
        <v>148</v>
      </c>
      <c r="G203" s="228"/>
      <c r="H203" s="231">
        <v>41</v>
      </c>
      <c r="I203" s="232"/>
      <c r="J203" s="228"/>
      <c r="K203" s="228"/>
      <c r="L203" s="233"/>
      <c r="M203" s="234"/>
      <c r="N203" s="235"/>
      <c r="O203" s="235"/>
      <c r="P203" s="235"/>
      <c r="Q203" s="235"/>
      <c r="R203" s="235"/>
      <c r="S203" s="235"/>
      <c r="T203" s="236"/>
      <c r="AT203" s="237" t="s">
        <v>144</v>
      </c>
      <c r="AU203" s="237" t="s">
        <v>83</v>
      </c>
      <c r="AV203" s="15" t="s">
        <v>140</v>
      </c>
      <c r="AW203" s="15" t="s">
        <v>35</v>
      </c>
      <c r="AX203" s="15" t="s">
        <v>81</v>
      </c>
      <c r="AY203" s="237" t="s">
        <v>132</v>
      </c>
    </row>
    <row r="204" spans="1:65" s="2" customFormat="1" ht="15" customHeight="1">
      <c r="A204" s="36"/>
      <c r="B204" s="37"/>
      <c r="C204" s="189" t="s">
        <v>334</v>
      </c>
      <c r="D204" s="189" t="s">
        <v>135</v>
      </c>
      <c r="E204" s="190" t="s">
        <v>349</v>
      </c>
      <c r="F204" s="191" t="s">
        <v>350</v>
      </c>
      <c r="G204" s="192" t="s">
        <v>210</v>
      </c>
      <c r="H204" s="193">
        <v>31.2</v>
      </c>
      <c r="I204" s="194"/>
      <c r="J204" s="195">
        <f>ROUND(I204*H204,2)</f>
        <v>0</v>
      </c>
      <c r="K204" s="191" t="s">
        <v>139</v>
      </c>
      <c r="L204" s="41"/>
      <c r="M204" s="196" t="s">
        <v>19</v>
      </c>
      <c r="N204" s="197" t="s">
        <v>44</v>
      </c>
      <c r="O204" s="66"/>
      <c r="P204" s="198">
        <f>O204*H204</f>
        <v>0</v>
      </c>
      <c r="Q204" s="198">
        <v>1E-05</v>
      </c>
      <c r="R204" s="198">
        <f>Q204*H204</f>
        <v>0.000312</v>
      </c>
      <c r="S204" s="198">
        <v>0</v>
      </c>
      <c r="T204" s="199">
        <f>S204*H204</f>
        <v>0</v>
      </c>
      <c r="U204" s="36"/>
      <c r="V204" s="36"/>
      <c r="W204" s="36"/>
      <c r="X204" s="36"/>
      <c r="Y204" s="36"/>
      <c r="Z204" s="36"/>
      <c r="AA204" s="36"/>
      <c r="AB204" s="36"/>
      <c r="AC204" s="36"/>
      <c r="AD204" s="36"/>
      <c r="AE204" s="36"/>
      <c r="AR204" s="200" t="s">
        <v>192</v>
      </c>
      <c r="AT204" s="200" t="s">
        <v>135</v>
      </c>
      <c r="AU204" s="200" t="s">
        <v>83</v>
      </c>
      <c r="AY204" s="19" t="s">
        <v>132</v>
      </c>
      <c r="BE204" s="201">
        <f>IF(N204="základní",J204,0)</f>
        <v>0</v>
      </c>
      <c r="BF204" s="201">
        <f>IF(N204="snížená",J204,0)</f>
        <v>0</v>
      </c>
      <c r="BG204" s="201">
        <f>IF(N204="zákl. přenesená",J204,0)</f>
        <v>0</v>
      </c>
      <c r="BH204" s="201">
        <f>IF(N204="sníž. přenesená",J204,0)</f>
        <v>0</v>
      </c>
      <c r="BI204" s="201">
        <f>IF(N204="nulová",J204,0)</f>
        <v>0</v>
      </c>
      <c r="BJ204" s="19" t="s">
        <v>81</v>
      </c>
      <c r="BK204" s="201">
        <f>ROUND(I204*H204,2)</f>
        <v>0</v>
      </c>
      <c r="BL204" s="19" t="s">
        <v>192</v>
      </c>
      <c r="BM204" s="200" t="s">
        <v>533</v>
      </c>
    </row>
    <row r="205" spans="2:51" s="14" customFormat="1" ht="12">
      <c r="B205" s="216"/>
      <c r="C205" s="217"/>
      <c r="D205" s="202" t="s">
        <v>144</v>
      </c>
      <c r="E205" s="218" t="s">
        <v>19</v>
      </c>
      <c r="F205" s="219" t="s">
        <v>503</v>
      </c>
      <c r="G205" s="217"/>
      <c r="H205" s="220">
        <v>15.5</v>
      </c>
      <c r="I205" s="221"/>
      <c r="J205" s="217"/>
      <c r="K205" s="217"/>
      <c r="L205" s="222"/>
      <c r="M205" s="223"/>
      <c r="N205" s="224"/>
      <c r="O205" s="224"/>
      <c r="P205" s="224"/>
      <c r="Q205" s="224"/>
      <c r="R205" s="224"/>
      <c r="S205" s="224"/>
      <c r="T205" s="225"/>
      <c r="AT205" s="226" t="s">
        <v>144</v>
      </c>
      <c r="AU205" s="226" t="s">
        <v>83</v>
      </c>
      <c r="AV205" s="14" t="s">
        <v>83</v>
      </c>
      <c r="AW205" s="14" t="s">
        <v>35</v>
      </c>
      <c r="AX205" s="14" t="s">
        <v>73</v>
      </c>
      <c r="AY205" s="226" t="s">
        <v>132</v>
      </c>
    </row>
    <row r="206" spans="2:51" s="14" customFormat="1" ht="12">
      <c r="B206" s="216"/>
      <c r="C206" s="217"/>
      <c r="D206" s="202" t="s">
        <v>144</v>
      </c>
      <c r="E206" s="218" t="s">
        <v>19</v>
      </c>
      <c r="F206" s="219" t="s">
        <v>504</v>
      </c>
      <c r="G206" s="217"/>
      <c r="H206" s="220">
        <v>15.7</v>
      </c>
      <c r="I206" s="221"/>
      <c r="J206" s="217"/>
      <c r="K206" s="217"/>
      <c r="L206" s="222"/>
      <c r="M206" s="223"/>
      <c r="N206" s="224"/>
      <c r="O206" s="224"/>
      <c r="P206" s="224"/>
      <c r="Q206" s="224"/>
      <c r="R206" s="224"/>
      <c r="S206" s="224"/>
      <c r="T206" s="225"/>
      <c r="AT206" s="226" t="s">
        <v>144</v>
      </c>
      <c r="AU206" s="226" t="s">
        <v>83</v>
      </c>
      <c r="AV206" s="14" t="s">
        <v>83</v>
      </c>
      <c r="AW206" s="14" t="s">
        <v>35</v>
      </c>
      <c r="AX206" s="14" t="s">
        <v>73</v>
      </c>
      <c r="AY206" s="226" t="s">
        <v>132</v>
      </c>
    </row>
    <row r="207" spans="2:51" s="15" customFormat="1" ht="12">
      <c r="B207" s="227"/>
      <c r="C207" s="228"/>
      <c r="D207" s="202" t="s">
        <v>144</v>
      </c>
      <c r="E207" s="229" t="s">
        <v>19</v>
      </c>
      <c r="F207" s="230" t="s">
        <v>148</v>
      </c>
      <c r="G207" s="228"/>
      <c r="H207" s="231">
        <v>31.2</v>
      </c>
      <c r="I207" s="232"/>
      <c r="J207" s="228"/>
      <c r="K207" s="228"/>
      <c r="L207" s="233"/>
      <c r="M207" s="234"/>
      <c r="N207" s="235"/>
      <c r="O207" s="235"/>
      <c r="P207" s="235"/>
      <c r="Q207" s="235"/>
      <c r="R207" s="235"/>
      <c r="S207" s="235"/>
      <c r="T207" s="236"/>
      <c r="AT207" s="237" t="s">
        <v>144</v>
      </c>
      <c r="AU207" s="237" t="s">
        <v>83</v>
      </c>
      <c r="AV207" s="15" t="s">
        <v>140</v>
      </c>
      <c r="AW207" s="15" t="s">
        <v>35</v>
      </c>
      <c r="AX207" s="15" t="s">
        <v>81</v>
      </c>
      <c r="AY207" s="237" t="s">
        <v>132</v>
      </c>
    </row>
    <row r="208" spans="1:65" s="2" customFormat="1" ht="15" customHeight="1">
      <c r="A208" s="36"/>
      <c r="B208" s="37"/>
      <c r="C208" s="238" t="s">
        <v>338</v>
      </c>
      <c r="D208" s="238" t="s">
        <v>170</v>
      </c>
      <c r="E208" s="239" t="s">
        <v>353</v>
      </c>
      <c r="F208" s="240" t="s">
        <v>354</v>
      </c>
      <c r="G208" s="241" t="s">
        <v>210</v>
      </c>
      <c r="H208" s="242">
        <v>35</v>
      </c>
      <c r="I208" s="243"/>
      <c r="J208" s="244">
        <f>ROUND(I208*H208,2)</f>
        <v>0</v>
      </c>
      <c r="K208" s="240" t="s">
        <v>139</v>
      </c>
      <c r="L208" s="245"/>
      <c r="M208" s="246" t="s">
        <v>19</v>
      </c>
      <c r="N208" s="247" t="s">
        <v>44</v>
      </c>
      <c r="O208" s="66"/>
      <c r="P208" s="198">
        <f>O208*H208</f>
        <v>0</v>
      </c>
      <c r="Q208" s="198">
        <v>0.00022</v>
      </c>
      <c r="R208" s="198">
        <f>Q208*H208</f>
        <v>0.0077</v>
      </c>
      <c r="S208" s="198">
        <v>0</v>
      </c>
      <c r="T208" s="199">
        <f>S208*H208</f>
        <v>0</v>
      </c>
      <c r="U208" s="36"/>
      <c r="V208" s="36"/>
      <c r="W208" s="36"/>
      <c r="X208" s="36"/>
      <c r="Y208" s="36"/>
      <c r="Z208" s="36"/>
      <c r="AA208" s="36"/>
      <c r="AB208" s="36"/>
      <c r="AC208" s="36"/>
      <c r="AD208" s="36"/>
      <c r="AE208" s="36"/>
      <c r="AR208" s="200" t="s">
        <v>297</v>
      </c>
      <c r="AT208" s="200" t="s">
        <v>170</v>
      </c>
      <c r="AU208" s="200" t="s">
        <v>83</v>
      </c>
      <c r="AY208" s="19" t="s">
        <v>132</v>
      </c>
      <c r="BE208" s="201">
        <f>IF(N208="základní",J208,0)</f>
        <v>0</v>
      </c>
      <c r="BF208" s="201">
        <f>IF(N208="snížená",J208,0)</f>
        <v>0</v>
      </c>
      <c r="BG208" s="201">
        <f>IF(N208="zákl. přenesená",J208,0)</f>
        <v>0</v>
      </c>
      <c r="BH208" s="201">
        <f>IF(N208="sníž. přenesená",J208,0)</f>
        <v>0</v>
      </c>
      <c r="BI208" s="201">
        <f>IF(N208="nulová",J208,0)</f>
        <v>0</v>
      </c>
      <c r="BJ208" s="19" t="s">
        <v>81</v>
      </c>
      <c r="BK208" s="201">
        <f>ROUND(I208*H208,2)</f>
        <v>0</v>
      </c>
      <c r="BL208" s="19" t="s">
        <v>192</v>
      </c>
      <c r="BM208" s="200" t="s">
        <v>534</v>
      </c>
    </row>
    <row r="209" spans="2:51" s="14" customFormat="1" ht="12">
      <c r="B209" s="216"/>
      <c r="C209" s="217"/>
      <c r="D209" s="202" t="s">
        <v>144</v>
      </c>
      <c r="E209" s="218" t="s">
        <v>19</v>
      </c>
      <c r="F209" s="219" t="s">
        <v>535</v>
      </c>
      <c r="G209" s="217"/>
      <c r="H209" s="220">
        <v>34.32</v>
      </c>
      <c r="I209" s="221"/>
      <c r="J209" s="217"/>
      <c r="K209" s="217"/>
      <c r="L209" s="222"/>
      <c r="M209" s="223"/>
      <c r="N209" s="224"/>
      <c r="O209" s="224"/>
      <c r="P209" s="224"/>
      <c r="Q209" s="224"/>
      <c r="R209" s="224"/>
      <c r="S209" s="224"/>
      <c r="T209" s="225"/>
      <c r="AT209" s="226" t="s">
        <v>144</v>
      </c>
      <c r="AU209" s="226" t="s">
        <v>83</v>
      </c>
      <c r="AV209" s="14" t="s">
        <v>83</v>
      </c>
      <c r="AW209" s="14" t="s">
        <v>35</v>
      </c>
      <c r="AX209" s="14" t="s">
        <v>73</v>
      </c>
      <c r="AY209" s="226" t="s">
        <v>132</v>
      </c>
    </row>
    <row r="210" spans="2:51" s="14" customFormat="1" ht="12">
      <c r="B210" s="216"/>
      <c r="C210" s="217"/>
      <c r="D210" s="202" t="s">
        <v>144</v>
      </c>
      <c r="E210" s="218" t="s">
        <v>19</v>
      </c>
      <c r="F210" s="219" t="s">
        <v>536</v>
      </c>
      <c r="G210" s="217"/>
      <c r="H210" s="220">
        <v>0.68</v>
      </c>
      <c r="I210" s="221"/>
      <c r="J210" s="217"/>
      <c r="K210" s="217"/>
      <c r="L210" s="222"/>
      <c r="M210" s="223"/>
      <c r="N210" s="224"/>
      <c r="O210" s="224"/>
      <c r="P210" s="224"/>
      <c r="Q210" s="224"/>
      <c r="R210" s="224"/>
      <c r="S210" s="224"/>
      <c r="T210" s="225"/>
      <c r="AT210" s="226" t="s">
        <v>144</v>
      </c>
      <c r="AU210" s="226" t="s">
        <v>83</v>
      </c>
      <c r="AV210" s="14" t="s">
        <v>83</v>
      </c>
      <c r="AW210" s="14" t="s">
        <v>35</v>
      </c>
      <c r="AX210" s="14" t="s">
        <v>73</v>
      </c>
      <c r="AY210" s="226" t="s">
        <v>132</v>
      </c>
    </row>
    <row r="211" spans="2:51" s="15" customFormat="1" ht="12">
      <c r="B211" s="227"/>
      <c r="C211" s="228"/>
      <c r="D211" s="202" t="s">
        <v>144</v>
      </c>
      <c r="E211" s="229" t="s">
        <v>19</v>
      </c>
      <c r="F211" s="230" t="s">
        <v>148</v>
      </c>
      <c r="G211" s="228"/>
      <c r="H211" s="231">
        <v>35</v>
      </c>
      <c r="I211" s="232"/>
      <c r="J211" s="228"/>
      <c r="K211" s="228"/>
      <c r="L211" s="233"/>
      <c r="M211" s="234"/>
      <c r="N211" s="235"/>
      <c r="O211" s="235"/>
      <c r="P211" s="235"/>
      <c r="Q211" s="235"/>
      <c r="R211" s="235"/>
      <c r="S211" s="235"/>
      <c r="T211" s="236"/>
      <c r="AT211" s="237" t="s">
        <v>144</v>
      </c>
      <c r="AU211" s="237" t="s">
        <v>83</v>
      </c>
      <c r="AV211" s="15" t="s">
        <v>140</v>
      </c>
      <c r="AW211" s="15" t="s">
        <v>35</v>
      </c>
      <c r="AX211" s="15" t="s">
        <v>81</v>
      </c>
      <c r="AY211" s="237" t="s">
        <v>132</v>
      </c>
    </row>
    <row r="212" spans="1:65" s="2" customFormat="1" ht="42.6" customHeight="1">
      <c r="A212" s="36"/>
      <c r="B212" s="37"/>
      <c r="C212" s="189" t="s">
        <v>342</v>
      </c>
      <c r="D212" s="189" t="s">
        <v>135</v>
      </c>
      <c r="E212" s="190" t="s">
        <v>359</v>
      </c>
      <c r="F212" s="191" t="s">
        <v>360</v>
      </c>
      <c r="G212" s="192" t="s">
        <v>242</v>
      </c>
      <c r="H212" s="193">
        <v>0.473</v>
      </c>
      <c r="I212" s="194"/>
      <c r="J212" s="195">
        <f>ROUND(I212*H212,2)</f>
        <v>0</v>
      </c>
      <c r="K212" s="191" t="s">
        <v>139</v>
      </c>
      <c r="L212" s="41"/>
      <c r="M212" s="196" t="s">
        <v>19</v>
      </c>
      <c r="N212" s="197" t="s">
        <v>44</v>
      </c>
      <c r="O212" s="66"/>
      <c r="P212" s="198">
        <f>O212*H212</f>
        <v>0</v>
      </c>
      <c r="Q212" s="198">
        <v>0</v>
      </c>
      <c r="R212" s="198">
        <f>Q212*H212</f>
        <v>0</v>
      </c>
      <c r="S212" s="198">
        <v>0</v>
      </c>
      <c r="T212" s="199">
        <f>S212*H212</f>
        <v>0</v>
      </c>
      <c r="U212" s="36"/>
      <c r="V212" s="36"/>
      <c r="W212" s="36"/>
      <c r="X212" s="36"/>
      <c r="Y212" s="36"/>
      <c r="Z212" s="36"/>
      <c r="AA212" s="36"/>
      <c r="AB212" s="36"/>
      <c r="AC212" s="36"/>
      <c r="AD212" s="36"/>
      <c r="AE212" s="36"/>
      <c r="AR212" s="200" t="s">
        <v>192</v>
      </c>
      <c r="AT212" s="200" t="s">
        <v>135</v>
      </c>
      <c r="AU212" s="200" t="s">
        <v>83</v>
      </c>
      <c r="AY212" s="19" t="s">
        <v>132</v>
      </c>
      <c r="BE212" s="201">
        <f>IF(N212="základní",J212,0)</f>
        <v>0</v>
      </c>
      <c r="BF212" s="201">
        <f>IF(N212="snížená",J212,0)</f>
        <v>0</v>
      </c>
      <c r="BG212" s="201">
        <f>IF(N212="zákl. přenesená",J212,0)</f>
        <v>0</v>
      </c>
      <c r="BH212" s="201">
        <f>IF(N212="sníž. přenesená",J212,0)</f>
        <v>0</v>
      </c>
      <c r="BI212" s="201">
        <f>IF(N212="nulová",J212,0)</f>
        <v>0</v>
      </c>
      <c r="BJ212" s="19" t="s">
        <v>81</v>
      </c>
      <c r="BK212" s="201">
        <f>ROUND(I212*H212,2)</f>
        <v>0</v>
      </c>
      <c r="BL212" s="19" t="s">
        <v>192</v>
      </c>
      <c r="BM212" s="200" t="s">
        <v>537</v>
      </c>
    </row>
    <row r="213" spans="1:47" s="2" customFormat="1" ht="156">
      <c r="A213" s="36"/>
      <c r="B213" s="37"/>
      <c r="C213" s="38"/>
      <c r="D213" s="202" t="s">
        <v>142</v>
      </c>
      <c r="E213" s="38"/>
      <c r="F213" s="203" t="s">
        <v>362</v>
      </c>
      <c r="G213" s="38"/>
      <c r="H213" s="38"/>
      <c r="I213" s="110"/>
      <c r="J213" s="38"/>
      <c r="K213" s="38"/>
      <c r="L213" s="41"/>
      <c r="M213" s="204"/>
      <c r="N213" s="205"/>
      <c r="O213" s="66"/>
      <c r="P213" s="66"/>
      <c r="Q213" s="66"/>
      <c r="R213" s="66"/>
      <c r="S213" s="66"/>
      <c r="T213" s="67"/>
      <c r="U213" s="36"/>
      <c r="V213" s="36"/>
      <c r="W213" s="36"/>
      <c r="X213" s="36"/>
      <c r="Y213" s="36"/>
      <c r="Z213" s="36"/>
      <c r="AA213" s="36"/>
      <c r="AB213" s="36"/>
      <c r="AC213" s="36"/>
      <c r="AD213" s="36"/>
      <c r="AE213" s="36"/>
      <c r="AT213" s="19" t="s">
        <v>142</v>
      </c>
      <c r="AU213" s="19" t="s">
        <v>83</v>
      </c>
    </row>
    <row r="214" spans="2:63" s="12" customFormat="1" ht="22.9" customHeight="1">
      <c r="B214" s="173"/>
      <c r="C214" s="174"/>
      <c r="D214" s="175" t="s">
        <v>72</v>
      </c>
      <c r="E214" s="187" t="s">
        <v>363</v>
      </c>
      <c r="F214" s="187" t="s">
        <v>364</v>
      </c>
      <c r="G214" s="174"/>
      <c r="H214" s="174"/>
      <c r="I214" s="177"/>
      <c r="J214" s="188">
        <f>BK214</f>
        <v>0</v>
      </c>
      <c r="K214" s="174"/>
      <c r="L214" s="179"/>
      <c r="M214" s="180"/>
      <c r="N214" s="181"/>
      <c r="O214" s="181"/>
      <c r="P214" s="182">
        <f>P215</f>
        <v>0</v>
      </c>
      <c r="Q214" s="181"/>
      <c r="R214" s="182">
        <f>R215</f>
        <v>0.00041999999999999996</v>
      </c>
      <c r="S214" s="181"/>
      <c r="T214" s="183">
        <f>T215</f>
        <v>0</v>
      </c>
      <c r="AR214" s="184" t="s">
        <v>83</v>
      </c>
      <c r="AT214" s="185" t="s">
        <v>72</v>
      </c>
      <c r="AU214" s="185" t="s">
        <v>81</v>
      </c>
      <c r="AY214" s="184" t="s">
        <v>132</v>
      </c>
      <c r="BK214" s="186">
        <f>BK215</f>
        <v>0</v>
      </c>
    </row>
    <row r="215" spans="1:65" s="2" customFormat="1" ht="31.9" customHeight="1">
      <c r="A215" s="36"/>
      <c r="B215" s="37"/>
      <c r="C215" s="189" t="s">
        <v>348</v>
      </c>
      <c r="D215" s="189" t="s">
        <v>135</v>
      </c>
      <c r="E215" s="190" t="s">
        <v>366</v>
      </c>
      <c r="F215" s="191" t="s">
        <v>367</v>
      </c>
      <c r="G215" s="192" t="s">
        <v>166</v>
      </c>
      <c r="H215" s="193">
        <v>3</v>
      </c>
      <c r="I215" s="194"/>
      <c r="J215" s="195">
        <f>ROUND(I215*H215,2)</f>
        <v>0</v>
      </c>
      <c r="K215" s="191" t="s">
        <v>19</v>
      </c>
      <c r="L215" s="41"/>
      <c r="M215" s="196" t="s">
        <v>19</v>
      </c>
      <c r="N215" s="197" t="s">
        <v>44</v>
      </c>
      <c r="O215" s="66"/>
      <c r="P215" s="198">
        <f>O215*H215</f>
        <v>0</v>
      </c>
      <c r="Q215" s="198">
        <v>0.00014</v>
      </c>
      <c r="R215" s="198">
        <f>Q215*H215</f>
        <v>0.00041999999999999996</v>
      </c>
      <c r="S215" s="198">
        <v>0</v>
      </c>
      <c r="T215" s="199">
        <f>S215*H215</f>
        <v>0</v>
      </c>
      <c r="U215" s="36"/>
      <c r="V215" s="36"/>
      <c r="W215" s="36"/>
      <c r="X215" s="36"/>
      <c r="Y215" s="36"/>
      <c r="Z215" s="36"/>
      <c r="AA215" s="36"/>
      <c r="AB215" s="36"/>
      <c r="AC215" s="36"/>
      <c r="AD215" s="36"/>
      <c r="AE215" s="36"/>
      <c r="AR215" s="200" t="s">
        <v>192</v>
      </c>
      <c r="AT215" s="200" t="s">
        <v>135</v>
      </c>
      <c r="AU215" s="200" t="s">
        <v>83</v>
      </c>
      <c r="AY215" s="19" t="s">
        <v>132</v>
      </c>
      <c r="BE215" s="201">
        <f>IF(N215="základní",J215,0)</f>
        <v>0</v>
      </c>
      <c r="BF215" s="201">
        <f>IF(N215="snížená",J215,0)</f>
        <v>0</v>
      </c>
      <c r="BG215" s="201">
        <f>IF(N215="zákl. přenesená",J215,0)</f>
        <v>0</v>
      </c>
      <c r="BH215" s="201">
        <f>IF(N215="sníž. přenesená",J215,0)</f>
        <v>0</v>
      </c>
      <c r="BI215" s="201">
        <f>IF(N215="nulová",J215,0)</f>
        <v>0</v>
      </c>
      <c r="BJ215" s="19" t="s">
        <v>81</v>
      </c>
      <c r="BK215" s="201">
        <f>ROUND(I215*H215,2)</f>
        <v>0</v>
      </c>
      <c r="BL215" s="19" t="s">
        <v>192</v>
      </c>
      <c r="BM215" s="200" t="s">
        <v>538</v>
      </c>
    </row>
    <row r="216" spans="2:63" s="12" customFormat="1" ht="22.9" customHeight="1">
      <c r="B216" s="173"/>
      <c r="C216" s="174"/>
      <c r="D216" s="175" t="s">
        <v>72</v>
      </c>
      <c r="E216" s="187" t="s">
        <v>369</v>
      </c>
      <c r="F216" s="187" t="s">
        <v>370</v>
      </c>
      <c r="G216" s="174"/>
      <c r="H216" s="174"/>
      <c r="I216" s="177"/>
      <c r="J216" s="188">
        <f>BK216</f>
        <v>0</v>
      </c>
      <c r="K216" s="174"/>
      <c r="L216" s="179"/>
      <c r="M216" s="180"/>
      <c r="N216" s="181"/>
      <c r="O216" s="181"/>
      <c r="P216" s="182">
        <f>SUM(P217:P225)</f>
        <v>0</v>
      </c>
      <c r="Q216" s="181"/>
      <c r="R216" s="182">
        <f>SUM(R217:R225)</f>
        <v>0.0692208</v>
      </c>
      <c r="S216" s="181"/>
      <c r="T216" s="183">
        <f>SUM(T217:T225)</f>
        <v>0</v>
      </c>
      <c r="AR216" s="184" t="s">
        <v>83</v>
      </c>
      <c r="AT216" s="185" t="s">
        <v>72</v>
      </c>
      <c r="AU216" s="185" t="s">
        <v>81</v>
      </c>
      <c r="AY216" s="184" t="s">
        <v>132</v>
      </c>
      <c r="BK216" s="186">
        <f>SUM(BK217:BK225)</f>
        <v>0</v>
      </c>
    </row>
    <row r="217" spans="1:65" s="2" customFormat="1" ht="21.4" customHeight="1">
      <c r="A217" s="36"/>
      <c r="B217" s="37"/>
      <c r="C217" s="189" t="s">
        <v>352</v>
      </c>
      <c r="D217" s="189" t="s">
        <v>135</v>
      </c>
      <c r="E217" s="190" t="s">
        <v>372</v>
      </c>
      <c r="F217" s="191" t="s">
        <v>373</v>
      </c>
      <c r="G217" s="192" t="s">
        <v>138</v>
      </c>
      <c r="H217" s="193">
        <v>150.48</v>
      </c>
      <c r="I217" s="194"/>
      <c r="J217" s="195">
        <f>ROUND(I217*H217,2)</f>
        <v>0</v>
      </c>
      <c r="K217" s="191" t="s">
        <v>139</v>
      </c>
      <c r="L217" s="41"/>
      <c r="M217" s="196" t="s">
        <v>19</v>
      </c>
      <c r="N217" s="197" t="s">
        <v>44</v>
      </c>
      <c r="O217" s="66"/>
      <c r="P217" s="198">
        <f>O217*H217</f>
        <v>0</v>
      </c>
      <c r="Q217" s="198">
        <v>0.0002</v>
      </c>
      <c r="R217" s="198">
        <f>Q217*H217</f>
        <v>0.030095999999999998</v>
      </c>
      <c r="S217" s="198">
        <v>0</v>
      </c>
      <c r="T217" s="199">
        <f>S217*H217</f>
        <v>0</v>
      </c>
      <c r="U217" s="36"/>
      <c r="V217" s="36"/>
      <c r="W217" s="36"/>
      <c r="X217" s="36"/>
      <c r="Y217" s="36"/>
      <c r="Z217" s="36"/>
      <c r="AA217" s="36"/>
      <c r="AB217" s="36"/>
      <c r="AC217" s="36"/>
      <c r="AD217" s="36"/>
      <c r="AE217" s="36"/>
      <c r="AR217" s="200" t="s">
        <v>192</v>
      </c>
      <c r="AT217" s="200" t="s">
        <v>135</v>
      </c>
      <c r="AU217" s="200" t="s">
        <v>83</v>
      </c>
      <c r="AY217" s="19" t="s">
        <v>132</v>
      </c>
      <c r="BE217" s="201">
        <f>IF(N217="základní",J217,0)</f>
        <v>0</v>
      </c>
      <c r="BF217" s="201">
        <f>IF(N217="snížená",J217,0)</f>
        <v>0</v>
      </c>
      <c r="BG217" s="201">
        <f>IF(N217="zákl. přenesená",J217,0)</f>
        <v>0</v>
      </c>
      <c r="BH217" s="201">
        <f>IF(N217="sníž. přenesená",J217,0)</f>
        <v>0</v>
      </c>
      <c r="BI217" s="201">
        <f>IF(N217="nulová",J217,0)</f>
        <v>0</v>
      </c>
      <c r="BJ217" s="19" t="s">
        <v>81</v>
      </c>
      <c r="BK217" s="201">
        <f>ROUND(I217*H217,2)</f>
        <v>0</v>
      </c>
      <c r="BL217" s="19" t="s">
        <v>192</v>
      </c>
      <c r="BM217" s="200" t="s">
        <v>539</v>
      </c>
    </row>
    <row r="218" spans="2:51" s="14" customFormat="1" ht="12">
      <c r="B218" s="216"/>
      <c r="C218" s="217"/>
      <c r="D218" s="202" t="s">
        <v>144</v>
      </c>
      <c r="E218" s="218" t="s">
        <v>19</v>
      </c>
      <c r="F218" s="219" t="s">
        <v>490</v>
      </c>
      <c r="G218" s="217"/>
      <c r="H218" s="220">
        <v>56.1</v>
      </c>
      <c r="I218" s="221"/>
      <c r="J218" s="217"/>
      <c r="K218" s="217"/>
      <c r="L218" s="222"/>
      <c r="M218" s="223"/>
      <c r="N218" s="224"/>
      <c r="O218" s="224"/>
      <c r="P218" s="224"/>
      <c r="Q218" s="224"/>
      <c r="R218" s="224"/>
      <c r="S218" s="224"/>
      <c r="T218" s="225"/>
      <c r="AT218" s="226" t="s">
        <v>144</v>
      </c>
      <c r="AU218" s="226" t="s">
        <v>83</v>
      </c>
      <c r="AV218" s="14" t="s">
        <v>83</v>
      </c>
      <c r="AW218" s="14" t="s">
        <v>35</v>
      </c>
      <c r="AX218" s="14" t="s">
        <v>73</v>
      </c>
      <c r="AY218" s="226" t="s">
        <v>132</v>
      </c>
    </row>
    <row r="219" spans="2:51" s="14" customFormat="1" ht="12">
      <c r="B219" s="216"/>
      <c r="C219" s="217"/>
      <c r="D219" s="202" t="s">
        <v>144</v>
      </c>
      <c r="E219" s="218" t="s">
        <v>19</v>
      </c>
      <c r="F219" s="219" t="s">
        <v>476</v>
      </c>
      <c r="G219" s="217"/>
      <c r="H219" s="220">
        <v>18.04</v>
      </c>
      <c r="I219" s="221"/>
      <c r="J219" s="217"/>
      <c r="K219" s="217"/>
      <c r="L219" s="222"/>
      <c r="M219" s="223"/>
      <c r="N219" s="224"/>
      <c r="O219" s="224"/>
      <c r="P219" s="224"/>
      <c r="Q219" s="224"/>
      <c r="R219" s="224"/>
      <c r="S219" s="224"/>
      <c r="T219" s="225"/>
      <c r="AT219" s="226" t="s">
        <v>144</v>
      </c>
      <c r="AU219" s="226" t="s">
        <v>83</v>
      </c>
      <c r="AV219" s="14" t="s">
        <v>83</v>
      </c>
      <c r="AW219" s="14" t="s">
        <v>35</v>
      </c>
      <c r="AX219" s="14" t="s">
        <v>73</v>
      </c>
      <c r="AY219" s="226" t="s">
        <v>132</v>
      </c>
    </row>
    <row r="220" spans="2:51" s="16" customFormat="1" ht="12">
      <c r="B220" s="254"/>
      <c r="C220" s="255"/>
      <c r="D220" s="202" t="s">
        <v>144</v>
      </c>
      <c r="E220" s="256" t="s">
        <v>19</v>
      </c>
      <c r="F220" s="257" t="s">
        <v>491</v>
      </c>
      <c r="G220" s="255"/>
      <c r="H220" s="258">
        <v>74.14</v>
      </c>
      <c r="I220" s="259"/>
      <c r="J220" s="255"/>
      <c r="K220" s="255"/>
      <c r="L220" s="260"/>
      <c r="M220" s="261"/>
      <c r="N220" s="262"/>
      <c r="O220" s="262"/>
      <c r="P220" s="262"/>
      <c r="Q220" s="262"/>
      <c r="R220" s="262"/>
      <c r="S220" s="262"/>
      <c r="T220" s="263"/>
      <c r="AT220" s="264" t="s">
        <v>144</v>
      </c>
      <c r="AU220" s="264" t="s">
        <v>83</v>
      </c>
      <c r="AV220" s="16" t="s">
        <v>152</v>
      </c>
      <c r="AW220" s="16" t="s">
        <v>35</v>
      </c>
      <c r="AX220" s="16" t="s">
        <v>73</v>
      </c>
      <c r="AY220" s="264" t="s">
        <v>132</v>
      </c>
    </row>
    <row r="221" spans="2:51" s="14" customFormat="1" ht="12">
      <c r="B221" s="216"/>
      <c r="C221" s="217"/>
      <c r="D221" s="202" t="s">
        <v>144</v>
      </c>
      <c r="E221" s="218" t="s">
        <v>19</v>
      </c>
      <c r="F221" s="219" t="s">
        <v>492</v>
      </c>
      <c r="G221" s="217"/>
      <c r="H221" s="220">
        <v>57.42</v>
      </c>
      <c r="I221" s="221"/>
      <c r="J221" s="217"/>
      <c r="K221" s="217"/>
      <c r="L221" s="222"/>
      <c r="M221" s="223"/>
      <c r="N221" s="224"/>
      <c r="O221" s="224"/>
      <c r="P221" s="224"/>
      <c r="Q221" s="224"/>
      <c r="R221" s="224"/>
      <c r="S221" s="224"/>
      <c r="T221" s="225"/>
      <c r="AT221" s="226" t="s">
        <v>144</v>
      </c>
      <c r="AU221" s="226" t="s">
        <v>83</v>
      </c>
      <c r="AV221" s="14" t="s">
        <v>83</v>
      </c>
      <c r="AW221" s="14" t="s">
        <v>35</v>
      </c>
      <c r="AX221" s="14" t="s">
        <v>73</v>
      </c>
      <c r="AY221" s="226" t="s">
        <v>132</v>
      </c>
    </row>
    <row r="222" spans="2:51" s="14" customFormat="1" ht="12">
      <c r="B222" s="216"/>
      <c r="C222" s="217"/>
      <c r="D222" s="202" t="s">
        <v>144</v>
      </c>
      <c r="E222" s="218" t="s">
        <v>19</v>
      </c>
      <c r="F222" s="219" t="s">
        <v>477</v>
      </c>
      <c r="G222" s="217"/>
      <c r="H222" s="220">
        <v>18.92</v>
      </c>
      <c r="I222" s="221"/>
      <c r="J222" s="217"/>
      <c r="K222" s="217"/>
      <c r="L222" s="222"/>
      <c r="M222" s="223"/>
      <c r="N222" s="224"/>
      <c r="O222" s="224"/>
      <c r="P222" s="224"/>
      <c r="Q222" s="224"/>
      <c r="R222" s="224"/>
      <c r="S222" s="224"/>
      <c r="T222" s="225"/>
      <c r="AT222" s="226" t="s">
        <v>144</v>
      </c>
      <c r="AU222" s="226" t="s">
        <v>83</v>
      </c>
      <c r="AV222" s="14" t="s">
        <v>83</v>
      </c>
      <c r="AW222" s="14" t="s">
        <v>35</v>
      </c>
      <c r="AX222" s="14" t="s">
        <v>73</v>
      </c>
      <c r="AY222" s="226" t="s">
        <v>132</v>
      </c>
    </row>
    <row r="223" spans="2:51" s="16" customFormat="1" ht="12">
      <c r="B223" s="254"/>
      <c r="C223" s="255"/>
      <c r="D223" s="202" t="s">
        <v>144</v>
      </c>
      <c r="E223" s="256" t="s">
        <v>19</v>
      </c>
      <c r="F223" s="257" t="s">
        <v>491</v>
      </c>
      <c r="G223" s="255"/>
      <c r="H223" s="258">
        <v>76.34</v>
      </c>
      <c r="I223" s="259"/>
      <c r="J223" s="255"/>
      <c r="K223" s="255"/>
      <c r="L223" s="260"/>
      <c r="M223" s="261"/>
      <c r="N223" s="262"/>
      <c r="O223" s="262"/>
      <c r="P223" s="262"/>
      <c r="Q223" s="262"/>
      <c r="R223" s="262"/>
      <c r="S223" s="262"/>
      <c r="T223" s="263"/>
      <c r="AT223" s="264" t="s">
        <v>144</v>
      </c>
      <c r="AU223" s="264" t="s">
        <v>83</v>
      </c>
      <c r="AV223" s="16" t="s">
        <v>152</v>
      </c>
      <c r="AW223" s="16" t="s">
        <v>35</v>
      </c>
      <c r="AX223" s="16" t="s">
        <v>73</v>
      </c>
      <c r="AY223" s="264" t="s">
        <v>132</v>
      </c>
    </row>
    <row r="224" spans="2:51" s="15" customFormat="1" ht="12">
      <c r="B224" s="227"/>
      <c r="C224" s="228"/>
      <c r="D224" s="202" t="s">
        <v>144</v>
      </c>
      <c r="E224" s="229" t="s">
        <v>19</v>
      </c>
      <c r="F224" s="230" t="s">
        <v>148</v>
      </c>
      <c r="G224" s="228"/>
      <c r="H224" s="231">
        <v>150.48</v>
      </c>
      <c r="I224" s="232"/>
      <c r="J224" s="228"/>
      <c r="K224" s="228"/>
      <c r="L224" s="233"/>
      <c r="M224" s="234"/>
      <c r="N224" s="235"/>
      <c r="O224" s="235"/>
      <c r="P224" s="235"/>
      <c r="Q224" s="235"/>
      <c r="R224" s="235"/>
      <c r="S224" s="235"/>
      <c r="T224" s="236"/>
      <c r="AT224" s="237" t="s">
        <v>144</v>
      </c>
      <c r="AU224" s="237" t="s">
        <v>83</v>
      </c>
      <c r="AV224" s="15" t="s">
        <v>140</v>
      </c>
      <c r="AW224" s="15" t="s">
        <v>35</v>
      </c>
      <c r="AX224" s="15" t="s">
        <v>81</v>
      </c>
      <c r="AY224" s="237" t="s">
        <v>132</v>
      </c>
    </row>
    <row r="225" spans="1:65" s="2" customFormat="1" ht="42.6" customHeight="1">
      <c r="A225" s="36"/>
      <c r="B225" s="37"/>
      <c r="C225" s="189" t="s">
        <v>358</v>
      </c>
      <c r="D225" s="189" t="s">
        <v>135</v>
      </c>
      <c r="E225" s="190" t="s">
        <v>376</v>
      </c>
      <c r="F225" s="191" t="s">
        <v>377</v>
      </c>
      <c r="G225" s="192" t="s">
        <v>138</v>
      </c>
      <c r="H225" s="193">
        <v>150.48</v>
      </c>
      <c r="I225" s="194"/>
      <c r="J225" s="195">
        <f>ROUND(I225*H225,2)</f>
        <v>0</v>
      </c>
      <c r="K225" s="191" t="s">
        <v>139</v>
      </c>
      <c r="L225" s="41"/>
      <c r="M225" s="196" t="s">
        <v>19</v>
      </c>
      <c r="N225" s="197" t="s">
        <v>44</v>
      </c>
      <c r="O225" s="66"/>
      <c r="P225" s="198">
        <f>O225*H225</f>
        <v>0</v>
      </c>
      <c r="Q225" s="198">
        <v>0.00026</v>
      </c>
      <c r="R225" s="198">
        <f>Q225*H225</f>
        <v>0.039124799999999994</v>
      </c>
      <c r="S225" s="198">
        <v>0</v>
      </c>
      <c r="T225" s="199">
        <f>S225*H225</f>
        <v>0</v>
      </c>
      <c r="U225" s="36"/>
      <c r="V225" s="36"/>
      <c r="W225" s="36"/>
      <c r="X225" s="36"/>
      <c r="Y225" s="36"/>
      <c r="Z225" s="36"/>
      <c r="AA225" s="36"/>
      <c r="AB225" s="36"/>
      <c r="AC225" s="36"/>
      <c r="AD225" s="36"/>
      <c r="AE225" s="36"/>
      <c r="AR225" s="200" t="s">
        <v>192</v>
      </c>
      <c r="AT225" s="200" t="s">
        <v>135</v>
      </c>
      <c r="AU225" s="200" t="s">
        <v>83</v>
      </c>
      <c r="AY225" s="19" t="s">
        <v>132</v>
      </c>
      <c r="BE225" s="201">
        <f>IF(N225="základní",J225,0)</f>
        <v>0</v>
      </c>
      <c r="BF225" s="201">
        <f>IF(N225="snížená",J225,0)</f>
        <v>0</v>
      </c>
      <c r="BG225" s="201">
        <f>IF(N225="zákl. přenesená",J225,0)</f>
        <v>0</v>
      </c>
      <c r="BH225" s="201">
        <f>IF(N225="sníž. přenesená",J225,0)</f>
        <v>0</v>
      </c>
      <c r="BI225" s="201">
        <f>IF(N225="nulová",J225,0)</f>
        <v>0</v>
      </c>
      <c r="BJ225" s="19" t="s">
        <v>81</v>
      </c>
      <c r="BK225" s="201">
        <f>ROUND(I225*H225,2)</f>
        <v>0</v>
      </c>
      <c r="BL225" s="19" t="s">
        <v>192</v>
      </c>
      <c r="BM225" s="200" t="s">
        <v>540</v>
      </c>
    </row>
    <row r="226" spans="2:63" s="12" customFormat="1" ht="25.9" customHeight="1">
      <c r="B226" s="173"/>
      <c r="C226" s="174"/>
      <c r="D226" s="175" t="s">
        <v>72</v>
      </c>
      <c r="E226" s="176" t="s">
        <v>379</v>
      </c>
      <c r="F226" s="176" t="s">
        <v>380</v>
      </c>
      <c r="G226" s="174"/>
      <c r="H226" s="174"/>
      <c r="I226" s="177"/>
      <c r="J226" s="178">
        <f>BK226</f>
        <v>0</v>
      </c>
      <c r="K226" s="174"/>
      <c r="L226" s="179"/>
      <c r="M226" s="180"/>
      <c r="N226" s="181"/>
      <c r="O226" s="181"/>
      <c r="P226" s="182">
        <f>P227+P229+P231</f>
        <v>0</v>
      </c>
      <c r="Q226" s="181"/>
      <c r="R226" s="182">
        <f>R227+R229+R231</f>
        <v>0</v>
      </c>
      <c r="S226" s="181"/>
      <c r="T226" s="183">
        <f>T227+T229+T231</f>
        <v>0</v>
      </c>
      <c r="AR226" s="184" t="s">
        <v>163</v>
      </c>
      <c r="AT226" s="185" t="s">
        <v>72</v>
      </c>
      <c r="AU226" s="185" t="s">
        <v>73</v>
      </c>
      <c r="AY226" s="184" t="s">
        <v>132</v>
      </c>
      <c r="BK226" s="186">
        <f>BK227+BK229+BK231</f>
        <v>0</v>
      </c>
    </row>
    <row r="227" spans="2:63" s="12" customFormat="1" ht="22.9" customHeight="1">
      <c r="B227" s="173"/>
      <c r="C227" s="174"/>
      <c r="D227" s="175" t="s">
        <v>72</v>
      </c>
      <c r="E227" s="187" t="s">
        <v>381</v>
      </c>
      <c r="F227" s="187" t="s">
        <v>382</v>
      </c>
      <c r="G227" s="174"/>
      <c r="H227" s="174"/>
      <c r="I227" s="177"/>
      <c r="J227" s="188">
        <f>BK227</f>
        <v>0</v>
      </c>
      <c r="K227" s="174"/>
      <c r="L227" s="179"/>
      <c r="M227" s="180"/>
      <c r="N227" s="181"/>
      <c r="O227" s="181"/>
      <c r="P227" s="182">
        <f>P228</f>
        <v>0</v>
      </c>
      <c r="Q227" s="181"/>
      <c r="R227" s="182">
        <f>R228</f>
        <v>0</v>
      </c>
      <c r="S227" s="181"/>
      <c r="T227" s="183">
        <f>T228</f>
        <v>0</v>
      </c>
      <c r="AR227" s="184" t="s">
        <v>163</v>
      </c>
      <c r="AT227" s="185" t="s">
        <v>72</v>
      </c>
      <c r="AU227" s="185" t="s">
        <v>81</v>
      </c>
      <c r="AY227" s="184" t="s">
        <v>132</v>
      </c>
      <c r="BK227" s="186">
        <f>BK228</f>
        <v>0</v>
      </c>
    </row>
    <row r="228" spans="1:65" s="2" customFormat="1" ht="15" customHeight="1">
      <c r="A228" s="36"/>
      <c r="B228" s="37"/>
      <c r="C228" s="189" t="s">
        <v>365</v>
      </c>
      <c r="D228" s="189" t="s">
        <v>135</v>
      </c>
      <c r="E228" s="190" t="s">
        <v>384</v>
      </c>
      <c r="F228" s="191" t="s">
        <v>382</v>
      </c>
      <c r="G228" s="192" t="s">
        <v>385</v>
      </c>
      <c r="H228" s="193">
        <v>1</v>
      </c>
      <c r="I228" s="194"/>
      <c r="J228" s="195">
        <f>ROUND(I228*H228,2)</f>
        <v>0</v>
      </c>
      <c r="K228" s="191" t="s">
        <v>139</v>
      </c>
      <c r="L228" s="41"/>
      <c r="M228" s="196" t="s">
        <v>19</v>
      </c>
      <c r="N228" s="197" t="s">
        <v>44</v>
      </c>
      <c r="O228" s="66"/>
      <c r="P228" s="198">
        <f>O228*H228</f>
        <v>0</v>
      </c>
      <c r="Q228" s="198">
        <v>0</v>
      </c>
      <c r="R228" s="198">
        <f>Q228*H228</f>
        <v>0</v>
      </c>
      <c r="S228" s="198">
        <v>0</v>
      </c>
      <c r="T228" s="199">
        <f>S228*H228</f>
        <v>0</v>
      </c>
      <c r="U228" s="36"/>
      <c r="V228" s="36"/>
      <c r="W228" s="36"/>
      <c r="X228" s="36"/>
      <c r="Y228" s="36"/>
      <c r="Z228" s="36"/>
      <c r="AA228" s="36"/>
      <c r="AB228" s="36"/>
      <c r="AC228" s="36"/>
      <c r="AD228" s="36"/>
      <c r="AE228" s="36"/>
      <c r="AR228" s="200" t="s">
        <v>386</v>
      </c>
      <c r="AT228" s="200" t="s">
        <v>135</v>
      </c>
      <c r="AU228" s="200" t="s">
        <v>83</v>
      </c>
      <c r="AY228" s="19" t="s">
        <v>132</v>
      </c>
      <c r="BE228" s="201">
        <f>IF(N228="základní",J228,0)</f>
        <v>0</v>
      </c>
      <c r="BF228" s="201">
        <f>IF(N228="snížená",J228,0)</f>
        <v>0</v>
      </c>
      <c r="BG228" s="201">
        <f>IF(N228="zákl. přenesená",J228,0)</f>
        <v>0</v>
      </c>
      <c r="BH228" s="201">
        <f>IF(N228="sníž. přenesená",J228,0)</f>
        <v>0</v>
      </c>
      <c r="BI228" s="201">
        <f>IF(N228="nulová",J228,0)</f>
        <v>0</v>
      </c>
      <c r="BJ228" s="19" t="s">
        <v>81</v>
      </c>
      <c r="BK228" s="201">
        <f>ROUND(I228*H228,2)</f>
        <v>0</v>
      </c>
      <c r="BL228" s="19" t="s">
        <v>386</v>
      </c>
      <c r="BM228" s="200" t="s">
        <v>541</v>
      </c>
    </row>
    <row r="229" spans="2:63" s="12" customFormat="1" ht="22.9" customHeight="1">
      <c r="B229" s="173"/>
      <c r="C229" s="174"/>
      <c r="D229" s="175" t="s">
        <v>72</v>
      </c>
      <c r="E229" s="187" t="s">
        <v>388</v>
      </c>
      <c r="F229" s="187" t="s">
        <v>389</v>
      </c>
      <c r="G229" s="174"/>
      <c r="H229" s="174"/>
      <c r="I229" s="177"/>
      <c r="J229" s="188">
        <f>BK229</f>
        <v>0</v>
      </c>
      <c r="K229" s="174"/>
      <c r="L229" s="179"/>
      <c r="M229" s="180"/>
      <c r="N229" s="181"/>
      <c r="O229" s="181"/>
      <c r="P229" s="182">
        <f>P230</f>
        <v>0</v>
      </c>
      <c r="Q229" s="181"/>
      <c r="R229" s="182">
        <f>R230</f>
        <v>0</v>
      </c>
      <c r="S229" s="181"/>
      <c r="T229" s="183">
        <f>T230</f>
        <v>0</v>
      </c>
      <c r="AR229" s="184" t="s">
        <v>163</v>
      </c>
      <c r="AT229" s="185" t="s">
        <v>72</v>
      </c>
      <c r="AU229" s="185" t="s">
        <v>81</v>
      </c>
      <c r="AY229" s="184" t="s">
        <v>132</v>
      </c>
      <c r="BK229" s="186">
        <f>BK230</f>
        <v>0</v>
      </c>
    </row>
    <row r="230" spans="1:65" s="2" customFormat="1" ht="15" customHeight="1">
      <c r="A230" s="36"/>
      <c r="B230" s="37"/>
      <c r="C230" s="189" t="s">
        <v>371</v>
      </c>
      <c r="D230" s="189" t="s">
        <v>135</v>
      </c>
      <c r="E230" s="190" t="s">
        <v>391</v>
      </c>
      <c r="F230" s="191" t="s">
        <v>389</v>
      </c>
      <c r="G230" s="192" t="s">
        <v>317</v>
      </c>
      <c r="H230" s="248"/>
      <c r="I230" s="194"/>
      <c r="J230" s="195">
        <f>ROUND(I230*H230,2)</f>
        <v>0</v>
      </c>
      <c r="K230" s="191" t="s">
        <v>139</v>
      </c>
      <c r="L230" s="41"/>
      <c r="M230" s="196" t="s">
        <v>19</v>
      </c>
      <c r="N230" s="197" t="s">
        <v>44</v>
      </c>
      <c r="O230" s="66"/>
      <c r="P230" s="198">
        <f>O230*H230</f>
        <v>0</v>
      </c>
      <c r="Q230" s="198">
        <v>0</v>
      </c>
      <c r="R230" s="198">
        <f>Q230*H230</f>
        <v>0</v>
      </c>
      <c r="S230" s="198">
        <v>0</v>
      </c>
      <c r="T230" s="199">
        <f>S230*H230</f>
        <v>0</v>
      </c>
      <c r="U230" s="36"/>
      <c r="V230" s="36"/>
      <c r="W230" s="36"/>
      <c r="X230" s="36"/>
      <c r="Y230" s="36"/>
      <c r="Z230" s="36"/>
      <c r="AA230" s="36"/>
      <c r="AB230" s="36"/>
      <c r="AC230" s="36"/>
      <c r="AD230" s="36"/>
      <c r="AE230" s="36"/>
      <c r="AR230" s="200" t="s">
        <v>386</v>
      </c>
      <c r="AT230" s="200" t="s">
        <v>135</v>
      </c>
      <c r="AU230" s="200" t="s">
        <v>83</v>
      </c>
      <c r="AY230" s="19" t="s">
        <v>132</v>
      </c>
      <c r="BE230" s="201">
        <f>IF(N230="základní",J230,0)</f>
        <v>0</v>
      </c>
      <c r="BF230" s="201">
        <f>IF(N230="snížená",J230,0)</f>
        <v>0</v>
      </c>
      <c r="BG230" s="201">
        <f>IF(N230="zákl. přenesená",J230,0)</f>
        <v>0</v>
      </c>
      <c r="BH230" s="201">
        <f>IF(N230="sníž. přenesená",J230,0)</f>
        <v>0</v>
      </c>
      <c r="BI230" s="201">
        <f>IF(N230="nulová",J230,0)</f>
        <v>0</v>
      </c>
      <c r="BJ230" s="19" t="s">
        <v>81</v>
      </c>
      <c r="BK230" s="201">
        <f>ROUND(I230*H230,2)</f>
        <v>0</v>
      </c>
      <c r="BL230" s="19" t="s">
        <v>386</v>
      </c>
      <c r="BM230" s="200" t="s">
        <v>542</v>
      </c>
    </row>
    <row r="231" spans="2:63" s="12" customFormat="1" ht="22.9" customHeight="1">
      <c r="B231" s="173"/>
      <c r="C231" s="174"/>
      <c r="D231" s="175" t="s">
        <v>72</v>
      </c>
      <c r="E231" s="187" t="s">
        <v>393</v>
      </c>
      <c r="F231" s="187" t="s">
        <v>394</v>
      </c>
      <c r="G231" s="174"/>
      <c r="H231" s="174"/>
      <c r="I231" s="177"/>
      <c r="J231" s="188">
        <f>BK231</f>
        <v>0</v>
      </c>
      <c r="K231" s="174"/>
      <c r="L231" s="179"/>
      <c r="M231" s="180"/>
      <c r="N231" s="181"/>
      <c r="O231" s="181"/>
      <c r="P231" s="182">
        <f>P232</f>
        <v>0</v>
      </c>
      <c r="Q231" s="181"/>
      <c r="R231" s="182">
        <f>R232</f>
        <v>0</v>
      </c>
      <c r="S231" s="181"/>
      <c r="T231" s="183">
        <f>T232</f>
        <v>0</v>
      </c>
      <c r="AR231" s="184" t="s">
        <v>163</v>
      </c>
      <c r="AT231" s="185" t="s">
        <v>72</v>
      </c>
      <c r="AU231" s="185" t="s">
        <v>81</v>
      </c>
      <c r="AY231" s="184" t="s">
        <v>132</v>
      </c>
      <c r="BK231" s="186">
        <f>BK232</f>
        <v>0</v>
      </c>
    </row>
    <row r="232" spans="1:65" s="2" customFormat="1" ht="15" customHeight="1">
      <c r="A232" s="36"/>
      <c r="B232" s="37"/>
      <c r="C232" s="189" t="s">
        <v>375</v>
      </c>
      <c r="D232" s="189" t="s">
        <v>135</v>
      </c>
      <c r="E232" s="190" t="s">
        <v>396</v>
      </c>
      <c r="F232" s="191" t="s">
        <v>397</v>
      </c>
      <c r="G232" s="192" t="s">
        <v>317</v>
      </c>
      <c r="H232" s="248"/>
      <c r="I232" s="194"/>
      <c r="J232" s="195">
        <f>ROUND(I232*H232,2)</f>
        <v>0</v>
      </c>
      <c r="K232" s="191" t="s">
        <v>139</v>
      </c>
      <c r="L232" s="41"/>
      <c r="M232" s="249" t="s">
        <v>19</v>
      </c>
      <c r="N232" s="250" t="s">
        <v>44</v>
      </c>
      <c r="O232" s="251"/>
      <c r="P232" s="252">
        <f>O232*H232</f>
        <v>0</v>
      </c>
      <c r="Q232" s="252">
        <v>0</v>
      </c>
      <c r="R232" s="252">
        <f>Q232*H232</f>
        <v>0</v>
      </c>
      <c r="S232" s="252">
        <v>0</v>
      </c>
      <c r="T232" s="253">
        <f>S232*H232</f>
        <v>0</v>
      </c>
      <c r="U232" s="36"/>
      <c r="V232" s="36"/>
      <c r="W232" s="36"/>
      <c r="X232" s="36"/>
      <c r="Y232" s="36"/>
      <c r="Z232" s="36"/>
      <c r="AA232" s="36"/>
      <c r="AB232" s="36"/>
      <c r="AC232" s="36"/>
      <c r="AD232" s="36"/>
      <c r="AE232" s="36"/>
      <c r="AR232" s="200" t="s">
        <v>386</v>
      </c>
      <c r="AT232" s="200" t="s">
        <v>135</v>
      </c>
      <c r="AU232" s="200" t="s">
        <v>83</v>
      </c>
      <c r="AY232" s="19" t="s">
        <v>132</v>
      </c>
      <c r="BE232" s="201">
        <f>IF(N232="základní",J232,0)</f>
        <v>0</v>
      </c>
      <c r="BF232" s="201">
        <f>IF(N232="snížená",J232,0)</f>
        <v>0</v>
      </c>
      <c r="BG232" s="201">
        <f>IF(N232="zákl. přenesená",J232,0)</f>
        <v>0</v>
      </c>
      <c r="BH232" s="201">
        <f>IF(N232="sníž. přenesená",J232,0)</f>
        <v>0</v>
      </c>
      <c r="BI232" s="201">
        <f>IF(N232="nulová",J232,0)</f>
        <v>0</v>
      </c>
      <c r="BJ232" s="19" t="s">
        <v>81</v>
      </c>
      <c r="BK232" s="201">
        <f>ROUND(I232*H232,2)</f>
        <v>0</v>
      </c>
      <c r="BL232" s="19" t="s">
        <v>386</v>
      </c>
      <c r="BM232" s="200" t="s">
        <v>543</v>
      </c>
    </row>
    <row r="233" spans="1:31" s="2" customFormat="1" ht="6.95" customHeight="1">
      <c r="A233" s="36"/>
      <c r="B233" s="49"/>
      <c r="C233" s="50"/>
      <c r="D233" s="50"/>
      <c r="E233" s="50"/>
      <c r="F233" s="50"/>
      <c r="G233" s="50"/>
      <c r="H233" s="50"/>
      <c r="I233" s="138"/>
      <c r="J233" s="50"/>
      <c r="K233" s="50"/>
      <c r="L233" s="41"/>
      <c r="M233" s="36"/>
      <c r="O233" s="36"/>
      <c r="P233" s="36"/>
      <c r="Q233" s="36"/>
      <c r="R233" s="36"/>
      <c r="S233" s="36"/>
      <c r="T233" s="36"/>
      <c r="U233" s="36"/>
      <c r="V233" s="36"/>
      <c r="W233" s="36"/>
      <c r="X233" s="36"/>
      <c r="Y233" s="36"/>
      <c r="Z233" s="36"/>
      <c r="AA233" s="36"/>
      <c r="AB233" s="36"/>
      <c r="AC233" s="36"/>
      <c r="AD233" s="36"/>
      <c r="AE233" s="36"/>
    </row>
  </sheetData>
  <sheetProtection algorithmName="SHA-512" hashValue="PGZRkVVV7cifsWWjTy5M/QP2CnrugQmijGH0qIr8bOfrPo536KXGymDP8cPzCwIOoC1cRJmUwL4tF2ULjkvIuQ==" saltValue="smBO6Uk/1CJhFP/W9GJQwRlXNKe0zfm02+zoEhk0LHQubEc12s8J/lo0RA1JHzp9owuIhK5GNkA8JCrGh+MzLw==" spinCount="100000" sheet="1" objects="1" scenarios="1" formatColumns="0" formatRows="0" autoFilter="0"/>
  <autoFilter ref="C96:K232"/>
  <mergeCells count="9">
    <mergeCell ref="E50:H50"/>
    <mergeCell ref="E87:H87"/>
    <mergeCell ref="E89:H89"/>
    <mergeCell ref="L2:V2"/>
    <mergeCell ref="E7:H7"/>
    <mergeCell ref="E9:H9"/>
    <mergeCell ref="E18:H18"/>
    <mergeCell ref="E27:H27"/>
    <mergeCell ref="E48:H48"/>
  </mergeCells>
  <printOptions horizontalCentered="1"/>
  <pageMargins left="0.3937007874015748" right="0.3937007874015748" top="0.3937007874015748" bottom="0.3937007874015748" header="0" footer="0"/>
  <pageSetup blackAndWhite="1" fitToHeight="100" fitToWidth="1" horizontalDpi="600" verticalDpi="600" orientation="portrait" paperSize="9" scale="90"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265" customWidth="1"/>
    <col min="2" max="2" width="1.7109375" style="265" customWidth="1"/>
    <col min="3" max="4" width="5.00390625" style="265" customWidth="1"/>
    <col min="5" max="5" width="11.7109375" style="265" customWidth="1"/>
    <col min="6" max="6" width="9.140625" style="265" customWidth="1"/>
    <col min="7" max="7" width="5.00390625" style="265" customWidth="1"/>
    <col min="8" max="8" width="77.8515625" style="265" customWidth="1"/>
    <col min="9" max="10" width="20.00390625" style="265" customWidth="1"/>
    <col min="11" max="11" width="1.7109375" style="265" customWidth="1"/>
  </cols>
  <sheetData>
    <row r="1" s="1" customFormat="1" ht="37.7" customHeight="1"/>
    <row r="2" spans="2:11" s="1" customFormat="1" ht="7.5" customHeight="1">
      <c r="B2" s="266"/>
      <c r="C2" s="267"/>
      <c r="D2" s="267"/>
      <c r="E2" s="267"/>
      <c r="F2" s="267"/>
      <c r="G2" s="267"/>
      <c r="H2" s="267"/>
      <c r="I2" s="267"/>
      <c r="J2" s="267"/>
      <c r="K2" s="268"/>
    </row>
    <row r="3" spans="2:11" s="17" customFormat="1" ht="45.2" customHeight="1">
      <c r="B3" s="269"/>
      <c r="C3" s="393" t="s">
        <v>544</v>
      </c>
      <c r="D3" s="393"/>
      <c r="E3" s="393"/>
      <c r="F3" s="393"/>
      <c r="G3" s="393"/>
      <c r="H3" s="393"/>
      <c r="I3" s="393"/>
      <c r="J3" s="393"/>
      <c r="K3" s="270"/>
    </row>
    <row r="4" spans="2:11" s="1" customFormat="1" ht="25.5" customHeight="1">
      <c r="B4" s="271"/>
      <c r="C4" s="395" t="s">
        <v>545</v>
      </c>
      <c r="D4" s="395"/>
      <c r="E4" s="395"/>
      <c r="F4" s="395"/>
      <c r="G4" s="395"/>
      <c r="H4" s="395"/>
      <c r="I4" s="395"/>
      <c r="J4" s="395"/>
      <c r="K4" s="272"/>
    </row>
    <row r="5" spans="2:11" s="1" customFormat="1" ht="5.45" customHeight="1">
      <c r="B5" s="271"/>
      <c r="C5" s="273"/>
      <c r="D5" s="273"/>
      <c r="E5" s="273"/>
      <c r="F5" s="273"/>
      <c r="G5" s="273"/>
      <c r="H5" s="273"/>
      <c r="I5" s="273"/>
      <c r="J5" s="273"/>
      <c r="K5" s="272"/>
    </row>
    <row r="6" spans="2:11" s="1" customFormat="1" ht="15" customHeight="1">
      <c r="B6" s="271"/>
      <c r="C6" s="394" t="s">
        <v>546</v>
      </c>
      <c r="D6" s="394"/>
      <c r="E6" s="394"/>
      <c r="F6" s="394"/>
      <c r="G6" s="394"/>
      <c r="H6" s="394"/>
      <c r="I6" s="394"/>
      <c r="J6" s="394"/>
      <c r="K6" s="272"/>
    </row>
    <row r="7" spans="2:11" s="1" customFormat="1" ht="15" customHeight="1">
      <c r="B7" s="275"/>
      <c r="C7" s="394" t="s">
        <v>547</v>
      </c>
      <c r="D7" s="394"/>
      <c r="E7" s="394"/>
      <c r="F7" s="394"/>
      <c r="G7" s="394"/>
      <c r="H7" s="394"/>
      <c r="I7" s="394"/>
      <c r="J7" s="394"/>
      <c r="K7" s="272"/>
    </row>
    <row r="8" spans="2:11" s="1" customFormat="1" ht="12.75" customHeight="1">
      <c r="B8" s="275"/>
      <c r="C8" s="274"/>
      <c r="D8" s="274"/>
      <c r="E8" s="274"/>
      <c r="F8" s="274"/>
      <c r="G8" s="274"/>
      <c r="H8" s="274"/>
      <c r="I8" s="274"/>
      <c r="J8" s="274"/>
      <c r="K8" s="272"/>
    </row>
    <row r="9" spans="2:11" s="1" customFormat="1" ht="15" customHeight="1">
      <c r="B9" s="275"/>
      <c r="C9" s="394" t="s">
        <v>548</v>
      </c>
      <c r="D9" s="394"/>
      <c r="E9" s="394"/>
      <c r="F9" s="394"/>
      <c r="G9" s="394"/>
      <c r="H9" s="394"/>
      <c r="I9" s="394"/>
      <c r="J9" s="394"/>
      <c r="K9" s="272"/>
    </row>
    <row r="10" spans="2:11" s="1" customFormat="1" ht="15" customHeight="1">
      <c r="B10" s="275"/>
      <c r="C10" s="274"/>
      <c r="D10" s="394" t="s">
        <v>549</v>
      </c>
      <c r="E10" s="394"/>
      <c r="F10" s="394"/>
      <c r="G10" s="394"/>
      <c r="H10" s="394"/>
      <c r="I10" s="394"/>
      <c r="J10" s="394"/>
      <c r="K10" s="272"/>
    </row>
    <row r="11" spans="2:11" s="1" customFormat="1" ht="15" customHeight="1">
      <c r="B11" s="275"/>
      <c r="C11" s="276"/>
      <c r="D11" s="394" t="s">
        <v>550</v>
      </c>
      <c r="E11" s="394"/>
      <c r="F11" s="394"/>
      <c r="G11" s="394"/>
      <c r="H11" s="394"/>
      <c r="I11" s="394"/>
      <c r="J11" s="394"/>
      <c r="K11" s="272"/>
    </row>
    <row r="12" spans="2:11" s="1" customFormat="1" ht="15" customHeight="1">
      <c r="B12" s="275"/>
      <c r="C12" s="276"/>
      <c r="D12" s="274"/>
      <c r="E12" s="274"/>
      <c r="F12" s="274"/>
      <c r="G12" s="274"/>
      <c r="H12" s="274"/>
      <c r="I12" s="274"/>
      <c r="J12" s="274"/>
      <c r="K12" s="272"/>
    </row>
    <row r="13" spans="2:11" s="1" customFormat="1" ht="15" customHeight="1">
      <c r="B13" s="275"/>
      <c r="C13" s="276"/>
      <c r="D13" s="277" t="s">
        <v>551</v>
      </c>
      <c r="E13" s="274"/>
      <c r="F13" s="274"/>
      <c r="G13" s="274"/>
      <c r="H13" s="274"/>
      <c r="I13" s="274"/>
      <c r="J13" s="274"/>
      <c r="K13" s="272"/>
    </row>
    <row r="14" spans="2:11" s="1" customFormat="1" ht="12.75" customHeight="1">
      <c r="B14" s="275"/>
      <c r="C14" s="276"/>
      <c r="D14" s="276"/>
      <c r="E14" s="276"/>
      <c r="F14" s="276"/>
      <c r="G14" s="276"/>
      <c r="H14" s="276"/>
      <c r="I14" s="276"/>
      <c r="J14" s="276"/>
      <c r="K14" s="272"/>
    </row>
    <row r="15" spans="2:11" s="1" customFormat="1" ht="15" customHeight="1">
      <c r="B15" s="275"/>
      <c r="C15" s="276"/>
      <c r="D15" s="394" t="s">
        <v>552</v>
      </c>
      <c r="E15" s="394"/>
      <c r="F15" s="394"/>
      <c r="G15" s="394"/>
      <c r="H15" s="394"/>
      <c r="I15" s="394"/>
      <c r="J15" s="394"/>
      <c r="K15" s="272"/>
    </row>
    <row r="16" spans="2:11" s="1" customFormat="1" ht="15" customHeight="1">
      <c r="B16" s="275"/>
      <c r="C16" s="276"/>
      <c r="D16" s="394" t="s">
        <v>553</v>
      </c>
      <c r="E16" s="394"/>
      <c r="F16" s="394"/>
      <c r="G16" s="394"/>
      <c r="H16" s="394"/>
      <c r="I16" s="394"/>
      <c r="J16" s="394"/>
      <c r="K16" s="272"/>
    </row>
    <row r="17" spans="2:11" s="1" customFormat="1" ht="15" customHeight="1">
      <c r="B17" s="275"/>
      <c r="C17" s="276"/>
      <c r="D17" s="394" t="s">
        <v>554</v>
      </c>
      <c r="E17" s="394"/>
      <c r="F17" s="394"/>
      <c r="G17" s="394"/>
      <c r="H17" s="394"/>
      <c r="I17" s="394"/>
      <c r="J17" s="394"/>
      <c r="K17" s="272"/>
    </row>
    <row r="18" spans="2:11" s="1" customFormat="1" ht="15" customHeight="1">
      <c r="B18" s="275"/>
      <c r="C18" s="276"/>
      <c r="D18" s="276"/>
      <c r="E18" s="278" t="s">
        <v>80</v>
      </c>
      <c r="F18" s="394" t="s">
        <v>555</v>
      </c>
      <c r="G18" s="394"/>
      <c r="H18" s="394"/>
      <c r="I18" s="394"/>
      <c r="J18" s="394"/>
      <c r="K18" s="272"/>
    </row>
    <row r="19" spans="2:11" s="1" customFormat="1" ht="15" customHeight="1">
      <c r="B19" s="275"/>
      <c r="C19" s="276"/>
      <c r="D19" s="276"/>
      <c r="E19" s="278" t="s">
        <v>556</v>
      </c>
      <c r="F19" s="394" t="s">
        <v>557</v>
      </c>
      <c r="G19" s="394"/>
      <c r="H19" s="394"/>
      <c r="I19" s="394"/>
      <c r="J19" s="394"/>
      <c r="K19" s="272"/>
    </row>
    <row r="20" spans="2:11" s="1" customFormat="1" ht="15" customHeight="1">
      <c r="B20" s="275"/>
      <c r="C20" s="276"/>
      <c r="D20" s="276"/>
      <c r="E20" s="278" t="s">
        <v>558</v>
      </c>
      <c r="F20" s="394" t="s">
        <v>559</v>
      </c>
      <c r="G20" s="394"/>
      <c r="H20" s="394"/>
      <c r="I20" s="394"/>
      <c r="J20" s="394"/>
      <c r="K20" s="272"/>
    </row>
    <row r="21" spans="2:11" s="1" customFormat="1" ht="15" customHeight="1">
      <c r="B21" s="275"/>
      <c r="C21" s="276"/>
      <c r="D21" s="276"/>
      <c r="E21" s="278" t="s">
        <v>560</v>
      </c>
      <c r="F21" s="394" t="s">
        <v>561</v>
      </c>
      <c r="G21" s="394"/>
      <c r="H21" s="394"/>
      <c r="I21" s="394"/>
      <c r="J21" s="394"/>
      <c r="K21" s="272"/>
    </row>
    <row r="22" spans="2:11" s="1" customFormat="1" ht="15" customHeight="1">
      <c r="B22" s="275"/>
      <c r="C22" s="276"/>
      <c r="D22" s="276"/>
      <c r="E22" s="278" t="s">
        <v>562</v>
      </c>
      <c r="F22" s="394" t="s">
        <v>563</v>
      </c>
      <c r="G22" s="394"/>
      <c r="H22" s="394"/>
      <c r="I22" s="394"/>
      <c r="J22" s="394"/>
      <c r="K22" s="272"/>
    </row>
    <row r="23" spans="2:11" s="1" customFormat="1" ht="15" customHeight="1">
      <c r="B23" s="275"/>
      <c r="C23" s="276"/>
      <c r="D23" s="276"/>
      <c r="E23" s="278" t="s">
        <v>564</v>
      </c>
      <c r="F23" s="394" t="s">
        <v>565</v>
      </c>
      <c r="G23" s="394"/>
      <c r="H23" s="394"/>
      <c r="I23" s="394"/>
      <c r="J23" s="394"/>
      <c r="K23" s="272"/>
    </row>
    <row r="24" spans="2:11" s="1" customFormat="1" ht="12.75" customHeight="1">
      <c r="B24" s="275"/>
      <c r="C24" s="276"/>
      <c r="D24" s="276"/>
      <c r="E24" s="276"/>
      <c r="F24" s="276"/>
      <c r="G24" s="276"/>
      <c r="H24" s="276"/>
      <c r="I24" s="276"/>
      <c r="J24" s="276"/>
      <c r="K24" s="272"/>
    </row>
    <row r="25" spans="2:11" s="1" customFormat="1" ht="15" customHeight="1">
      <c r="B25" s="275"/>
      <c r="C25" s="394" t="s">
        <v>566</v>
      </c>
      <c r="D25" s="394"/>
      <c r="E25" s="394"/>
      <c r="F25" s="394"/>
      <c r="G25" s="394"/>
      <c r="H25" s="394"/>
      <c r="I25" s="394"/>
      <c r="J25" s="394"/>
      <c r="K25" s="272"/>
    </row>
    <row r="26" spans="2:11" s="1" customFormat="1" ht="15" customHeight="1">
      <c r="B26" s="275"/>
      <c r="C26" s="394" t="s">
        <v>567</v>
      </c>
      <c r="D26" s="394"/>
      <c r="E26" s="394"/>
      <c r="F26" s="394"/>
      <c r="G26" s="394"/>
      <c r="H26" s="394"/>
      <c r="I26" s="394"/>
      <c r="J26" s="394"/>
      <c r="K26" s="272"/>
    </row>
    <row r="27" spans="2:11" s="1" customFormat="1" ht="15" customHeight="1">
      <c r="B27" s="275"/>
      <c r="C27" s="274"/>
      <c r="D27" s="394" t="s">
        <v>568</v>
      </c>
      <c r="E27" s="394"/>
      <c r="F27" s="394"/>
      <c r="G27" s="394"/>
      <c r="H27" s="394"/>
      <c r="I27" s="394"/>
      <c r="J27" s="394"/>
      <c r="K27" s="272"/>
    </row>
    <row r="28" spans="2:11" s="1" customFormat="1" ht="15" customHeight="1">
      <c r="B28" s="275"/>
      <c r="C28" s="276"/>
      <c r="D28" s="394" t="s">
        <v>569</v>
      </c>
      <c r="E28" s="394"/>
      <c r="F28" s="394"/>
      <c r="G28" s="394"/>
      <c r="H28" s="394"/>
      <c r="I28" s="394"/>
      <c r="J28" s="394"/>
      <c r="K28" s="272"/>
    </row>
    <row r="29" spans="2:11" s="1" customFormat="1" ht="12.75" customHeight="1">
      <c r="B29" s="275"/>
      <c r="C29" s="276"/>
      <c r="D29" s="276"/>
      <c r="E29" s="276"/>
      <c r="F29" s="276"/>
      <c r="G29" s="276"/>
      <c r="H29" s="276"/>
      <c r="I29" s="276"/>
      <c r="J29" s="276"/>
      <c r="K29" s="272"/>
    </row>
    <row r="30" spans="2:11" s="1" customFormat="1" ht="15" customHeight="1">
      <c r="B30" s="275"/>
      <c r="C30" s="276"/>
      <c r="D30" s="394" t="s">
        <v>570</v>
      </c>
      <c r="E30" s="394"/>
      <c r="F30" s="394"/>
      <c r="G30" s="394"/>
      <c r="H30" s="394"/>
      <c r="I30" s="394"/>
      <c r="J30" s="394"/>
      <c r="K30" s="272"/>
    </row>
    <row r="31" spans="2:11" s="1" customFormat="1" ht="15" customHeight="1">
      <c r="B31" s="275"/>
      <c r="C31" s="276"/>
      <c r="D31" s="394" t="s">
        <v>571</v>
      </c>
      <c r="E31" s="394"/>
      <c r="F31" s="394"/>
      <c r="G31" s="394"/>
      <c r="H31" s="394"/>
      <c r="I31" s="394"/>
      <c r="J31" s="394"/>
      <c r="K31" s="272"/>
    </row>
    <row r="32" spans="2:11" s="1" customFormat="1" ht="12.75" customHeight="1">
      <c r="B32" s="275"/>
      <c r="C32" s="276"/>
      <c r="D32" s="276"/>
      <c r="E32" s="276"/>
      <c r="F32" s="276"/>
      <c r="G32" s="276"/>
      <c r="H32" s="276"/>
      <c r="I32" s="276"/>
      <c r="J32" s="276"/>
      <c r="K32" s="272"/>
    </row>
    <row r="33" spans="2:11" s="1" customFormat="1" ht="15" customHeight="1">
      <c r="B33" s="275"/>
      <c r="C33" s="276"/>
      <c r="D33" s="394" t="s">
        <v>572</v>
      </c>
      <c r="E33" s="394"/>
      <c r="F33" s="394"/>
      <c r="G33" s="394"/>
      <c r="H33" s="394"/>
      <c r="I33" s="394"/>
      <c r="J33" s="394"/>
      <c r="K33" s="272"/>
    </row>
    <row r="34" spans="2:11" s="1" customFormat="1" ht="15" customHeight="1">
      <c r="B34" s="275"/>
      <c r="C34" s="276"/>
      <c r="D34" s="394" t="s">
        <v>573</v>
      </c>
      <c r="E34" s="394"/>
      <c r="F34" s="394"/>
      <c r="G34" s="394"/>
      <c r="H34" s="394"/>
      <c r="I34" s="394"/>
      <c r="J34" s="394"/>
      <c r="K34" s="272"/>
    </row>
    <row r="35" spans="2:11" s="1" customFormat="1" ht="15" customHeight="1">
      <c r="B35" s="275"/>
      <c r="C35" s="276"/>
      <c r="D35" s="394" t="s">
        <v>574</v>
      </c>
      <c r="E35" s="394"/>
      <c r="F35" s="394"/>
      <c r="G35" s="394"/>
      <c r="H35" s="394"/>
      <c r="I35" s="394"/>
      <c r="J35" s="394"/>
      <c r="K35" s="272"/>
    </row>
    <row r="36" spans="2:11" s="1" customFormat="1" ht="15" customHeight="1">
      <c r="B36" s="275"/>
      <c r="C36" s="276"/>
      <c r="D36" s="274"/>
      <c r="E36" s="277" t="s">
        <v>118</v>
      </c>
      <c r="F36" s="274"/>
      <c r="G36" s="394" t="s">
        <v>575</v>
      </c>
      <c r="H36" s="394"/>
      <c r="I36" s="394"/>
      <c r="J36" s="394"/>
      <c r="K36" s="272"/>
    </row>
    <row r="37" spans="2:11" s="1" customFormat="1" ht="30.75" customHeight="1">
      <c r="B37" s="275"/>
      <c r="C37" s="276"/>
      <c r="D37" s="274"/>
      <c r="E37" s="277" t="s">
        <v>576</v>
      </c>
      <c r="F37" s="274"/>
      <c r="G37" s="394" t="s">
        <v>577</v>
      </c>
      <c r="H37" s="394"/>
      <c r="I37" s="394"/>
      <c r="J37" s="394"/>
      <c r="K37" s="272"/>
    </row>
    <row r="38" spans="2:11" s="1" customFormat="1" ht="15" customHeight="1">
      <c r="B38" s="275"/>
      <c r="C38" s="276"/>
      <c r="D38" s="274"/>
      <c r="E38" s="277" t="s">
        <v>54</v>
      </c>
      <c r="F38" s="274"/>
      <c r="G38" s="394" t="s">
        <v>578</v>
      </c>
      <c r="H38" s="394"/>
      <c r="I38" s="394"/>
      <c r="J38" s="394"/>
      <c r="K38" s="272"/>
    </row>
    <row r="39" spans="2:11" s="1" customFormat="1" ht="15" customHeight="1">
      <c r="B39" s="275"/>
      <c r="C39" s="276"/>
      <c r="D39" s="274"/>
      <c r="E39" s="277" t="s">
        <v>55</v>
      </c>
      <c r="F39" s="274"/>
      <c r="G39" s="394" t="s">
        <v>579</v>
      </c>
      <c r="H39" s="394"/>
      <c r="I39" s="394"/>
      <c r="J39" s="394"/>
      <c r="K39" s="272"/>
    </row>
    <row r="40" spans="2:11" s="1" customFormat="1" ht="15" customHeight="1">
      <c r="B40" s="275"/>
      <c r="C40" s="276"/>
      <c r="D40" s="274"/>
      <c r="E40" s="277" t="s">
        <v>119</v>
      </c>
      <c r="F40" s="274"/>
      <c r="G40" s="394" t="s">
        <v>580</v>
      </c>
      <c r="H40" s="394"/>
      <c r="I40" s="394"/>
      <c r="J40" s="394"/>
      <c r="K40" s="272"/>
    </row>
    <row r="41" spans="2:11" s="1" customFormat="1" ht="15" customHeight="1">
      <c r="B41" s="275"/>
      <c r="C41" s="276"/>
      <c r="D41" s="274"/>
      <c r="E41" s="277" t="s">
        <v>120</v>
      </c>
      <c r="F41" s="274"/>
      <c r="G41" s="394" t="s">
        <v>581</v>
      </c>
      <c r="H41" s="394"/>
      <c r="I41" s="394"/>
      <c r="J41" s="394"/>
      <c r="K41" s="272"/>
    </row>
    <row r="42" spans="2:11" s="1" customFormat="1" ht="15" customHeight="1">
      <c r="B42" s="275"/>
      <c r="C42" s="276"/>
      <c r="D42" s="274"/>
      <c r="E42" s="277" t="s">
        <v>582</v>
      </c>
      <c r="F42" s="274"/>
      <c r="G42" s="394" t="s">
        <v>583</v>
      </c>
      <c r="H42" s="394"/>
      <c r="I42" s="394"/>
      <c r="J42" s="394"/>
      <c r="K42" s="272"/>
    </row>
    <row r="43" spans="2:11" s="1" customFormat="1" ht="15" customHeight="1">
      <c r="B43" s="275"/>
      <c r="C43" s="276"/>
      <c r="D43" s="274"/>
      <c r="E43" s="277"/>
      <c r="F43" s="274"/>
      <c r="G43" s="394" t="s">
        <v>584</v>
      </c>
      <c r="H43" s="394"/>
      <c r="I43" s="394"/>
      <c r="J43" s="394"/>
      <c r="K43" s="272"/>
    </row>
    <row r="44" spans="2:11" s="1" customFormat="1" ht="15" customHeight="1">
      <c r="B44" s="275"/>
      <c r="C44" s="276"/>
      <c r="D44" s="274"/>
      <c r="E44" s="277" t="s">
        <v>585</v>
      </c>
      <c r="F44" s="274"/>
      <c r="G44" s="394" t="s">
        <v>586</v>
      </c>
      <c r="H44" s="394"/>
      <c r="I44" s="394"/>
      <c r="J44" s="394"/>
      <c r="K44" s="272"/>
    </row>
    <row r="45" spans="2:11" s="1" customFormat="1" ht="15" customHeight="1">
      <c r="B45" s="275"/>
      <c r="C45" s="276"/>
      <c r="D45" s="274"/>
      <c r="E45" s="277" t="s">
        <v>122</v>
      </c>
      <c r="F45" s="274"/>
      <c r="G45" s="394" t="s">
        <v>587</v>
      </c>
      <c r="H45" s="394"/>
      <c r="I45" s="394"/>
      <c r="J45" s="394"/>
      <c r="K45" s="272"/>
    </row>
    <row r="46" spans="2:11" s="1" customFormat="1" ht="12.75" customHeight="1">
      <c r="B46" s="275"/>
      <c r="C46" s="276"/>
      <c r="D46" s="274"/>
      <c r="E46" s="274"/>
      <c r="F46" s="274"/>
      <c r="G46" s="274"/>
      <c r="H46" s="274"/>
      <c r="I46" s="274"/>
      <c r="J46" s="274"/>
      <c r="K46" s="272"/>
    </row>
    <row r="47" spans="2:11" s="1" customFormat="1" ht="15" customHeight="1">
      <c r="B47" s="275"/>
      <c r="C47" s="276"/>
      <c r="D47" s="394" t="s">
        <v>588</v>
      </c>
      <c r="E47" s="394"/>
      <c r="F47" s="394"/>
      <c r="G47" s="394"/>
      <c r="H47" s="394"/>
      <c r="I47" s="394"/>
      <c r="J47" s="394"/>
      <c r="K47" s="272"/>
    </row>
    <row r="48" spans="2:11" s="1" customFormat="1" ht="15" customHeight="1">
      <c r="B48" s="275"/>
      <c r="C48" s="276"/>
      <c r="D48" s="276"/>
      <c r="E48" s="394" t="s">
        <v>589</v>
      </c>
      <c r="F48" s="394"/>
      <c r="G48" s="394"/>
      <c r="H48" s="394"/>
      <c r="I48" s="394"/>
      <c r="J48" s="394"/>
      <c r="K48" s="272"/>
    </row>
    <row r="49" spans="2:11" s="1" customFormat="1" ht="15" customHeight="1">
      <c r="B49" s="275"/>
      <c r="C49" s="276"/>
      <c r="D49" s="276"/>
      <c r="E49" s="394" t="s">
        <v>590</v>
      </c>
      <c r="F49" s="394"/>
      <c r="G49" s="394"/>
      <c r="H49" s="394"/>
      <c r="I49" s="394"/>
      <c r="J49" s="394"/>
      <c r="K49" s="272"/>
    </row>
    <row r="50" spans="2:11" s="1" customFormat="1" ht="15" customHeight="1">
      <c r="B50" s="275"/>
      <c r="C50" s="276"/>
      <c r="D50" s="276"/>
      <c r="E50" s="394" t="s">
        <v>591</v>
      </c>
      <c r="F50" s="394"/>
      <c r="G50" s="394"/>
      <c r="H50" s="394"/>
      <c r="I50" s="394"/>
      <c r="J50" s="394"/>
      <c r="K50" s="272"/>
    </row>
    <row r="51" spans="2:11" s="1" customFormat="1" ht="15" customHeight="1">
      <c r="B51" s="275"/>
      <c r="C51" s="276"/>
      <c r="D51" s="394" t="s">
        <v>592</v>
      </c>
      <c r="E51" s="394"/>
      <c r="F51" s="394"/>
      <c r="G51" s="394"/>
      <c r="H51" s="394"/>
      <c r="I51" s="394"/>
      <c r="J51" s="394"/>
      <c r="K51" s="272"/>
    </row>
    <row r="52" spans="2:11" s="1" customFormat="1" ht="25.5" customHeight="1">
      <c r="B52" s="271"/>
      <c r="C52" s="395" t="s">
        <v>593</v>
      </c>
      <c r="D52" s="395"/>
      <c r="E52" s="395"/>
      <c r="F52" s="395"/>
      <c r="G52" s="395"/>
      <c r="H52" s="395"/>
      <c r="I52" s="395"/>
      <c r="J52" s="395"/>
      <c r="K52" s="272"/>
    </row>
    <row r="53" spans="2:11" s="1" customFormat="1" ht="5.45" customHeight="1">
      <c r="B53" s="271"/>
      <c r="C53" s="273"/>
      <c r="D53" s="273"/>
      <c r="E53" s="273"/>
      <c r="F53" s="273"/>
      <c r="G53" s="273"/>
      <c r="H53" s="273"/>
      <c r="I53" s="273"/>
      <c r="J53" s="273"/>
      <c r="K53" s="272"/>
    </row>
    <row r="54" spans="2:11" s="1" customFormat="1" ht="15" customHeight="1">
      <c r="B54" s="271"/>
      <c r="C54" s="394" t="s">
        <v>594</v>
      </c>
      <c r="D54" s="394"/>
      <c r="E54" s="394"/>
      <c r="F54" s="394"/>
      <c r="G54" s="394"/>
      <c r="H54" s="394"/>
      <c r="I54" s="394"/>
      <c r="J54" s="394"/>
      <c r="K54" s="272"/>
    </row>
    <row r="55" spans="2:11" s="1" customFormat="1" ht="15" customHeight="1">
      <c r="B55" s="271"/>
      <c r="C55" s="394" t="s">
        <v>595</v>
      </c>
      <c r="D55" s="394"/>
      <c r="E55" s="394"/>
      <c r="F55" s="394"/>
      <c r="G55" s="394"/>
      <c r="H55" s="394"/>
      <c r="I55" s="394"/>
      <c r="J55" s="394"/>
      <c r="K55" s="272"/>
    </row>
    <row r="56" spans="2:11" s="1" customFormat="1" ht="12.75" customHeight="1">
      <c r="B56" s="271"/>
      <c r="C56" s="274"/>
      <c r="D56" s="274"/>
      <c r="E56" s="274"/>
      <c r="F56" s="274"/>
      <c r="G56" s="274"/>
      <c r="H56" s="274"/>
      <c r="I56" s="274"/>
      <c r="J56" s="274"/>
      <c r="K56" s="272"/>
    </row>
    <row r="57" spans="2:11" s="1" customFormat="1" ht="15" customHeight="1">
      <c r="B57" s="271"/>
      <c r="C57" s="394" t="s">
        <v>596</v>
      </c>
      <c r="D57" s="394"/>
      <c r="E57" s="394"/>
      <c r="F57" s="394"/>
      <c r="G57" s="394"/>
      <c r="H57" s="394"/>
      <c r="I57" s="394"/>
      <c r="J57" s="394"/>
      <c r="K57" s="272"/>
    </row>
    <row r="58" spans="2:11" s="1" customFormat="1" ht="15" customHeight="1">
      <c r="B58" s="271"/>
      <c r="C58" s="276"/>
      <c r="D58" s="394" t="s">
        <v>597</v>
      </c>
      <c r="E58" s="394"/>
      <c r="F58" s="394"/>
      <c r="G58" s="394"/>
      <c r="H58" s="394"/>
      <c r="I58" s="394"/>
      <c r="J58" s="394"/>
      <c r="K58" s="272"/>
    </row>
    <row r="59" spans="2:11" s="1" customFormat="1" ht="15" customHeight="1">
      <c r="B59" s="271"/>
      <c r="C59" s="276"/>
      <c r="D59" s="394" t="s">
        <v>598</v>
      </c>
      <c r="E59" s="394"/>
      <c r="F59" s="394"/>
      <c r="G59" s="394"/>
      <c r="H59" s="394"/>
      <c r="I59" s="394"/>
      <c r="J59" s="394"/>
      <c r="K59" s="272"/>
    </row>
    <row r="60" spans="2:11" s="1" customFormat="1" ht="15" customHeight="1">
      <c r="B60" s="271"/>
      <c r="C60" s="276"/>
      <c r="D60" s="394" t="s">
        <v>599</v>
      </c>
      <c r="E60" s="394"/>
      <c r="F60" s="394"/>
      <c r="G60" s="394"/>
      <c r="H60" s="394"/>
      <c r="I60" s="394"/>
      <c r="J60" s="394"/>
      <c r="K60" s="272"/>
    </row>
    <row r="61" spans="2:11" s="1" customFormat="1" ht="15" customHeight="1">
      <c r="B61" s="271"/>
      <c r="C61" s="276"/>
      <c r="D61" s="394" t="s">
        <v>600</v>
      </c>
      <c r="E61" s="394"/>
      <c r="F61" s="394"/>
      <c r="G61" s="394"/>
      <c r="H61" s="394"/>
      <c r="I61" s="394"/>
      <c r="J61" s="394"/>
      <c r="K61" s="272"/>
    </row>
    <row r="62" spans="2:11" s="1" customFormat="1" ht="15" customHeight="1">
      <c r="B62" s="271"/>
      <c r="C62" s="276"/>
      <c r="D62" s="396" t="s">
        <v>601</v>
      </c>
      <c r="E62" s="396"/>
      <c r="F62" s="396"/>
      <c r="G62" s="396"/>
      <c r="H62" s="396"/>
      <c r="I62" s="396"/>
      <c r="J62" s="396"/>
      <c r="K62" s="272"/>
    </row>
    <row r="63" spans="2:11" s="1" customFormat="1" ht="15" customHeight="1">
      <c r="B63" s="271"/>
      <c r="C63" s="276"/>
      <c r="D63" s="394" t="s">
        <v>602</v>
      </c>
      <c r="E63" s="394"/>
      <c r="F63" s="394"/>
      <c r="G63" s="394"/>
      <c r="H63" s="394"/>
      <c r="I63" s="394"/>
      <c r="J63" s="394"/>
      <c r="K63" s="272"/>
    </row>
    <row r="64" spans="2:11" s="1" customFormat="1" ht="12.75" customHeight="1">
      <c r="B64" s="271"/>
      <c r="C64" s="276"/>
      <c r="D64" s="276"/>
      <c r="E64" s="279"/>
      <c r="F64" s="276"/>
      <c r="G64" s="276"/>
      <c r="H64" s="276"/>
      <c r="I64" s="276"/>
      <c r="J64" s="276"/>
      <c r="K64" s="272"/>
    </row>
    <row r="65" spans="2:11" s="1" customFormat="1" ht="15" customHeight="1">
      <c r="B65" s="271"/>
      <c r="C65" s="276"/>
      <c r="D65" s="394" t="s">
        <v>603</v>
      </c>
      <c r="E65" s="394"/>
      <c r="F65" s="394"/>
      <c r="G65" s="394"/>
      <c r="H65" s="394"/>
      <c r="I65" s="394"/>
      <c r="J65" s="394"/>
      <c r="K65" s="272"/>
    </row>
    <row r="66" spans="2:11" s="1" customFormat="1" ht="15" customHeight="1">
      <c r="B66" s="271"/>
      <c r="C66" s="276"/>
      <c r="D66" s="396" t="s">
        <v>604</v>
      </c>
      <c r="E66" s="396"/>
      <c r="F66" s="396"/>
      <c r="G66" s="396"/>
      <c r="H66" s="396"/>
      <c r="I66" s="396"/>
      <c r="J66" s="396"/>
      <c r="K66" s="272"/>
    </row>
    <row r="67" spans="2:11" s="1" customFormat="1" ht="15" customHeight="1">
      <c r="B67" s="271"/>
      <c r="C67" s="276"/>
      <c r="D67" s="394" t="s">
        <v>605</v>
      </c>
      <c r="E67" s="394"/>
      <c r="F67" s="394"/>
      <c r="G67" s="394"/>
      <c r="H67" s="394"/>
      <c r="I67" s="394"/>
      <c r="J67" s="394"/>
      <c r="K67" s="272"/>
    </row>
    <row r="68" spans="2:11" s="1" customFormat="1" ht="15" customHeight="1">
      <c r="B68" s="271"/>
      <c r="C68" s="276"/>
      <c r="D68" s="394" t="s">
        <v>606</v>
      </c>
      <c r="E68" s="394"/>
      <c r="F68" s="394"/>
      <c r="G68" s="394"/>
      <c r="H68" s="394"/>
      <c r="I68" s="394"/>
      <c r="J68" s="394"/>
      <c r="K68" s="272"/>
    </row>
    <row r="69" spans="2:11" s="1" customFormat="1" ht="15" customHeight="1">
      <c r="B69" s="271"/>
      <c r="C69" s="276"/>
      <c r="D69" s="394" t="s">
        <v>607</v>
      </c>
      <c r="E69" s="394"/>
      <c r="F69" s="394"/>
      <c r="G69" s="394"/>
      <c r="H69" s="394"/>
      <c r="I69" s="394"/>
      <c r="J69" s="394"/>
      <c r="K69" s="272"/>
    </row>
    <row r="70" spans="2:11" s="1" customFormat="1" ht="15" customHeight="1">
      <c r="B70" s="271"/>
      <c r="C70" s="276"/>
      <c r="D70" s="394" t="s">
        <v>608</v>
      </c>
      <c r="E70" s="394"/>
      <c r="F70" s="394"/>
      <c r="G70" s="394"/>
      <c r="H70" s="394"/>
      <c r="I70" s="394"/>
      <c r="J70" s="394"/>
      <c r="K70" s="272"/>
    </row>
    <row r="71" spans="2:11" s="1" customFormat="1" ht="12.75" customHeight="1">
      <c r="B71" s="280"/>
      <c r="C71" s="281"/>
      <c r="D71" s="281"/>
      <c r="E71" s="281"/>
      <c r="F71" s="281"/>
      <c r="G71" s="281"/>
      <c r="H71" s="281"/>
      <c r="I71" s="281"/>
      <c r="J71" s="281"/>
      <c r="K71" s="282"/>
    </row>
    <row r="72" spans="2:11" s="1" customFormat="1" ht="18.75" customHeight="1">
      <c r="B72" s="283"/>
      <c r="C72" s="283"/>
      <c r="D72" s="283"/>
      <c r="E72" s="283"/>
      <c r="F72" s="283"/>
      <c r="G72" s="283"/>
      <c r="H72" s="283"/>
      <c r="I72" s="283"/>
      <c r="J72" s="283"/>
      <c r="K72" s="284"/>
    </row>
    <row r="73" spans="2:11" s="1" customFormat="1" ht="18.75" customHeight="1">
      <c r="B73" s="284"/>
      <c r="C73" s="284"/>
      <c r="D73" s="284"/>
      <c r="E73" s="284"/>
      <c r="F73" s="284"/>
      <c r="G73" s="284"/>
      <c r="H73" s="284"/>
      <c r="I73" s="284"/>
      <c r="J73" s="284"/>
      <c r="K73" s="284"/>
    </row>
    <row r="74" spans="2:11" s="1" customFormat="1" ht="7.5" customHeight="1">
      <c r="B74" s="285"/>
      <c r="C74" s="286"/>
      <c r="D74" s="286"/>
      <c r="E74" s="286"/>
      <c r="F74" s="286"/>
      <c r="G74" s="286"/>
      <c r="H74" s="286"/>
      <c r="I74" s="286"/>
      <c r="J74" s="286"/>
      <c r="K74" s="287"/>
    </row>
    <row r="75" spans="2:11" s="1" customFormat="1" ht="45.2" customHeight="1">
      <c r="B75" s="288"/>
      <c r="C75" s="397" t="s">
        <v>609</v>
      </c>
      <c r="D75" s="397"/>
      <c r="E75" s="397"/>
      <c r="F75" s="397"/>
      <c r="G75" s="397"/>
      <c r="H75" s="397"/>
      <c r="I75" s="397"/>
      <c r="J75" s="397"/>
      <c r="K75" s="289"/>
    </row>
    <row r="76" spans="2:11" s="1" customFormat="1" ht="17.25" customHeight="1">
      <c r="B76" s="288"/>
      <c r="C76" s="290" t="s">
        <v>610</v>
      </c>
      <c r="D76" s="290"/>
      <c r="E76" s="290"/>
      <c r="F76" s="290" t="s">
        <v>611</v>
      </c>
      <c r="G76" s="291"/>
      <c r="H76" s="290" t="s">
        <v>55</v>
      </c>
      <c r="I76" s="290" t="s">
        <v>58</v>
      </c>
      <c r="J76" s="290" t="s">
        <v>612</v>
      </c>
      <c r="K76" s="289"/>
    </row>
    <row r="77" spans="2:11" s="1" customFormat="1" ht="17.25" customHeight="1">
      <c r="B77" s="288"/>
      <c r="C77" s="292" t="s">
        <v>613</v>
      </c>
      <c r="D77" s="292"/>
      <c r="E77" s="292"/>
      <c r="F77" s="293" t="s">
        <v>614</v>
      </c>
      <c r="G77" s="294"/>
      <c r="H77" s="292"/>
      <c r="I77" s="292"/>
      <c r="J77" s="292" t="s">
        <v>615</v>
      </c>
      <c r="K77" s="289"/>
    </row>
    <row r="78" spans="2:11" s="1" customFormat="1" ht="5.45" customHeight="1">
      <c r="B78" s="288"/>
      <c r="C78" s="295"/>
      <c r="D78" s="295"/>
      <c r="E78" s="295"/>
      <c r="F78" s="295"/>
      <c r="G78" s="296"/>
      <c r="H78" s="295"/>
      <c r="I78" s="295"/>
      <c r="J78" s="295"/>
      <c r="K78" s="289"/>
    </row>
    <row r="79" spans="2:11" s="1" customFormat="1" ht="15" customHeight="1">
      <c r="B79" s="288"/>
      <c r="C79" s="277" t="s">
        <v>54</v>
      </c>
      <c r="D79" s="295"/>
      <c r="E79" s="295"/>
      <c r="F79" s="297" t="s">
        <v>616</v>
      </c>
      <c r="G79" s="296"/>
      <c r="H79" s="277" t="s">
        <v>617</v>
      </c>
      <c r="I79" s="277" t="s">
        <v>618</v>
      </c>
      <c r="J79" s="277">
        <v>20</v>
      </c>
      <c r="K79" s="289"/>
    </row>
    <row r="80" spans="2:11" s="1" customFormat="1" ht="15" customHeight="1">
      <c r="B80" s="288"/>
      <c r="C80" s="277" t="s">
        <v>619</v>
      </c>
      <c r="D80" s="277"/>
      <c r="E80" s="277"/>
      <c r="F80" s="297" t="s">
        <v>616</v>
      </c>
      <c r="G80" s="296"/>
      <c r="H80" s="277" t="s">
        <v>620</v>
      </c>
      <c r="I80" s="277" t="s">
        <v>618</v>
      </c>
      <c r="J80" s="277">
        <v>120</v>
      </c>
      <c r="K80" s="289"/>
    </row>
    <row r="81" spans="2:11" s="1" customFormat="1" ht="15" customHeight="1">
      <c r="B81" s="298"/>
      <c r="C81" s="277" t="s">
        <v>621</v>
      </c>
      <c r="D81" s="277"/>
      <c r="E81" s="277"/>
      <c r="F81" s="297" t="s">
        <v>622</v>
      </c>
      <c r="G81" s="296"/>
      <c r="H81" s="277" t="s">
        <v>623</v>
      </c>
      <c r="I81" s="277" t="s">
        <v>618</v>
      </c>
      <c r="J81" s="277">
        <v>50</v>
      </c>
      <c r="K81" s="289"/>
    </row>
    <row r="82" spans="2:11" s="1" customFormat="1" ht="15" customHeight="1">
      <c r="B82" s="298"/>
      <c r="C82" s="277" t="s">
        <v>624</v>
      </c>
      <c r="D82" s="277"/>
      <c r="E82" s="277"/>
      <c r="F82" s="297" t="s">
        <v>616</v>
      </c>
      <c r="G82" s="296"/>
      <c r="H82" s="277" t="s">
        <v>625</v>
      </c>
      <c r="I82" s="277" t="s">
        <v>626</v>
      </c>
      <c r="J82" s="277"/>
      <c r="K82" s="289"/>
    </row>
    <row r="83" spans="2:11" s="1" customFormat="1" ht="15" customHeight="1">
      <c r="B83" s="298"/>
      <c r="C83" s="299" t="s">
        <v>627</v>
      </c>
      <c r="D83" s="299"/>
      <c r="E83" s="299"/>
      <c r="F83" s="300" t="s">
        <v>622</v>
      </c>
      <c r="G83" s="299"/>
      <c r="H83" s="299" t="s">
        <v>628</v>
      </c>
      <c r="I83" s="299" t="s">
        <v>618</v>
      </c>
      <c r="J83" s="299">
        <v>15</v>
      </c>
      <c r="K83" s="289"/>
    </row>
    <row r="84" spans="2:11" s="1" customFormat="1" ht="15" customHeight="1">
      <c r="B84" s="298"/>
      <c r="C84" s="299" t="s">
        <v>629</v>
      </c>
      <c r="D84" s="299"/>
      <c r="E84" s="299"/>
      <c r="F84" s="300" t="s">
        <v>622</v>
      </c>
      <c r="G84" s="299"/>
      <c r="H84" s="299" t="s">
        <v>630</v>
      </c>
      <c r="I84" s="299" t="s">
        <v>618</v>
      </c>
      <c r="J84" s="299">
        <v>15</v>
      </c>
      <c r="K84" s="289"/>
    </row>
    <row r="85" spans="2:11" s="1" customFormat="1" ht="15" customHeight="1">
      <c r="B85" s="298"/>
      <c r="C85" s="299" t="s">
        <v>631</v>
      </c>
      <c r="D85" s="299"/>
      <c r="E85" s="299"/>
      <c r="F85" s="300" t="s">
        <v>622</v>
      </c>
      <c r="G85" s="299"/>
      <c r="H85" s="299" t="s">
        <v>632</v>
      </c>
      <c r="I85" s="299" t="s">
        <v>618</v>
      </c>
      <c r="J85" s="299">
        <v>20</v>
      </c>
      <c r="K85" s="289"/>
    </row>
    <row r="86" spans="2:11" s="1" customFormat="1" ht="15" customHeight="1">
      <c r="B86" s="298"/>
      <c r="C86" s="299" t="s">
        <v>633</v>
      </c>
      <c r="D86" s="299"/>
      <c r="E86" s="299"/>
      <c r="F86" s="300" t="s">
        <v>622</v>
      </c>
      <c r="G86" s="299"/>
      <c r="H86" s="299" t="s">
        <v>634</v>
      </c>
      <c r="I86" s="299" t="s">
        <v>618</v>
      </c>
      <c r="J86" s="299">
        <v>20</v>
      </c>
      <c r="K86" s="289"/>
    </row>
    <row r="87" spans="2:11" s="1" customFormat="1" ht="15" customHeight="1">
      <c r="B87" s="298"/>
      <c r="C87" s="277" t="s">
        <v>635</v>
      </c>
      <c r="D87" s="277"/>
      <c r="E87" s="277"/>
      <c r="F87" s="297" t="s">
        <v>622</v>
      </c>
      <c r="G87" s="296"/>
      <c r="H87" s="277" t="s">
        <v>636</v>
      </c>
      <c r="I87" s="277" t="s">
        <v>618</v>
      </c>
      <c r="J87" s="277">
        <v>50</v>
      </c>
      <c r="K87" s="289"/>
    </row>
    <row r="88" spans="2:11" s="1" customFormat="1" ht="15" customHeight="1">
      <c r="B88" s="298"/>
      <c r="C88" s="277" t="s">
        <v>637</v>
      </c>
      <c r="D88" s="277"/>
      <c r="E88" s="277"/>
      <c r="F88" s="297" t="s">
        <v>622</v>
      </c>
      <c r="G88" s="296"/>
      <c r="H88" s="277" t="s">
        <v>638</v>
      </c>
      <c r="I88" s="277" t="s">
        <v>618</v>
      </c>
      <c r="J88" s="277">
        <v>20</v>
      </c>
      <c r="K88" s="289"/>
    </row>
    <row r="89" spans="2:11" s="1" customFormat="1" ht="15" customHeight="1">
      <c r="B89" s="298"/>
      <c r="C89" s="277" t="s">
        <v>639</v>
      </c>
      <c r="D89" s="277"/>
      <c r="E89" s="277"/>
      <c r="F89" s="297" t="s">
        <v>622</v>
      </c>
      <c r="G89" s="296"/>
      <c r="H89" s="277" t="s">
        <v>640</v>
      </c>
      <c r="I89" s="277" t="s">
        <v>618</v>
      </c>
      <c r="J89" s="277">
        <v>20</v>
      </c>
      <c r="K89" s="289"/>
    </row>
    <row r="90" spans="2:11" s="1" customFormat="1" ht="15" customHeight="1">
      <c r="B90" s="298"/>
      <c r="C90" s="277" t="s">
        <v>641</v>
      </c>
      <c r="D90" s="277"/>
      <c r="E90" s="277"/>
      <c r="F90" s="297" t="s">
        <v>622</v>
      </c>
      <c r="G90" s="296"/>
      <c r="H90" s="277" t="s">
        <v>642</v>
      </c>
      <c r="I90" s="277" t="s">
        <v>618</v>
      </c>
      <c r="J90" s="277">
        <v>50</v>
      </c>
      <c r="K90" s="289"/>
    </row>
    <row r="91" spans="2:11" s="1" customFormat="1" ht="15" customHeight="1">
      <c r="B91" s="298"/>
      <c r="C91" s="277" t="s">
        <v>643</v>
      </c>
      <c r="D91" s="277"/>
      <c r="E91" s="277"/>
      <c r="F91" s="297" t="s">
        <v>622</v>
      </c>
      <c r="G91" s="296"/>
      <c r="H91" s="277" t="s">
        <v>643</v>
      </c>
      <c r="I91" s="277" t="s">
        <v>618</v>
      </c>
      <c r="J91" s="277">
        <v>50</v>
      </c>
      <c r="K91" s="289"/>
    </row>
    <row r="92" spans="2:11" s="1" customFormat="1" ht="15" customHeight="1">
      <c r="B92" s="298"/>
      <c r="C92" s="277" t="s">
        <v>644</v>
      </c>
      <c r="D92" s="277"/>
      <c r="E92" s="277"/>
      <c r="F92" s="297" t="s">
        <v>622</v>
      </c>
      <c r="G92" s="296"/>
      <c r="H92" s="277" t="s">
        <v>645</v>
      </c>
      <c r="I92" s="277" t="s">
        <v>618</v>
      </c>
      <c r="J92" s="277">
        <v>255</v>
      </c>
      <c r="K92" s="289"/>
    </row>
    <row r="93" spans="2:11" s="1" customFormat="1" ht="15" customHeight="1">
      <c r="B93" s="298"/>
      <c r="C93" s="277" t="s">
        <v>646</v>
      </c>
      <c r="D93" s="277"/>
      <c r="E93" s="277"/>
      <c r="F93" s="297" t="s">
        <v>616</v>
      </c>
      <c r="G93" s="296"/>
      <c r="H93" s="277" t="s">
        <v>647</v>
      </c>
      <c r="I93" s="277" t="s">
        <v>648</v>
      </c>
      <c r="J93" s="277"/>
      <c r="K93" s="289"/>
    </row>
    <row r="94" spans="2:11" s="1" customFormat="1" ht="15" customHeight="1">
      <c r="B94" s="298"/>
      <c r="C94" s="277" t="s">
        <v>649</v>
      </c>
      <c r="D94" s="277"/>
      <c r="E94" s="277"/>
      <c r="F94" s="297" t="s">
        <v>616</v>
      </c>
      <c r="G94" s="296"/>
      <c r="H94" s="277" t="s">
        <v>650</v>
      </c>
      <c r="I94" s="277" t="s">
        <v>651</v>
      </c>
      <c r="J94" s="277"/>
      <c r="K94" s="289"/>
    </row>
    <row r="95" spans="2:11" s="1" customFormat="1" ht="15" customHeight="1">
      <c r="B95" s="298"/>
      <c r="C95" s="277" t="s">
        <v>652</v>
      </c>
      <c r="D95" s="277"/>
      <c r="E95" s="277"/>
      <c r="F95" s="297" t="s">
        <v>616</v>
      </c>
      <c r="G95" s="296"/>
      <c r="H95" s="277" t="s">
        <v>652</v>
      </c>
      <c r="I95" s="277" t="s">
        <v>651</v>
      </c>
      <c r="J95" s="277"/>
      <c r="K95" s="289"/>
    </row>
    <row r="96" spans="2:11" s="1" customFormat="1" ht="15" customHeight="1">
      <c r="B96" s="298"/>
      <c r="C96" s="277" t="s">
        <v>39</v>
      </c>
      <c r="D96" s="277"/>
      <c r="E96" s="277"/>
      <c r="F96" s="297" t="s">
        <v>616</v>
      </c>
      <c r="G96" s="296"/>
      <c r="H96" s="277" t="s">
        <v>653</v>
      </c>
      <c r="I96" s="277" t="s">
        <v>651</v>
      </c>
      <c r="J96" s="277"/>
      <c r="K96" s="289"/>
    </row>
    <row r="97" spans="2:11" s="1" customFormat="1" ht="15" customHeight="1">
      <c r="B97" s="298"/>
      <c r="C97" s="277" t="s">
        <v>49</v>
      </c>
      <c r="D97" s="277"/>
      <c r="E97" s="277"/>
      <c r="F97" s="297" t="s">
        <v>616</v>
      </c>
      <c r="G97" s="296"/>
      <c r="H97" s="277" t="s">
        <v>654</v>
      </c>
      <c r="I97" s="277" t="s">
        <v>651</v>
      </c>
      <c r="J97" s="277"/>
      <c r="K97" s="289"/>
    </row>
    <row r="98" spans="2:11" s="1" customFormat="1" ht="15" customHeight="1">
      <c r="B98" s="301"/>
      <c r="C98" s="302"/>
      <c r="D98" s="302"/>
      <c r="E98" s="302"/>
      <c r="F98" s="302"/>
      <c r="G98" s="302"/>
      <c r="H98" s="302"/>
      <c r="I98" s="302"/>
      <c r="J98" s="302"/>
      <c r="K98" s="303"/>
    </row>
    <row r="99" spans="2:11" s="1" customFormat="1" ht="18.75" customHeight="1">
      <c r="B99" s="304"/>
      <c r="C99" s="305"/>
      <c r="D99" s="305"/>
      <c r="E99" s="305"/>
      <c r="F99" s="305"/>
      <c r="G99" s="305"/>
      <c r="H99" s="305"/>
      <c r="I99" s="305"/>
      <c r="J99" s="305"/>
      <c r="K99" s="304"/>
    </row>
    <row r="100" spans="2:11" s="1" customFormat="1" ht="18.75" customHeight="1">
      <c r="B100" s="284"/>
      <c r="C100" s="284"/>
      <c r="D100" s="284"/>
      <c r="E100" s="284"/>
      <c r="F100" s="284"/>
      <c r="G100" s="284"/>
      <c r="H100" s="284"/>
      <c r="I100" s="284"/>
      <c r="J100" s="284"/>
      <c r="K100" s="284"/>
    </row>
    <row r="101" spans="2:11" s="1" customFormat="1" ht="7.5" customHeight="1">
      <c r="B101" s="285"/>
      <c r="C101" s="286"/>
      <c r="D101" s="286"/>
      <c r="E101" s="286"/>
      <c r="F101" s="286"/>
      <c r="G101" s="286"/>
      <c r="H101" s="286"/>
      <c r="I101" s="286"/>
      <c r="J101" s="286"/>
      <c r="K101" s="287"/>
    </row>
    <row r="102" spans="2:11" s="1" customFormat="1" ht="45.2" customHeight="1">
      <c r="B102" s="288"/>
      <c r="C102" s="397" t="s">
        <v>655</v>
      </c>
      <c r="D102" s="397"/>
      <c r="E102" s="397"/>
      <c r="F102" s="397"/>
      <c r="G102" s="397"/>
      <c r="H102" s="397"/>
      <c r="I102" s="397"/>
      <c r="J102" s="397"/>
      <c r="K102" s="289"/>
    </row>
    <row r="103" spans="2:11" s="1" customFormat="1" ht="17.25" customHeight="1">
      <c r="B103" s="288"/>
      <c r="C103" s="290" t="s">
        <v>610</v>
      </c>
      <c r="D103" s="290"/>
      <c r="E103" s="290"/>
      <c r="F103" s="290" t="s">
        <v>611</v>
      </c>
      <c r="G103" s="291"/>
      <c r="H103" s="290" t="s">
        <v>55</v>
      </c>
      <c r="I103" s="290" t="s">
        <v>58</v>
      </c>
      <c r="J103" s="290" t="s">
        <v>612</v>
      </c>
      <c r="K103" s="289"/>
    </row>
    <row r="104" spans="2:11" s="1" customFormat="1" ht="17.25" customHeight="1">
      <c r="B104" s="288"/>
      <c r="C104" s="292" t="s">
        <v>613</v>
      </c>
      <c r="D104" s="292"/>
      <c r="E104" s="292"/>
      <c r="F104" s="293" t="s">
        <v>614</v>
      </c>
      <c r="G104" s="294"/>
      <c r="H104" s="292"/>
      <c r="I104" s="292"/>
      <c r="J104" s="292" t="s">
        <v>615</v>
      </c>
      <c r="K104" s="289"/>
    </row>
    <row r="105" spans="2:11" s="1" customFormat="1" ht="5.45" customHeight="1">
      <c r="B105" s="288"/>
      <c r="C105" s="290"/>
      <c r="D105" s="290"/>
      <c r="E105" s="290"/>
      <c r="F105" s="290"/>
      <c r="G105" s="306"/>
      <c r="H105" s="290"/>
      <c r="I105" s="290"/>
      <c r="J105" s="290"/>
      <c r="K105" s="289"/>
    </row>
    <row r="106" spans="2:11" s="1" customFormat="1" ht="15" customHeight="1">
      <c r="B106" s="288"/>
      <c r="C106" s="277" t="s">
        <v>54</v>
      </c>
      <c r="D106" s="295"/>
      <c r="E106" s="295"/>
      <c r="F106" s="297" t="s">
        <v>616</v>
      </c>
      <c r="G106" s="306"/>
      <c r="H106" s="277" t="s">
        <v>656</v>
      </c>
      <c r="I106" s="277" t="s">
        <v>618</v>
      </c>
      <c r="J106" s="277">
        <v>20</v>
      </c>
      <c r="K106" s="289"/>
    </row>
    <row r="107" spans="2:11" s="1" customFormat="1" ht="15" customHeight="1">
      <c r="B107" s="288"/>
      <c r="C107" s="277" t="s">
        <v>619</v>
      </c>
      <c r="D107" s="277"/>
      <c r="E107" s="277"/>
      <c r="F107" s="297" t="s">
        <v>616</v>
      </c>
      <c r="G107" s="277"/>
      <c r="H107" s="277" t="s">
        <v>656</v>
      </c>
      <c r="I107" s="277" t="s">
        <v>618</v>
      </c>
      <c r="J107" s="277">
        <v>120</v>
      </c>
      <c r="K107" s="289"/>
    </row>
    <row r="108" spans="2:11" s="1" customFormat="1" ht="15" customHeight="1">
      <c r="B108" s="298"/>
      <c r="C108" s="277" t="s">
        <v>621</v>
      </c>
      <c r="D108" s="277"/>
      <c r="E108" s="277"/>
      <c r="F108" s="297" t="s">
        <v>622</v>
      </c>
      <c r="G108" s="277"/>
      <c r="H108" s="277" t="s">
        <v>656</v>
      </c>
      <c r="I108" s="277" t="s">
        <v>618</v>
      </c>
      <c r="J108" s="277">
        <v>50</v>
      </c>
      <c r="K108" s="289"/>
    </row>
    <row r="109" spans="2:11" s="1" customFormat="1" ht="15" customHeight="1">
      <c r="B109" s="298"/>
      <c r="C109" s="277" t="s">
        <v>624</v>
      </c>
      <c r="D109" s="277"/>
      <c r="E109" s="277"/>
      <c r="F109" s="297" t="s">
        <v>616</v>
      </c>
      <c r="G109" s="277"/>
      <c r="H109" s="277" t="s">
        <v>656</v>
      </c>
      <c r="I109" s="277" t="s">
        <v>626</v>
      </c>
      <c r="J109" s="277"/>
      <c r="K109" s="289"/>
    </row>
    <row r="110" spans="2:11" s="1" customFormat="1" ht="15" customHeight="1">
      <c r="B110" s="298"/>
      <c r="C110" s="277" t="s">
        <v>635</v>
      </c>
      <c r="D110" s="277"/>
      <c r="E110" s="277"/>
      <c r="F110" s="297" t="s">
        <v>622</v>
      </c>
      <c r="G110" s="277"/>
      <c r="H110" s="277" t="s">
        <v>656</v>
      </c>
      <c r="I110" s="277" t="s">
        <v>618</v>
      </c>
      <c r="J110" s="277">
        <v>50</v>
      </c>
      <c r="K110" s="289"/>
    </row>
    <row r="111" spans="2:11" s="1" customFormat="1" ht="15" customHeight="1">
      <c r="B111" s="298"/>
      <c r="C111" s="277" t="s">
        <v>643</v>
      </c>
      <c r="D111" s="277"/>
      <c r="E111" s="277"/>
      <c r="F111" s="297" t="s">
        <v>622</v>
      </c>
      <c r="G111" s="277"/>
      <c r="H111" s="277" t="s">
        <v>656</v>
      </c>
      <c r="I111" s="277" t="s">
        <v>618</v>
      </c>
      <c r="J111" s="277">
        <v>50</v>
      </c>
      <c r="K111" s="289"/>
    </row>
    <row r="112" spans="2:11" s="1" customFormat="1" ht="15" customHeight="1">
      <c r="B112" s="298"/>
      <c r="C112" s="277" t="s">
        <v>641</v>
      </c>
      <c r="D112" s="277"/>
      <c r="E112" s="277"/>
      <c r="F112" s="297" t="s">
        <v>622</v>
      </c>
      <c r="G112" s="277"/>
      <c r="H112" s="277" t="s">
        <v>656</v>
      </c>
      <c r="I112" s="277" t="s">
        <v>618</v>
      </c>
      <c r="J112" s="277">
        <v>50</v>
      </c>
      <c r="K112" s="289"/>
    </row>
    <row r="113" spans="2:11" s="1" customFormat="1" ht="15" customHeight="1">
      <c r="B113" s="298"/>
      <c r="C113" s="277" t="s">
        <v>54</v>
      </c>
      <c r="D113" s="277"/>
      <c r="E113" s="277"/>
      <c r="F113" s="297" t="s">
        <v>616</v>
      </c>
      <c r="G113" s="277"/>
      <c r="H113" s="277" t="s">
        <v>657</v>
      </c>
      <c r="I113" s="277" t="s">
        <v>618</v>
      </c>
      <c r="J113" s="277">
        <v>20</v>
      </c>
      <c r="K113" s="289"/>
    </row>
    <row r="114" spans="2:11" s="1" customFormat="1" ht="15" customHeight="1">
      <c r="B114" s="298"/>
      <c r="C114" s="277" t="s">
        <v>658</v>
      </c>
      <c r="D114" s="277"/>
      <c r="E114" s="277"/>
      <c r="F114" s="297" t="s">
        <v>616</v>
      </c>
      <c r="G114" s="277"/>
      <c r="H114" s="277" t="s">
        <v>659</v>
      </c>
      <c r="I114" s="277" t="s">
        <v>618</v>
      </c>
      <c r="J114" s="277">
        <v>120</v>
      </c>
      <c r="K114" s="289"/>
    </row>
    <row r="115" spans="2:11" s="1" customFormat="1" ht="15" customHeight="1">
      <c r="B115" s="298"/>
      <c r="C115" s="277" t="s">
        <v>39</v>
      </c>
      <c r="D115" s="277"/>
      <c r="E115" s="277"/>
      <c r="F115" s="297" t="s">
        <v>616</v>
      </c>
      <c r="G115" s="277"/>
      <c r="H115" s="277" t="s">
        <v>660</v>
      </c>
      <c r="I115" s="277" t="s">
        <v>651</v>
      </c>
      <c r="J115" s="277"/>
      <c r="K115" s="289"/>
    </row>
    <row r="116" spans="2:11" s="1" customFormat="1" ht="15" customHeight="1">
      <c r="B116" s="298"/>
      <c r="C116" s="277" t="s">
        <v>49</v>
      </c>
      <c r="D116" s="277"/>
      <c r="E116" s="277"/>
      <c r="F116" s="297" t="s">
        <v>616</v>
      </c>
      <c r="G116" s="277"/>
      <c r="H116" s="277" t="s">
        <v>661</v>
      </c>
      <c r="I116" s="277" t="s">
        <v>651</v>
      </c>
      <c r="J116" s="277"/>
      <c r="K116" s="289"/>
    </row>
    <row r="117" spans="2:11" s="1" customFormat="1" ht="15" customHeight="1">
      <c r="B117" s="298"/>
      <c r="C117" s="277" t="s">
        <v>58</v>
      </c>
      <c r="D117" s="277"/>
      <c r="E117" s="277"/>
      <c r="F117" s="297" t="s">
        <v>616</v>
      </c>
      <c r="G117" s="277"/>
      <c r="H117" s="277" t="s">
        <v>662</v>
      </c>
      <c r="I117" s="277" t="s">
        <v>663</v>
      </c>
      <c r="J117" s="277"/>
      <c r="K117" s="289"/>
    </row>
    <row r="118" spans="2:11" s="1" customFormat="1" ht="15" customHeight="1">
      <c r="B118" s="301"/>
      <c r="C118" s="307"/>
      <c r="D118" s="307"/>
      <c r="E118" s="307"/>
      <c r="F118" s="307"/>
      <c r="G118" s="307"/>
      <c r="H118" s="307"/>
      <c r="I118" s="307"/>
      <c r="J118" s="307"/>
      <c r="K118" s="303"/>
    </row>
    <row r="119" spans="2:11" s="1" customFormat="1" ht="18.75" customHeight="1">
      <c r="B119" s="308"/>
      <c r="C119" s="274"/>
      <c r="D119" s="274"/>
      <c r="E119" s="274"/>
      <c r="F119" s="309"/>
      <c r="G119" s="274"/>
      <c r="H119" s="274"/>
      <c r="I119" s="274"/>
      <c r="J119" s="274"/>
      <c r="K119" s="308"/>
    </row>
    <row r="120" spans="2:11" s="1" customFormat="1" ht="18.75" customHeight="1">
      <c r="B120" s="284"/>
      <c r="C120" s="284"/>
      <c r="D120" s="284"/>
      <c r="E120" s="284"/>
      <c r="F120" s="284"/>
      <c r="G120" s="284"/>
      <c r="H120" s="284"/>
      <c r="I120" s="284"/>
      <c r="J120" s="284"/>
      <c r="K120" s="284"/>
    </row>
    <row r="121" spans="2:11" s="1" customFormat="1" ht="7.5" customHeight="1">
      <c r="B121" s="310"/>
      <c r="C121" s="311"/>
      <c r="D121" s="311"/>
      <c r="E121" s="311"/>
      <c r="F121" s="311"/>
      <c r="G121" s="311"/>
      <c r="H121" s="311"/>
      <c r="I121" s="311"/>
      <c r="J121" s="311"/>
      <c r="K121" s="312"/>
    </row>
    <row r="122" spans="2:11" s="1" customFormat="1" ht="45.2" customHeight="1">
      <c r="B122" s="313"/>
      <c r="C122" s="393" t="s">
        <v>664</v>
      </c>
      <c r="D122" s="393"/>
      <c r="E122" s="393"/>
      <c r="F122" s="393"/>
      <c r="G122" s="393"/>
      <c r="H122" s="393"/>
      <c r="I122" s="393"/>
      <c r="J122" s="393"/>
      <c r="K122" s="314"/>
    </row>
    <row r="123" spans="2:11" s="1" customFormat="1" ht="17.25" customHeight="1">
      <c r="B123" s="315"/>
      <c r="C123" s="290" t="s">
        <v>610</v>
      </c>
      <c r="D123" s="290"/>
      <c r="E123" s="290"/>
      <c r="F123" s="290" t="s">
        <v>611</v>
      </c>
      <c r="G123" s="291"/>
      <c r="H123" s="290" t="s">
        <v>55</v>
      </c>
      <c r="I123" s="290" t="s">
        <v>58</v>
      </c>
      <c r="J123" s="290" t="s">
        <v>612</v>
      </c>
      <c r="K123" s="316"/>
    </row>
    <row r="124" spans="2:11" s="1" customFormat="1" ht="17.25" customHeight="1">
      <c r="B124" s="315"/>
      <c r="C124" s="292" t="s">
        <v>613</v>
      </c>
      <c r="D124" s="292"/>
      <c r="E124" s="292"/>
      <c r="F124" s="293" t="s">
        <v>614</v>
      </c>
      <c r="G124" s="294"/>
      <c r="H124" s="292"/>
      <c r="I124" s="292"/>
      <c r="J124" s="292" t="s">
        <v>615</v>
      </c>
      <c r="K124" s="316"/>
    </row>
    <row r="125" spans="2:11" s="1" customFormat="1" ht="5.45" customHeight="1">
      <c r="B125" s="317"/>
      <c r="C125" s="295"/>
      <c r="D125" s="295"/>
      <c r="E125" s="295"/>
      <c r="F125" s="295"/>
      <c r="G125" s="277"/>
      <c r="H125" s="295"/>
      <c r="I125" s="295"/>
      <c r="J125" s="295"/>
      <c r="K125" s="318"/>
    </row>
    <row r="126" spans="2:11" s="1" customFormat="1" ht="15" customHeight="1">
      <c r="B126" s="317"/>
      <c r="C126" s="277" t="s">
        <v>619</v>
      </c>
      <c r="D126" s="295"/>
      <c r="E126" s="295"/>
      <c r="F126" s="297" t="s">
        <v>616</v>
      </c>
      <c r="G126" s="277"/>
      <c r="H126" s="277" t="s">
        <v>656</v>
      </c>
      <c r="I126" s="277" t="s">
        <v>618</v>
      </c>
      <c r="J126" s="277">
        <v>120</v>
      </c>
      <c r="K126" s="319"/>
    </row>
    <row r="127" spans="2:11" s="1" customFormat="1" ht="15" customHeight="1">
      <c r="B127" s="317"/>
      <c r="C127" s="277" t="s">
        <v>665</v>
      </c>
      <c r="D127" s="277"/>
      <c r="E127" s="277"/>
      <c r="F127" s="297" t="s">
        <v>616</v>
      </c>
      <c r="G127" s="277"/>
      <c r="H127" s="277" t="s">
        <v>666</v>
      </c>
      <c r="I127" s="277" t="s">
        <v>618</v>
      </c>
      <c r="J127" s="277" t="s">
        <v>667</v>
      </c>
      <c r="K127" s="319"/>
    </row>
    <row r="128" spans="2:11" s="1" customFormat="1" ht="15" customHeight="1">
      <c r="B128" s="317"/>
      <c r="C128" s="277" t="s">
        <v>564</v>
      </c>
      <c r="D128" s="277"/>
      <c r="E128" s="277"/>
      <c r="F128" s="297" t="s">
        <v>616</v>
      </c>
      <c r="G128" s="277"/>
      <c r="H128" s="277" t="s">
        <v>668</v>
      </c>
      <c r="I128" s="277" t="s">
        <v>618</v>
      </c>
      <c r="J128" s="277" t="s">
        <v>667</v>
      </c>
      <c r="K128" s="319"/>
    </row>
    <row r="129" spans="2:11" s="1" customFormat="1" ht="15" customHeight="1">
      <c r="B129" s="317"/>
      <c r="C129" s="277" t="s">
        <v>627</v>
      </c>
      <c r="D129" s="277"/>
      <c r="E129" s="277"/>
      <c r="F129" s="297" t="s">
        <v>622</v>
      </c>
      <c r="G129" s="277"/>
      <c r="H129" s="277" t="s">
        <v>628</v>
      </c>
      <c r="I129" s="277" t="s">
        <v>618</v>
      </c>
      <c r="J129" s="277">
        <v>15</v>
      </c>
      <c r="K129" s="319"/>
    </row>
    <row r="130" spans="2:11" s="1" customFormat="1" ht="15" customHeight="1">
      <c r="B130" s="317"/>
      <c r="C130" s="299" t="s">
        <v>629</v>
      </c>
      <c r="D130" s="299"/>
      <c r="E130" s="299"/>
      <c r="F130" s="300" t="s">
        <v>622</v>
      </c>
      <c r="G130" s="299"/>
      <c r="H130" s="299" t="s">
        <v>630</v>
      </c>
      <c r="I130" s="299" t="s">
        <v>618</v>
      </c>
      <c r="J130" s="299">
        <v>15</v>
      </c>
      <c r="K130" s="319"/>
    </row>
    <row r="131" spans="2:11" s="1" customFormat="1" ht="15" customHeight="1">
      <c r="B131" s="317"/>
      <c r="C131" s="299" t="s">
        <v>631</v>
      </c>
      <c r="D131" s="299"/>
      <c r="E131" s="299"/>
      <c r="F131" s="300" t="s">
        <v>622</v>
      </c>
      <c r="G131" s="299"/>
      <c r="H131" s="299" t="s">
        <v>632</v>
      </c>
      <c r="I131" s="299" t="s">
        <v>618</v>
      </c>
      <c r="J131" s="299">
        <v>20</v>
      </c>
      <c r="K131" s="319"/>
    </row>
    <row r="132" spans="2:11" s="1" customFormat="1" ht="15" customHeight="1">
      <c r="B132" s="317"/>
      <c r="C132" s="299" t="s">
        <v>633</v>
      </c>
      <c r="D132" s="299"/>
      <c r="E132" s="299"/>
      <c r="F132" s="300" t="s">
        <v>622</v>
      </c>
      <c r="G132" s="299"/>
      <c r="H132" s="299" t="s">
        <v>634</v>
      </c>
      <c r="I132" s="299" t="s">
        <v>618</v>
      </c>
      <c r="J132" s="299">
        <v>20</v>
      </c>
      <c r="K132" s="319"/>
    </row>
    <row r="133" spans="2:11" s="1" customFormat="1" ht="15" customHeight="1">
      <c r="B133" s="317"/>
      <c r="C133" s="277" t="s">
        <v>621</v>
      </c>
      <c r="D133" s="277"/>
      <c r="E133" s="277"/>
      <c r="F133" s="297" t="s">
        <v>622</v>
      </c>
      <c r="G133" s="277"/>
      <c r="H133" s="277" t="s">
        <v>656</v>
      </c>
      <c r="I133" s="277" t="s">
        <v>618</v>
      </c>
      <c r="J133" s="277">
        <v>50</v>
      </c>
      <c r="K133" s="319"/>
    </row>
    <row r="134" spans="2:11" s="1" customFormat="1" ht="15" customHeight="1">
      <c r="B134" s="317"/>
      <c r="C134" s="277" t="s">
        <v>635</v>
      </c>
      <c r="D134" s="277"/>
      <c r="E134" s="277"/>
      <c r="F134" s="297" t="s">
        <v>622</v>
      </c>
      <c r="G134" s="277"/>
      <c r="H134" s="277" t="s">
        <v>656</v>
      </c>
      <c r="I134" s="277" t="s">
        <v>618</v>
      </c>
      <c r="J134" s="277">
        <v>50</v>
      </c>
      <c r="K134" s="319"/>
    </row>
    <row r="135" spans="2:11" s="1" customFormat="1" ht="15" customHeight="1">
      <c r="B135" s="317"/>
      <c r="C135" s="277" t="s">
        <v>641</v>
      </c>
      <c r="D135" s="277"/>
      <c r="E135" s="277"/>
      <c r="F135" s="297" t="s">
        <v>622</v>
      </c>
      <c r="G135" s="277"/>
      <c r="H135" s="277" t="s">
        <v>656</v>
      </c>
      <c r="I135" s="277" t="s">
        <v>618</v>
      </c>
      <c r="J135" s="277">
        <v>50</v>
      </c>
      <c r="K135" s="319"/>
    </row>
    <row r="136" spans="2:11" s="1" customFormat="1" ht="15" customHeight="1">
      <c r="B136" s="317"/>
      <c r="C136" s="277" t="s">
        <v>643</v>
      </c>
      <c r="D136" s="277"/>
      <c r="E136" s="277"/>
      <c r="F136" s="297" t="s">
        <v>622</v>
      </c>
      <c r="G136" s="277"/>
      <c r="H136" s="277" t="s">
        <v>656</v>
      </c>
      <c r="I136" s="277" t="s">
        <v>618</v>
      </c>
      <c r="J136" s="277">
        <v>50</v>
      </c>
      <c r="K136" s="319"/>
    </row>
    <row r="137" spans="2:11" s="1" customFormat="1" ht="15" customHeight="1">
      <c r="B137" s="317"/>
      <c r="C137" s="277" t="s">
        <v>644</v>
      </c>
      <c r="D137" s="277"/>
      <c r="E137" s="277"/>
      <c r="F137" s="297" t="s">
        <v>622</v>
      </c>
      <c r="G137" s="277"/>
      <c r="H137" s="277" t="s">
        <v>669</v>
      </c>
      <c r="I137" s="277" t="s">
        <v>618</v>
      </c>
      <c r="J137" s="277">
        <v>255</v>
      </c>
      <c r="K137" s="319"/>
    </row>
    <row r="138" spans="2:11" s="1" customFormat="1" ht="15" customHeight="1">
      <c r="B138" s="317"/>
      <c r="C138" s="277" t="s">
        <v>646</v>
      </c>
      <c r="D138" s="277"/>
      <c r="E138" s="277"/>
      <c r="F138" s="297" t="s">
        <v>616</v>
      </c>
      <c r="G138" s="277"/>
      <c r="H138" s="277" t="s">
        <v>670</v>
      </c>
      <c r="I138" s="277" t="s">
        <v>648</v>
      </c>
      <c r="J138" s="277"/>
      <c r="K138" s="319"/>
    </row>
    <row r="139" spans="2:11" s="1" customFormat="1" ht="15" customHeight="1">
      <c r="B139" s="317"/>
      <c r="C139" s="277" t="s">
        <v>649</v>
      </c>
      <c r="D139" s="277"/>
      <c r="E139" s="277"/>
      <c r="F139" s="297" t="s">
        <v>616</v>
      </c>
      <c r="G139" s="277"/>
      <c r="H139" s="277" t="s">
        <v>671</v>
      </c>
      <c r="I139" s="277" t="s">
        <v>651</v>
      </c>
      <c r="J139" s="277"/>
      <c r="K139" s="319"/>
    </row>
    <row r="140" spans="2:11" s="1" customFormat="1" ht="15" customHeight="1">
      <c r="B140" s="317"/>
      <c r="C140" s="277" t="s">
        <v>652</v>
      </c>
      <c r="D140" s="277"/>
      <c r="E140" s="277"/>
      <c r="F140" s="297" t="s">
        <v>616</v>
      </c>
      <c r="G140" s="277"/>
      <c r="H140" s="277" t="s">
        <v>652</v>
      </c>
      <c r="I140" s="277" t="s">
        <v>651</v>
      </c>
      <c r="J140" s="277"/>
      <c r="K140" s="319"/>
    </row>
    <row r="141" spans="2:11" s="1" customFormat="1" ht="15" customHeight="1">
      <c r="B141" s="317"/>
      <c r="C141" s="277" t="s">
        <v>39</v>
      </c>
      <c r="D141" s="277"/>
      <c r="E141" s="277"/>
      <c r="F141" s="297" t="s">
        <v>616</v>
      </c>
      <c r="G141" s="277"/>
      <c r="H141" s="277" t="s">
        <v>672</v>
      </c>
      <c r="I141" s="277" t="s">
        <v>651</v>
      </c>
      <c r="J141" s="277"/>
      <c r="K141" s="319"/>
    </row>
    <row r="142" spans="2:11" s="1" customFormat="1" ht="15" customHeight="1">
      <c r="B142" s="317"/>
      <c r="C142" s="277" t="s">
        <v>673</v>
      </c>
      <c r="D142" s="277"/>
      <c r="E142" s="277"/>
      <c r="F142" s="297" t="s">
        <v>616</v>
      </c>
      <c r="G142" s="277"/>
      <c r="H142" s="277" t="s">
        <v>674</v>
      </c>
      <c r="I142" s="277" t="s">
        <v>651</v>
      </c>
      <c r="J142" s="277"/>
      <c r="K142" s="319"/>
    </row>
    <row r="143" spans="2:11" s="1" customFormat="1" ht="15" customHeight="1">
      <c r="B143" s="320"/>
      <c r="C143" s="321"/>
      <c r="D143" s="321"/>
      <c r="E143" s="321"/>
      <c r="F143" s="321"/>
      <c r="G143" s="321"/>
      <c r="H143" s="321"/>
      <c r="I143" s="321"/>
      <c r="J143" s="321"/>
      <c r="K143" s="322"/>
    </row>
    <row r="144" spans="2:11" s="1" customFormat="1" ht="18.75" customHeight="1">
      <c r="B144" s="274"/>
      <c r="C144" s="274"/>
      <c r="D144" s="274"/>
      <c r="E144" s="274"/>
      <c r="F144" s="309"/>
      <c r="G144" s="274"/>
      <c r="H144" s="274"/>
      <c r="I144" s="274"/>
      <c r="J144" s="274"/>
      <c r="K144" s="274"/>
    </row>
    <row r="145" spans="2:11" s="1" customFormat="1" ht="18.75" customHeight="1">
      <c r="B145" s="284"/>
      <c r="C145" s="284"/>
      <c r="D145" s="284"/>
      <c r="E145" s="284"/>
      <c r="F145" s="284"/>
      <c r="G145" s="284"/>
      <c r="H145" s="284"/>
      <c r="I145" s="284"/>
      <c r="J145" s="284"/>
      <c r="K145" s="284"/>
    </row>
    <row r="146" spans="2:11" s="1" customFormat="1" ht="7.5" customHeight="1">
      <c r="B146" s="285"/>
      <c r="C146" s="286"/>
      <c r="D146" s="286"/>
      <c r="E146" s="286"/>
      <c r="F146" s="286"/>
      <c r="G146" s="286"/>
      <c r="H146" s="286"/>
      <c r="I146" s="286"/>
      <c r="J146" s="286"/>
      <c r="K146" s="287"/>
    </row>
    <row r="147" spans="2:11" s="1" customFormat="1" ht="45.2" customHeight="1">
      <c r="B147" s="288"/>
      <c r="C147" s="397" t="s">
        <v>675</v>
      </c>
      <c r="D147" s="397"/>
      <c r="E147" s="397"/>
      <c r="F147" s="397"/>
      <c r="G147" s="397"/>
      <c r="H147" s="397"/>
      <c r="I147" s="397"/>
      <c r="J147" s="397"/>
      <c r="K147" s="289"/>
    </row>
    <row r="148" spans="2:11" s="1" customFormat="1" ht="17.25" customHeight="1">
      <c r="B148" s="288"/>
      <c r="C148" s="290" t="s">
        <v>610</v>
      </c>
      <c r="D148" s="290"/>
      <c r="E148" s="290"/>
      <c r="F148" s="290" t="s">
        <v>611</v>
      </c>
      <c r="G148" s="291"/>
      <c r="H148" s="290" t="s">
        <v>55</v>
      </c>
      <c r="I148" s="290" t="s">
        <v>58</v>
      </c>
      <c r="J148" s="290" t="s">
        <v>612</v>
      </c>
      <c r="K148" s="289"/>
    </row>
    <row r="149" spans="2:11" s="1" customFormat="1" ht="17.25" customHeight="1">
      <c r="B149" s="288"/>
      <c r="C149" s="292" t="s">
        <v>613</v>
      </c>
      <c r="D149" s="292"/>
      <c r="E149" s="292"/>
      <c r="F149" s="293" t="s">
        <v>614</v>
      </c>
      <c r="G149" s="294"/>
      <c r="H149" s="292"/>
      <c r="I149" s="292"/>
      <c r="J149" s="292" t="s">
        <v>615</v>
      </c>
      <c r="K149" s="289"/>
    </row>
    <row r="150" spans="2:11" s="1" customFormat="1" ht="5.45" customHeight="1">
      <c r="B150" s="298"/>
      <c r="C150" s="295"/>
      <c r="D150" s="295"/>
      <c r="E150" s="295"/>
      <c r="F150" s="295"/>
      <c r="G150" s="296"/>
      <c r="H150" s="295"/>
      <c r="I150" s="295"/>
      <c r="J150" s="295"/>
      <c r="K150" s="319"/>
    </row>
    <row r="151" spans="2:11" s="1" customFormat="1" ht="15" customHeight="1">
      <c r="B151" s="298"/>
      <c r="C151" s="323" t="s">
        <v>619</v>
      </c>
      <c r="D151" s="277"/>
      <c r="E151" s="277"/>
      <c r="F151" s="324" t="s">
        <v>616</v>
      </c>
      <c r="G151" s="277"/>
      <c r="H151" s="323" t="s">
        <v>656</v>
      </c>
      <c r="I151" s="323" t="s">
        <v>618</v>
      </c>
      <c r="J151" s="323">
        <v>120</v>
      </c>
      <c r="K151" s="319"/>
    </row>
    <row r="152" spans="2:11" s="1" customFormat="1" ht="15" customHeight="1">
      <c r="B152" s="298"/>
      <c r="C152" s="323" t="s">
        <v>665</v>
      </c>
      <c r="D152" s="277"/>
      <c r="E152" s="277"/>
      <c r="F152" s="324" t="s">
        <v>616</v>
      </c>
      <c r="G152" s="277"/>
      <c r="H152" s="323" t="s">
        <v>676</v>
      </c>
      <c r="I152" s="323" t="s">
        <v>618</v>
      </c>
      <c r="J152" s="323" t="s">
        <v>667</v>
      </c>
      <c r="K152" s="319"/>
    </row>
    <row r="153" spans="2:11" s="1" customFormat="1" ht="15" customHeight="1">
      <c r="B153" s="298"/>
      <c r="C153" s="323" t="s">
        <v>564</v>
      </c>
      <c r="D153" s="277"/>
      <c r="E153" s="277"/>
      <c r="F153" s="324" t="s">
        <v>616</v>
      </c>
      <c r="G153" s="277"/>
      <c r="H153" s="323" t="s">
        <v>677</v>
      </c>
      <c r="I153" s="323" t="s">
        <v>618</v>
      </c>
      <c r="J153" s="323" t="s">
        <v>667</v>
      </c>
      <c r="K153" s="319"/>
    </row>
    <row r="154" spans="2:11" s="1" customFormat="1" ht="15" customHeight="1">
      <c r="B154" s="298"/>
      <c r="C154" s="323" t="s">
        <v>621</v>
      </c>
      <c r="D154" s="277"/>
      <c r="E154" s="277"/>
      <c r="F154" s="324" t="s">
        <v>622</v>
      </c>
      <c r="G154" s="277"/>
      <c r="H154" s="323" t="s">
        <v>656</v>
      </c>
      <c r="I154" s="323" t="s">
        <v>618</v>
      </c>
      <c r="J154" s="323">
        <v>50</v>
      </c>
      <c r="K154" s="319"/>
    </row>
    <row r="155" spans="2:11" s="1" customFormat="1" ht="15" customHeight="1">
      <c r="B155" s="298"/>
      <c r="C155" s="323" t="s">
        <v>624</v>
      </c>
      <c r="D155" s="277"/>
      <c r="E155" s="277"/>
      <c r="F155" s="324" t="s">
        <v>616</v>
      </c>
      <c r="G155" s="277"/>
      <c r="H155" s="323" t="s">
        <v>656</v>
      </c>
      <c r="I155" s="323" t="s">
        <v>626</v>
      </c>
      <c r="J155" s="323"/>
      <c r="K155" s="319"/>
    </row>
    <row r="156" spans="2:11" s="1" customFormat="1" ht="15" customHeight="1">
      <c r="B156" s="298"/>
      <c r="C156" s="323" t="s">
        <v>635</v>
      </c>
      <c r="D156" s="277"/>
      <c r="E156" s="277"/>
      <c r="F156" s="324" t="s">
        <v>622</v>
      </c>
      <c r="G156" s="277"/>
      <c r="H156" s="323" t="s">
        <v>656</v>
      </c>
      <c r="I156" s="323" t="s">
        <v>618</v>
      </c>
      <c r="J156" s="323">
        <v>50</v>
      </c>
      <c r="K156" s="319"/>
    </row>
    <row r="157" spans="2:11" s="1" customFormat="1" ht="15" customHeight="1">
      <c r="B157" s="298"/>
      <c r="C157" s="323" t="s">
        <v>643</v>
      </c>
      <c r="D157" s="277"/>
      <c r="E157" s="277"/>
      <c r="F157" s="324" t="s">
        <v>622</v>
      </c>
      <c r="G157" s="277"/>
      <c r="H157" s="323" t="s">
        <v>656</v>
      </c>
      <c r="I157" s="323" t="s">
        <v>618</v>
      </c>
      <c r="J157" s="323">
        <v>50</v>
      </c>
      <c r="K157" s="319"/>
    </row>
    <row r="158" spans="2:11" s="1" customFormat="1" ht="15" customHeight="1">
      <c r="B158" s="298"/>
      <c r="C158" s="323" t="s">
        <v>641</v>
      </c>
      <c r="D158" s="277"/>
      <c r="E158" s="277"/>
      <c r="F158" s="324" t="s">
        <v>622</v>
      </c>
      <c r="G158" s="277"/>
      <c r="H158" s="323" t="s">
        <v>656</v>
      </c>
      <c r="I158" s="323" t="s">
        <v>618</v>
      </c>
      <c r="J158" s="323">
        <v>50</v>
      </c>
      <c r="K158" s="319"/>
    </row>
    <row r="159" spans="2:11" s="1" customFormat="1" ht="15" customHeight="1">
      <c r="B159" s="298"/>
      <c r="C159" s="323" t="s">
        <v>94</v>
      </c>
      <c r="D159" s="277"/>
      <c r="E159" s="277"/>
      <c r="F159" s="324" t="s">
        <v>616</v>
      </c>
      <c r="G159" s="277"/>
      <c r="H159" s="323" t="s">
        <v>678</v>
      </c>
      <c r="I159" s="323" t="s">
        <v>618</v>
      </c>
      <c r="J159" s="323" t="s">
        <v>679</v>
      </c>
      <c r="K159" s="319"/>
    </row>
    <row r="160" spans="2:11" s="1" customFormat="1" ht="15" customHeight="1">
      <c r="B160" s="298"/>
      <c r="C160" s="323" t="s">
        <v>680</v>
      </c>
      <c r="D160" s="277"/>
      <c r="E160" s="277"/>
      <c r="F160" s="324" t="s">
        <v>616</v>
      </c>
      <c r="G160" s="277"/>
      <c r="H160" s="323" t="s">
        <v>681</v>
      </c>
      <c r="I160" s="323" t="s">
        <v>651</v>
      </c>
      <c r="J160" s="323"/>
      <c r="K160" s="319"/>
    </row>
    <row r="161" spans="2:11" s="1" customFormat="1" ht="15" customHeight="1">
      <c r="B161" s="325"/>
      <c r="C161" s="307"/>
      <c r="D161" s="307"/>
      <c r="E161" s="307"/>
      <c r="F161" s="307"/>
      <c r="G161" s="307"/>
      <c r="H161" s="307"/>
      <c r="I161" s="307"/>
      <c r="J161" s="307"/>
      <c r="K161" s="326"/>
    </row>
    <row r="162" spans="2:11" s="1" customFormat="1" ht="18.75" customHeight="1">
      <c r="B162" s="274"/>
      <c r="C162" s="277"/>
      <c r="D162" s="277"/>
      <c r="E162" s="277"/>
      <c r="F162" s="297"/>
      <c r="G162" s="277"/>
      <c r="H162" s="277"/>
      <c r="I162" s="277"/>
      <c r="J162" s="277"/>
      <c r="K162" s="274"/>
    </row>
    <row r="163" spans="2:11" s="1" customFormat="1" ht="18.75" customHeight="1">
      <c r="B163" s="284"/>
      <c r="C163" s="284"/>
      <c r="D163" s="284"/>
      <c r="E163" s="284"/>
      <c r="F163" s="284"/>
      <c r="G163" s="284"/>
      <c r="H163" s="284"/>
      <c r="I163" s="284"/>
      <c r="J163" s="284"/>
      <c r="K163" s="284"/>
    </row>
    <row r="164" spans="2:11" s="1" customFormat="1" ht="7.5" customHeight="1">
      <c r="B164" s="266"/>
      <c r="C164" s="267"/>
      <c r="D164" s="267"/>
      <c r="E164" s="267"/>
      <c r="F164" s="267"/>
      <c r="G164" s="267"/>
      <c r="H164" s="267"/>
      <c r="I164" s="267"/>
      <c r="J164" s="267"/>
      <c r="K164" s="268"/>
    </row>
    <row r="165" spans="2:11" s="1" customFormat="1" ht="45.2" customHeight="1">
      <c r="B165" s="269"/>
      <c r="C165" s="393" t="s">
        <v>682</v>
      </c>
      <c r="D165" s="393"/>
      <c r="E165" s="393"/>
      <c r="F165" s="393"/>
      <c r="G165" s="393"/>
      <c r="H165" s="393"/>
      <c r="I165" s="393"/>
      <c r="J165" s="393"/>
      <c r="K165" s="270"/>
    </row>
    <row r="166" spans="2:11" s="1" customFormat="1" ht="17.25" customHeight="1">
      <c r="B166" s="269"/>
      <c r="C166" s="290" t="s">
        <v>610</v>
      </c>
      <c r="D166" s="290"/>
      <c r="E166" s="290"/>
      <c r="F166" s="290" t="s">
        <v>611</v>
      </c>
      <c r="G166" s="327"/>
      <c r="H166" s="328" t="s">
        <v>55</v>
      </c>
      <c r="I166" s="328" t="s">
        <v>58</v>
      </c>
      <c r="J166" s="290" t="s">
        <v>612</v>
      </c>
      <c r="K166" s="270"/>
    </row>
    <row r="167" spans="2:11" s="1" customFormat="1" ht="17.25" customHeight="1">
      <c r="B167" s="271"/>
      <c r="C167" s="292" t="s">
        <v>613</v>
      </c>
      <c r="D167" s="292"/>
      <c r="E167" s="292"/>
      <c r="F167" s="293" t="s">
        <v>614</v>
      </c>
      <c r="G167" s="329"/>
      <c r="H167" s="330"/>
      <c r="I167" s="330"/>
      <c r="J167" s="292" t="s">
        <v>615</v>
      </c>
      <c r="K167" s="272"/>
    </row>
    <row r="168" spans="2:11" s="1" customFormat="1" ht="5.45" customHeight="1">
      <c r="B168" s="298"/>
      <c r="C168" s="295"/>
      <c r="D168" s="295"/>
      <c r="E168" s="295"/>
      <c r="F168" s="295"/>
      <c r="G168" s="296"/>
      <c r="H168" s="295"/>
      <c r="I168" s="295"/>
      <c r="J168" s="295"/>
      <c r="K168" s="319"/>
    </row>
    <row r="169" spans="2:11" s="1" customFormat="1" ht="15" customHeight="1">
      <c r="B169" s="298"/>
      <c r="C169" s="277" t="s">
        <v>619</v>
      </c>
      <c r="D169" s="277"/>
      <c r="E169" s="277"/>
      <c r="F169" s="297" t="s">
        <v>616</v>
      </c>
      <c r="G169" s="277"/>
      <c r="H169" s="277" t="s">
        <v>656</v>
      </c>
      <c r="I169" s="277" t="s">
        <v>618</v>
      </c>
      <c r="J169" s="277">
        <v>120</v>
      </c>
      <c r="K169" s="319"/>
    </row>
    <row r="170" spans="2:11" s="1" customFormat="1" ht="15" customHeight="1">
      <c r="B170" s="298"/>
      <c r="C170" s="277" t="s">
        <v>665</v>
      </c>
      <c r="D170" s="277"/>
      <c r="E170" s="277"/>
      <c r="F170" s="297" t="s">
        <v>616</v>
      </c>
      <c r="G170" s="277"/>
      <c r="H170" s="277" t="s">
        <v>666</v>
      </c>
      <c r="I170" s="277" t="s">
        <v>618</v>
      </c>
      <c r="J170" s="277" t="s">
        <v>667</v>
      </c>
      <c r="K170" s="319"/>
    </row>
    <row r="171" spans="2:11" s="1" customFormat="1" ht="15" customHeight="1">
      <c r="B171" s="298"/>
      <c r="C171" s="277" t="s">
        <v>564</v>
      </c>
      <c r="D171" s="277"/>
      <c r="E171" s="277"/>
      <c r="F171" s="297" t="s">
        <v>616</v>
      </c>
      <c r="G171" s="277"/>
      <c r="H171" s="277" t="s">
        <v>683</v>
      </c>
      <c r="I171" s="277" t="s">
        <v>618</v>
      </c>
      <c r="J171" s="277" t="s">
        <v>667</v>
      </c>
      <c r="K171" s="319"/>
    </row>
    <row r="172" spans="2:11" s="1" customFormat="1" ht="15" customHeight="1">
      <c r="B172" s="298"/>
      <c r="C172" s="277" t="s">
        <v>621</v>
      </c>
      <c r="D172" s="277"/>
      <c r="E172" s="277"/>
      <c r="F172" s="297" t="s">
        <v>622</v>
      </c>
      <c r="G172" s="277"/>
      <c r="H172" s="277" t="s">
        <v>683</v>
      </c>
      <c r="I172" s="277" t="s">
        <v>618</v>
      </c>
      <c r="J172" s="277">
        <v>50</v>
      </c>
      <c r="K172" s="319"/>
    </row>
    <row r="173" spans="2:11" s="1" customFormat="1" ht="15" customHeight="1">
      <c r="B173" s="298"/>
      <c r="C173" s="277" t="s">
        <v>624</v>
      </c>
      <c r="D173" s="277"/>
      <c r="E173" s="277"/>
      <c r="F173" s="297" t="s">
        <v>616</v>
      </c>
      <c r="G173" s="277"/>
      <c r="H173" s="277" t="s">
        <v>683</v>
      </c>
      <c r="I173" s="277" t="s">
        <v>626</v>
      </c>
      <c r="J173" s="277"/>
      <c r="K173" s="319"/>
    </row>
    <row r="174" spans="2:11" s="1" customFormat="1" ht="15" customHeight="1">
      <c r="B174" s="298"/>
      <c r="C174" s="277" t="s">
        <v>635</v>
      </c>
      <c r="D174" s="277"/>
      <c r="E174" s="277"/>
      <c r="F174" s="297" t="s">
        <v>622</v>
      </c>
      <c r="G174" s="277"/>
      <c r="H174" s="277" t="s">
        <v>683</v>
      </c>
      <c r="I174" s="277" t="s">
        <v>618</v>
      </c>
      <c r="J174" s="277">
        <v>50</v>
      </c>
      <c r="K174" s="319"/>
    </row>
    <row r="175" spans="2:11" s="1" customFormat="1" ht="15" customHeight="1">
      <c r="B175" s="298"/>
      <c r="C175" s="277" t="s">
        <v>643</v>
      </c>
      <c r="D175" s="277"/>
      <c r="E175" s="277"/>
      <c r="F175" s="297" t="s">
        <v>622</v>
      </c>
      <c r="G175" s="277"/>
      <c r="H175" s="277" t="s">
        <v>683</v>
      </c>
      <c r="I175" s="277" t="s">
        <v>618</v>
      </c>
      <c r="J175" s="277">
        <v>50</v>
      </c>
      <c r="K175" s="319"/>
    </row>
    <row r="176" spans="2:11" s="1" customFormat="1" ht="15" customHeight="1">
      <c r="B176" s="298"/>
      <c r="C176" s="277" t="s">
        <v>641</v>
      </c>
      <c r="D176" s="277"/>
      <c r="E176" s="277"/>
      <c r="F176" s="297" t="s">
        <v>622</v>
      </c>
      <c r="G176" s="277"/>
      <c r="H176" s="277" t="s">
        <v>683</v>
      </c>
      <c r="I176" s="277" t="s">
        <v>618</v>
      </c>
      <c r="J176" s="277">
        <v>50</v>
      </c>
      <c r="K176" s="319"/>
    </row>
    <row r="177" spans="2:11" s="1" customFormat="1" ht="15" customHeight="1">
      <c r="B177" s="298"/>
      <c r="C177" s="277" t="s">
        <v>118</v>
      </c>
      <c r="D177" s="277"/>
      <c r="E177" s="277"/>
      <c r="F177" s="297" t="s">
        <v>616</v>
      </c>
      <c r="G177" s="277"/>
      <c r="H177" s="277" t="s">
        <v>684</v>
      </c>
      <c r="I177" s="277" t="s">
        <v>685</v>
      </c>
      <c r="J177" s="277"/>
      <c r="K177" s="319"/>
    </row>
    <row r="178" spans="2:11" s="1" customFormat="1" ht="15" customHeight="1">
      <c r="B178" s="298"/>
      <c r="C178" s="277" t="s">
        <v>58</v>
      </c>
      <c r="D178" s="277"/>
      <c r="E178" s="277"/>
      <c r="F178" s="297" t="s">
        <v>616</v>
      </c>
      <c r="G178" s="277"/>
      <c r="H178" s="277" t="s">
        <v>686</v>
      </c>
      <c r="I178" s="277" t="s">
        <v>687</v>
      </c>
      <c r="J178" s="277">
        <v>1</v>
      </c>
      <c r="K178" s="319"/>
    </row>
    <row r="179" spans="2:11" s="1" customFormat="1" ht="15" customHeight="1">
      <c r="B179" s="298"/>
      <c r="C179" s="277" t="s">
        <v>54</v>
      </c>
      <c r="D179" s="277"/>
      <c r="E179" s="277"/>
      <c r="F179" s="297" t="s">
        <v>616</v>
      </c>
      <c r="G179" s="277"/>
      <c r="H179" s="277" t="s">
        <v>688</v>
      </c>
      <c r="I179" s="277" t="s">
        <v>618</v>
      </c>
      <c r="J179" s="277">
        <v>20</v>
      </c>
      <c r="K179" s="319"/>
    </row>
    <row r="180" spans="2:11" s="1" customFormat="1" ht="15" customHeight="1">
      <c r="B180" s="298"/>
      <c r="C180" s="277" t="s">
        <v>55</v>
      </c>
      <c r="D180" s="277"/>
      <c r="E180" s="277"/>
      <c r="F180" s="297" t="s">
        <v>616</v>
      </c>
      <c r="G180" s="277"/>
      <c r="H180" s="277" t="s">
        <v>689</v>
      </c>
      <c r="I180" s="277" t="s">
        <v>618</v>
      </c>
      <c r="J180" s="277">
        <v>255</v>
      </c>
      <c r="K180" s="319"/>
    </row>
    <row r="181" spans="2:11" s="1" customFormat="1" ht="15" customHeight="1">
      <c r="B181" s="298"/>
      <c r="C181" s="277" t="s">
        <v>119</v>
      </c>
      <c r="D181" s="277"/>
      <c r="E181" s="277"/>
      <c r="F181" s="297" t="s">
        <v>616</v>
      </c>
      <c r="G181" s="277"/>
      <c r="H181" s="277" t="s">
        <v>580</v>
      </c>
      <c r="I181" s="277" t="s">
        <v>618</v>
      </c>
      <c r="J181" s="277">
        <v>10</v>
      </c>
      <c r="K181" s="319"/>
    </row>
    <row r="182" spans="2:11" s="1" customFormat="1" ht="15" customHeight="1">
      <c r="B182" s="298"/>
      <c r="C182" s="277" t="s">
        <v>120</v>
      </c>
      <c r="D182" s="277"/>
      <c r="E182" s="277"/>
      <c r="F182" s="297" t="s">
        <v>616</v>
      </c>
      <c r="G182" s="277"/>
      <c r="H182" s="277" t="s">
        <v>690</v>
      </c>
      <c r="I182" s="277" t="s">
        <v>651</v>
      </c>
      <c r="J182" s="277"/>
      <c r="K182" s="319"/>
    </row>
    <row r="183" spans="2:11" s="1" customFormat="1" ht="15" customHeight="1">
      <c r="B183" s="298"/>
      <c r="C183" s="277" t="s">
        <v>691</v>
      </c>
      <c r="D183" s="277"/>
      <c r="E183" s="277"/>
      <c r="F183" s="297" t="s">
        <v>616</v>
      </c>
      <c r="G183" s="277"/>
      <c r="H183" s="277" t="s">
        <v>692</v>
      </c>
      <c r="I183" s="277" t="s">
        <v>651</v>
      </c>
      <c r="J183" s="277"/>
      <c r="K183" s="319"/>
    </row>
    <row r="184" spans="2:11" s="1" customFormat="1" ht="15" customHeight="1">
      <c r="B184" s="298"/>
      <c r="C184" s="277" t="s">
        <v>680</v>
      </c>
      <c r="D184" s="277"/>
      <c r="E184" s="277"/>
      <c r="F184" s="297" t="s">
        <v>616</v>
      </c>
      <c r="G184" s="277"/>
      <c r="H184" s="277" t="s">
        <v>693</v>
      </c>
      <c r="I184" s="277" t="s">
        <v>651</v>
      </c>
      <c r="J184" s="277"/>
      <c r="K184" s="319"/>
    </row>
    <row r="185" spans="2:11" s="1" customFormat="1" ht="15" customHeight="1">
      <c r="B185" s="298"/>
      <c r="C185" s="277" t="s">
        <v>122</v>
      </c>
      <c r="D185" s="277"/>
      <c r="E185" s="277"/>
      <c r="F185" s="297" t="s">
        <v>622</v>
      </c>
      <c r="G185" s="277"/>
      <c r="H185" s="277" t="s">
        <v>694</v>
      </c>
      <c r="I185" s="277" t="s">
        <v>618</v>
      </c>
      <c r="J185" s="277">
        <v>50</v>
      </c>
      <c r="K185" s="319"/>
    </row>
    <row r="186" spans="2:11" s="1" customFormat="1" ht="15" customHeight="1">
      <c r="B186" s="298"/>
      <c r="C186" s="277" t="s">
        <v>695</v>
      </c>
      <c r="D186" s="277"/>
      <c r="E186" s="277"/>
      <c r="F186" s="297" t="s">
        <v>622</v>
      </c>
      <c r="G186" s="277"/>
      <c r="H186" s="277" t="s">
        <v>696</v>
      </c>
      <c r="I186" s="277" t="s">
        <v>697</v>
      </c>
      <c r="J186" s="277"/>
      <c r="K186" s="319"/>
    </row>
    <row r="187" spans="2:11" s="1" customFormat="1" ht="15" customHeight="1">
      <c r="B187" s="298"/>
      <c r="C187" s="277" t="s">
        <v>698</v>
      </c>
      <c r="D187" s="277"/>
      <c r="E187" s="277"/>
      <c r="F187" s="297" t="s">
        <v>622</v>
      </c>
      <c r="G187" s="277"/>
      <c r="H187" s="277" t="s">
        <v>699</v>
      </c>
      <c r="I187" s="277" t="s">
        <v>697</v>
      </c>
      <c r="J187" s="277"/>
      <c r="K187" s="319"/>
    </row>
    <row r="188" spans="2:11" s="1" customFormat="1" ht="15" customHeight="1">
      <c r="B188" s="298"/>
      <c r="C188" s="277" t="s">
        <v>700</v>
      </c>
      <c r="D188" s="277"/>
      <c r="E188" s="277"/>
      <c r="F188" s="297" t="s">
        <v>622</v>
      </c>
      <c r="G188" s="277"/>
      <c r="H188" s="277" t="s">
        <v>701</v>
      </c>
      <c r="I188" s="277" t="s">
        <v>697</v>
      </c>
      <c r="J188" s="277"/>
      <c r="K188" s="319"/>
    </row>
    <row r="189" spans="2:11" s="1" customFormat="1" ht="15" customHeight="1">
      <c r="B189" s="298"/>
      <c r="C189" s="331" t="s">
        <v>702</v>
      </c>
      <c r="D189" s="277"/>
      <c r="E189" s="277"/>
      <c r="F189" s="297" t="s">
        <v>622</v>
      </c>
      <c r="G189" s="277"/>
      <c r="H189" s="277" t="s">
        <v>703</v>
      </c>
      <c r="I189" s="277" t="s">
        <v>704</v>
      </c>
      <c r="J189" s="332" t="s">
        <v>705</v>
      </c>
      <c r="K189" s="319"/>
    </row>
    <row r="190" spans="2:11" s="1" customFormat="1" ht="15" customHeight="1">
      <c r="B190" s="298"/>
      <c r="C190" s="283" t="s">
        <v>43</v>
      </c>
      <c r="D190" s="277"/>
      <c r="E190" s="277"/>
      <c r="F190" s="297" t="s">
        <v>616</v>
      </c>
      <c r="G190" s="277"/>
      <c r="H190" s="274" t="s">
        <v>706</v>
      </c>
      <c r="I190" s="277" t="s">
        <v>707</v>
      </c>
      <c r="J190" s="277"/>
      <c r="K190" s="319"/>
    </row>
    <row r="191" spans="2:11" s="1" customFormat="1" ht="15" customHeight="1">
      <c r="B191" s="298"/>
      <c r="C191" s="283" t="s">
        <v>708</v>
      </c>
      <c r="D191" s="277"/>
      <c r="E191" s="277"/>
      <c r="F191" s="297" t="s">
        <v>616</v>
      </c>
      <c r="G191" s="277"/>
      <c r="H191" s="277" t="s">
        <v>709</v>
      </c>
      <c r="I191" s="277" t="s">
        <v>651</v>
      </c>
      <c r="J191" s="277"/>
      <c r="K191" s="319"/>
    </row>
    <row r="192" spans="2:11" s="1" customFormat="1" ht="15" customHeight="1">
      <c r="B192" s="298"/>
      <c r="C192" s="283" t="s">
        <v>710</v>
      </c>
      <c r="D192" s="277"/>
      <c r="E192" s="277"/>
      <c r="F192" s="297" t="s">
        <v>616</v>
      </c>
      <c r="G192" s="277"/>
      <c r="H192" s="277" t="s">
        <v>711</v>
      </c>
      <c r="I192" s="277" t="s">
        <v>651</v>
      </c>
      <c r="J192" s="277"/>
      <c r="K192" s="319"/>
    </row>
    <row r="193" spans="2:11" s="1" customFormat="1" ht="15" customHeight="1">
      <c r="B193" s="298"/>
      <c r="C193" s="283" t="s">
        <v>712</v>
      </c>
      <c r="D193" s="277"/>
      <c r="E193" s="277"/>
      <c r="F193" s="297" t="s">
        <v>622</v>
      </c>
      <c r="G193" s="277"/>
      <c r="H193" s="277" t="s">
        <v>713</v>
      </c>
      <c r="I193" s="277" t="s">
        <v>651</v>
      </c>
      <c r="J193" s="277"/>
      <c r="K193" s="319"/>
    </row>
    <row r="194" spans="2:11" s="1" customFormat="1" ht="15" customHeight="1">
      <c r="B194" s="325"/>
      <c r="C194" s="333"/>
      <c r="D194" s="307"/>
      <c r="E194" s="307"/>
      <c r="F194" s="307"/>
      <c r="G194" s="307"/>
      <c r="H194" s="307"/>
      <c r="I194" s="307"/>
      <c r="J194" s="307"/>
      <c r="K194" s="326"/>
    </row>
    <row r="195" spans="2:11" s="1" customFormat="1" ht="18.75" customHeight="1">
      <c r="B195" s="274"/>
      <c r="C195" s="277"/>
      <c r="D195" s="277"/>
      <c r="E195" s="277"/>
      <c r="F195" s="297"/>
      <c r="G195" s="277"/>
      <c r="H195" s="277"/>
      <c r="I195" s="277"/>
      <c r="J195" s="277"/>
      <c r="K195" s="274"/>
    </row>
    <row r="196" spans="2:11" s="1" customFormat="1" ht="18.75" customHeight="1">
      <c r="B196" s="274"/>
      <c r="C196" s="277"/>
      <c r="D196" s="277"/>
      <c r="E196" s="277"/>
      <c r="F196" s="297"/>
      <c r="G196" s="277"/>
      <c r="H196" s="277"/>
      <c r="I196" s="277"/>
      <c r="J196" s="277"/>
      <c r="K196" s="274"/>
    </row>
    <row r="197" spans="2:11" s="1" customFormat="1" ht="18.75" customHeight="1">
      <c r="B197" s="284"/>
      <c r="C197" s="284"/>
      <c r="D197" s="284"/>
      <c r="E197" s="284"/>
      <c r="F197" s="284"/>
      <c r="G197" s="284"/>
      <c r="H197" s="284"/>
      <c r="I197" s="284"/>
      <c r="J197" s="284"/>
      <c r="K197" s="284"/>
    </row>
    <row r="198" spans="2:11" s="1" customFormat="1" ht="13.5">
      <c r="B198" s="266"/>
      <c r="C198" s="267"/>
      <c r="D198" s="267"/>
      <c r="E198" s="267"/>
      <c r="F198" s="267"/>
      <c r="G198" s="267"/>
      <c r="H198" s="267"/>
      <c r="I198" s="267"/>
      <c r="J198" s="267"/>
      <c r="K198" s="268"/>
    </row>
    <row r="199" spans="2:11" s="1" customFormat="1" ht="21">
      <c r="B199" s="269"/>
      <c r="C199" s="393" t="s">
        <v>714</v>
      </c>
      <c r="D199" s="393"/>
      <c r="E199" s="393"/>
      <c r="F199" s="393"/>
      <c r="G199" s="393"/>
      <c r="H199" s="393"/>
      <c r="I199" s="393"/>
      <c r="J199" s="393"/>
      <c r="K199" s="270"/>
    </row>
    <row r="200" spans="2:11" s="1" customFormat="1" ht="25.5" customHeight="1">
      <c r="B200" s="269"/>
      <c r="C200" s="334" t="s">
        <v>715</v>
      </c>
      <c r="D200" s="334"/>
      <c r="E200" s="334"/>
      <c r="F200" s="334" t="s">
        <v>716</v>
      </c>
      <c r="G200" s="335"/>
      <c r="H200" s="398" t="s">
        <v>717</v>
      </c>
      <c r="I200" s="398"/>
      <c r="J200" s="398"/>
      <c r="K200" s="270"/>
    </row>
    <row r="201" spans="2:11" s="1" customFormat="1" ht="5.45" customHeight="1">
      <c r="B201" s="298"/>
      <c r="C201" s="295"/>
      <c r="D201" s="295"/>
      <c r="E201" s="295"/>
      <c r="F201" s="295"/>
      <c r="G201" s="277"/>
      <c r="H201" s="295"/>
      <c r="I201" s="295"/>
      <c r="J201" s="295"/>
      <c r="K201" s="319"/>
    </row>
    <row r="202" spans="2:11" s="1" customFormat="1" ht="15" customHeight="1">
      <c r="B202" s="298"/>
      <c r="C202" s="277" t="s">
        <v>707</v>
      </c>
      <c r="D202" s="277"/>
      <c r="E202" s="277"/>
      <c r="F202" s="297" t="s">
        <v>44</v>
      </c>
      <c r="G202" s="277"/>
      <c r="H202" s="399" t="s">
        <v>718</v>
      </c>
      <c r="I202" s="399"/>
      <c r="J202" s="399"/>
      <c r="K202" s="319"/>
    </row>
    <row r="203" spans="2:11" s="1" customFormat="1" ht="15" customHeight="1">
      <c r="B203" s="298"/>
      <c r="C203" s="304"/>
      <c r="D203" s="277"/>
      <c r="E203" s="277"/>
      <c r="F203" s="297" t="s">
        <v>45</v>
      </c>
      <c r="G203" s="277"/>
      <c r="H203" s="399" t="s">
        <v>719</v>
      </c>
      <c r="I203" s="399"/>
      <c r="J203" s="399"/>
      <c r="K203" s="319"/>
    </row>
    <row r="204" spans="2:11" s="1" customFormat="1" ht="15" customHeight="1">
      <c r="B204" s="298"/>
      <c r="C204" s="304"/>
      <c r="D204" s="277"/>
      <c r="E204" s="277"/>
      <c r="F204" s="297" t="s">
        <v>48</v>
      </c>
      <c r="G204" s="277"/>
      <c r="H204" s="399" t="s">
        <v>720</v>
      </c>
      <c r="I204" s="399"/>
      <c r="J204" s="399"/>
      <c r="K204" s="319"/>
    </row>
    <row r="205" spans="2:11" s="1" customFormat="1" ht="15" customHeight="1">
      <c r="B205" s="298"/>
      <c r="C205" s="277"/>
      <c r="D205" s="277"/>
      <c r="E205" s="277"/>
      <c r="F205" s="297" t="s">
        <v>46</v>
      </c>
      <c r="G205" s="277"/>
      <c r="H205" s="399" t="s">
        <v>721</v>
      </c>
      <c r="I205" s="399"/>
      <c r="J205" s="399"/>
      <c r="K205" s="319"/>
    </row>
    <row r="206" spans="2:11" s="1" customFormat="1" ht="15" customHeight="1">
      <c r="B206" s="298"/>
      <c r="C206" s="277"/>
      <c r="D206" s="277"/>
      <c r="E206" s="277"/>
      <c r="F206" s="297" t="s">
        <v>47</v>
      </c>
      <c r="G206" s="277"/>
      <c r="H206" s="399" t="s">
        <v>722</v>
      </c>
      <c r="I206" s="399"/>
      <c r="J206" s="399"/>
      <c r="K206" s="319"/>
    </row>
    <row r="207" spans="2:11" s="1" customFormat="1" ht="15" customHeight="1">
      <c r="B207" s="298"/>
      <c r="C207" s="277"/>
      <c r="D207" s="277"/>
      <c r="E207" s="277"/>
      <c r="F207" s="297"/>
      <c r="G207" s="277"/>
      <c r="H207" s="277"/>
      <c r="I207" s="277"/>
      <c r="J207" s="277"/>
      <c r="K207" s="319"/>
    </row>
    <row r="208" spans="2:11" s="1" customFormat="1" ht="15" customHeight="1">
      <c r="B208" s="298"/>
      <c r="C208" s="277" t="s">
        <v>663</v>
      </c>
      <c r="D208" s="277"/>
      <c r="E208" s="277"/>
      <c r="F208" s="297" t="s">
        <v>80</v>
      </c>
      <c r="G208" s="277"/>
      <c r="H208" s="399" t="s">
        <v>723</v>
      </c>
      <c r="I208" s="399"/>
      <c r="J208" s="399"/>
      <c r="K208" s="319"/>
    </row>
    <row r="209" spans="2:11" s="1" customFormat="1" ht="15" customHeight="1">
      <c r="B209" s="298"/>
      <c r="C209" s="304"/>
      <c r="D209" s="277"/>
      <c r="E209" s="277"/>
      <c r="F209" s="297" t="s">
        <v>558</v>
      </c>
      <c r="G209" s="277"/>
      <c r="H209" s="399" t="s">
        <v>559</v>
      </c>
      <c r="I209" s="399"/>
      <c r="J209" s="399"/>
      <c r="K209" s="319"/>
    </row>
    <row r="210" spans="2:11" s="1" customFormat="1" ht="15" customHeight="1">
      <c r="B210" s="298"/>
      <c r="C210" s="277"/>
      <c r="D210" s="277"/>
      <c r="E210" s="277"/>
      <c r="F210" s="297" t="s">
        <v>556</v>
      </c>
      <c r="G210" s="277"/>
      <c r="H210" s="399" t="s">
        <v>724</v>
      </c>
      <c r="I210" s="399"/>
      <c r="J210" s="399"/>
      <c r="K210" s="319"/>
    </row>
    <row r="211" spans="2:11" s="1" customFormat="1" ht="15" customHeight="1">
      <c r="B211" s="336"/>
      <c r="C211" s="304"/>
      <c r="D211" s="304"/>
      <c r="E211" s="304"/>
      <c r="F211" s="297" t="s">
        <v>560</v>
      </c>
      <c r="G211" s="283"/>
      <c r="H211" s="400" t="s">
        <v>561</v>
      </c>
      <c r="I211" s="400"/>
      <c r="J211" s="400"/>
      <c r="K211" s="337"/>
    </row>
    <row r="212" spans="2:11" s="1" customFormat="1" ht="15" customHeight="1">
      <c r="B212" s="336"/>
      <c r="C212" s="304"/>
      <c r="D212" s="304"/>
      <c r="E212" s="304"/>
      <c r="F212" s="297" t="s">
        <v>562</v>
      </c>
      <c r="G212" s="283"/>
      <c r="H212" s="400" t="s">
        <v>725</v>
      </c>
      <c r="I212" s="400"/>
      <c r="J212" s="400"/>
      <c r="K212" s="337"/>
    </row>
    <row r="213" spans="2:11" s="1" customFormat="1" ht="15" customHeight="1">
      <c r="B213" s="336"/>
      <c r="C213" s="304"/>
      <c r="D213" s="304"/>
      <c r="E213" s="304"/>
      <c r="F213" s="338"/>
      <c r="G213" s="283"/>
      <c r="H213" s="339"/>
      <c r="I213" s="339"/>
      <c r="J213" s="339"/>
      <c r="K213" s="337"/>
    </row>
    <row r="214" spans="2:11" s="1" customFormat="1" ht="15" customHeight="1">
      <c r="B214" s="336"/>
      <c r="C214" s="277" t="s">
        <v>687</v>
      </c>
      <c r="D214" s="304"/>
      <c r="E214" s="304"/>
      <c r="F214" s="297">
        <v>1</v>
      </c>
      <c r="G214" s="283"/>
      <c r="H214" s="400" t="s">
        <v>726</v>
      </c>
      <c r="I214" s="400"/>
      <c r="J214" s="400"/>
      <c r="K214" s="337"/>
    </row>
    <row r="215" spans="2:11" s="1" customFormat="1" ht="15" customHeight="1">
      <c r="B215" s="336"/>
      <c r="C215" s="304"/>
      <c r="D215" s="304"/>
      <c r="E215" s="304"/>
      <c r="F215" s="297">
        <v>2</v>
      </c>
      <c r="G215" s="283"/>
      <c r="H215" s="400" t="s">
        <v>727</v>
      </c>
      <c r="I215" s="400"/>
      <c r="J215" s="400"/>
      <c r="K215" s="337"/>
    </row>
    <row r="216" spans="2:11" s="1" customFormat="1" ht="15" customHeight="1">
      <c r="B216" s="336"/>
      <c r="C216" s="304"/>
      <c r="D216" s="304"/>
      <c r="E216" s="304"/>
      <c r="F216" s="297">
        <v>3</v>
      </c>
      <c r="G216" s="283"/>
      <c r="H216" s="400" t="s">
        <v>728</v>
      </c>
      <c r="I216" s="400"/>
      <c r="J216" s="400"/>
      <c r="K216" s="337"/>
    </row>
    <row r="217" spans="2:11" s="1" customFormat="1" ht="15" customHeight="1">
      <c r="B217" s="336"/>
      <c r="C217" s="304"/>
      <c r="D217" s="304"/>
      <c r="E217" s="304"/>
      <c r="F217" s="297">
        <v>4</v>
      </c>
      <c r="G217" s="283"/>
      <c r="H217" s="400" t="s">
        <v>729</v>
      </c>
      <c r="I217" s="400"/>
      <c r="J217" s="400"/>
      <c r="K217" s="337"/>
    </row>
    <row r="218" spans="2:11" s="1" customFormat="1" ht="12.75" customHeight="1">
      <c r="B218" s="340"/>
      <c r="C218" s="341"/>
      <c r="D218" s="341"/>
      <c r="E218" s="341"/>
      <c r="F218" s="341"/>
      <c r="G218" s="341"/>
      <c r="H218" s="341"/>
      <c r="I218" s="341"/>
      <c r="J218" s="341"/>
      <c r="K218" s="342"/>
    </row>
  </sheetData>
  <sheetProtection formatCells="0" formatColumns="0" formatRows="0" insertColumns="0" insertRows="0" insertHyperlinks="0" deleteColumns="0" deleteRows="0" sort="0" autoFilter="0" pivotTables="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rintOptions/>
  <pageMargins left="0.5902778" right="0.5902778" top="0.5902778" bottom="0.5902778" header="0" footer="0"/>
  <pageSetup fitToHeight="1" fitToWidth="1"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Jiří Popek</dc:creator>
  <cp:keywords/>
  <dc:description/>
  <cp:lastModifiedBy>Vladimir Wasyliw</cp:lastModifiedBy>
  <cp:lastPrinted>2019-07-19T19:35:11Z</cp:lastPrinted>
  <dcterms:created xsi:type="dcterms:W3CDTF">2019-07-19T19:30:15Z</dcterms:created>
  <dcterms:modified xsi:type="dcterms:W3CDTF">2019-07-22T08:57:53Z</dcterms:modified>
  <cp:category/>
  <cp:version/>
  <cp:contentType/>
  <cp:contentStatus/>
</cp:coreProperties>
</file>