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defaultThemeVersion="124226"/>
  <bookViews>
    <workbookView xWindow="5040" yWindow="2655" windowWidth="21600" windowHeight="113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'Položky'!$A$1:$G$69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/>
</workbook>
</file>

<file path=xl/sharedStrings.xml><?xml version="1.0" encoding="utf-8"?>
<sst xmlns="http://schemas.openxmlformats.org/spreadsheetml/2006/main" count="290" uniqueCount="209">
  <si>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</si>
  <si>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</si>
  <si>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</si>
  <si>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</si>
  <si>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</si>
  <si>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</si>
  <si>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</si>
  <si>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</si>
  <si>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</si>
  <si>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</si>
  <si>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</si>
  <si>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</si>
  <si>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</si>
  <si>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</si>
  <si>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</si>
  <si>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</si>
  <si>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</si>
  <si>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</si>
  <si>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</si>
  <si>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</si>
  <si>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</si>
  <si>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</si>
  <si>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</si>
  <si>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</si>
  <si>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</si>
  <si>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</si>
  <si>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</si>
  <si>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</si>
  <si>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</si>
  <si>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</si>
  <si>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</si>
  <si>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</si>
  <si>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</si>
  <si>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</si>
  <si>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</si>
  <si>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</si>
  <si>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</si>
  <si>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</si>
  <si>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</si>
  <si>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</si>
  <si>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</si>
  <si>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</si>
  <si>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</si>
  <si>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</si>
  <si>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</si>
  <si>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</si>
  <si>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</si>
  <si>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</si>
  <si>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</si>
  <si>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</si>
  <si>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</si>
  <si>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</si>
  <si>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</si>
  <si>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</si>
  <si>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</si>
  <si>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</si>
  <si>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</si>
  <si>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</si>
  <si>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</si>
  <si>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</si>
  <si>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</si>
  <si>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</si>
  <si>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</si>
  <si>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</si>
  <si>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</si>
  <si>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</si>
  <si>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</si>
  <si>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</si>
  <si>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</si>
  <si>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</si>
  <si>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</si>
  <si>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</si>
  <si>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</si>
  <si>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</si>
  <si>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</si>
  <si>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</si>
  <si>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</si>
  <si>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62</t>
  </si>
  <si>
    <t>Úpravy povrchů vnější</t>
  </si>
  <si>
    <t>602011187RT2</t>
  </si>
  <si>
    <t>Omítka stěn tenkovrstvá silikonová bílá rýhovaná, tloušťka vrstvy 2,0 mm</t>
  </si>
  <si>
    <t>m2</t>
  </si>
  <si>
    <t>602011191R00</t>
  </si>
  <si>
    <t xml:space="preserve">Podkladní nátěr stěn pod tenkovrstvé omítky </t>
  </si>
  <si>
    <t>602011193R00</t>
  </si>
  <si>
    <t xml:space="preserve">Kontaktní nátěr pod omítky </t>
  </si>
  <si>
    <t>620991121R00</t>
  </si>
  <si>
    <t xml:space="preserve">Zakrývání  - okna  a zábradlí </t>
  </si>
  <si>
    <t>622422211R00</t>
  </si>
  <si>
    <t xml:space="preserve">Oprava vnějších omítek vápen. hladk. II, do 20 % </t>
  </si>
  <si>
    <t>622481211RT3</t>
  </si>
  <si>
    <t>Montáž výztužné sítě do stěrkového tmelu včetně výztužné sítě a stěrkového tmelu</t>
  </si>
  <si>
    <t>622481291R00</t>
  </si>
  <si>
    <t xml:space="preserve">Montáž výztužné lišty rohové a dilatační </t>
  </si>
  <si>
    <t>m</t>
  </si>
  <si>
    <t>941941031R00</t>
  </si>
  <si>
    <t xml:space="preserve">Montáž lešení leh.řad.s podlahami,š.do 1 m, H 10 m </t>
  </si>
  <si>
    <t>941941191RT3</t>
  </si>
  <si>
    <t>Příplatek za každý měsíc použití lešení k pol.1031 lešení pronajaté</t>
  </si>
  <si>
    <t>941941831R00</t>
  </si>
  <si>
    <t xml:space="preserve">Demontáž lešení leh.řad.s podlahami,š.1 m, H 10 m </t>
  </si>
  <si>
    <t>952901000R00</t>
  </si>
  <si>
    <t xml:space="preserve">Čištění mytím vnějších ploch oken a dveří </t>
  </si>
  <si>
    <t>2576782752</t>
  </si>
  <si>
    <t xml:space="preserve">Demontáž + zpětná montáž elektr. rolet </t>
  </si>
  <si>
    <t>Ks</t>
  </si>
  <si>
    <t>999281111R00</t>
  </si>
  <si>
    <t xml:space="preserve">Přesun hmot pro opravy a údržbu do výšky 25 m </t>
  </si>
  <si>
    <t>t</t>
  </si>
  <si>
    <t>900      RT4</t>
  </si>
  <si>
    <t>Hzs - nezmeřitelné práce - přesezení světel,čidel, stínící techniky - Práce v tarifní třídě 7</t>
  </si>
  <si>
    <t>hod</t>
  </si>
  <si>
    <t>96</t>
  </si>
  <si>
    <t>Bourání konstrukcí</t>
  </si>
  <si>
    <t>622903120U00</t>
  </si>
  <si>
    <t xml:space="preserve">Mytí vně omítek slož 3-4 tlak.vodou </t>
  </si>
  <si>
    <t>945900001R00</t>
  </si>
  <si>
    <t xml:space="preserve">Výtah stavební - pronájem -M+D </t>
  </si>
  <si>
    <t>den</t>
  </si>
  <si>
    <t>952901114R00</t>
  </si>
  <si>
    <t xml:space="preserve">Vyčištění budov o výšce podlaží nad 4 m </t>
  </si>
  <si>
    <t>978036131R00</t>
  </si>
  <si>
    <t xml:space="preserve">Otlučení omítek břízolitových v rozsahu 20 % 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</si>
  <si>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</si>
  <si>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</si>
  <si>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</si>
  <si>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</si>
  <si>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979011321R00</t>
  </si>
  <si>
    <t xml:space="preserve">Montáž a demontáž shozu </t>
  </si>
  <si>
    <t>979011332R00</t>
  </si>
  <si>
    <t xml:space="preserve">Pronájem násypky ( za kus) </t>
  </si>
  <si>
    <t>979011335R00</t>
  </si>
  <si>
    <t xml:space="preserve">Pronájem rukávu proti prachu délky 15m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</si>
  <si>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</si>
  <si>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</si>
  <si>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</si>
  <si>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</si>
  <si>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979087213R00</t>
  </si>
  <si>
    <t xml:space="preserve">Nakládání vybouraných hmot na dopravní prostředky </t>
  </si>
  <si>
    <t>979981101R00</t>
  </si>
  <si>
    <t xml:space="preserve">Kontejner, suť bez příměsí, odvoz a likvidace, 3 t </t>
  </si>
  <si>
    <t>979999996R00</t>
  </si>
  <si>
    <t xml:space="preserve">Poplatek za skládku suti a vybouraných hmot </t>
  </si>
  <si>
    <t>766</t>
  </si>
  <si>
    <t>Konstrukce truhlářské</t>
  </si>
  <si>
    <t>612409991RT2</t>
  </si>
  <si>
    <t>Začištění omítek kolem oken,dveří apod. s použitím suché maltové směsi</t>
  </si>
  <si>
    <t>7660000</t>
  </si>
  <si>
    <t xml:space="preserve">M+D Žaluzie dveří a oken </t>
  </si>
  <si>
    <t>766691915U00</t>
  </si>
  <si>
    <t xml:space="preserve">Vyvěšení dřevěné křídlo okna / dveře </t>
  </si>
  <si>
    <t>781101121R00</t>
  </si>
  <si>
    <t xml:space="preserve">Provedení penetrace podkladu </t>
  </si>
  <si>
    <t>781415016R00</t>
  </si>
  <si>
    <t xml:space="preserve">Montáž obkladů ostění na tmel </t>
  </si>
  <si>
    <t>784191101R00</t>
  </si>
  <si>
    <t xml:space="preserve">Penetrace podkladu univerzální Primalex 1x </t>
  </si>
  <si>
    <t>784195422R00</t>
  </si>
  <si>
    <t xml:space="preserve">Malba tekutá Primalex , barva, 2 x </t>
  </si>
  <si>
    <t>968062456R00</t>
  </si>
  <si>
    <t xml:space="preserve">Vybourání dřevěných dveřních zárubní pl. nad 2 m2 </t>
  </si>
  <si>
    <t>974042575R01</t>
  </si>
  <si>
    <t xml:space="preserve">Vybourání části podlahy </t>
  </si>
  <si>
    <t>974042575R74</t>
  </si>
  <si>
    <t xml:space="preserve">Demontáž / vybourání parapetu </t>
  </si>
  <si>
    <t>766660036RA0</t>
  </si>
  <si>
    <t xml:space="preserve">Montáž dveří a okem EURO </t>
  </si>
  <si>
    <t>766690010RAA</t>
  </si>
  <si>
    <t xml:space="preserve">Desky parapetní dodávka a montáž šířka 20 cm </t>
  </si>
  <si>
    <t>776520010RAG</t>
  </si>
  <si>
    <t>Podlaha povlaková z PVC pásů, soklík podlahovina Optima tloušťky 2,0 mm</t>
  </si>
  <si>
    <t>216061031</t>
  </si>
  <si>
    <t>Folie bezpečnostní okna, dveře</t>
  </si>
  <si>
    <t>23153643</t>
  </si>
  <si>
    <t>Hmota spárovací 5 kg</t>
  </si>
  <si>
    <t>kus</t>
  </si>
  <si>
    <t>585820101</t>
  </si>
  <si>
    <t>ARDEX X 7 G tenkovrstvá malta lepicí šedá</t>
  </si>
  <si>
    <t>kg</t>
  </si>
  <si>
    <t>597813666</t>
  </si>
  <si>
    <t>Obklad Classic 150x150mm bílý/šedý</t>
  </si>
  <si>
    <t>611731711</t>
  </si>
  <si>
    <t>Stěna z oken dřevěných EURO (Recepce)</t>
  </si>
  <si>
    <t>611731712</t>
  </si>
  <si>
    <t>Dveře dřevěné EURO dvoukřídlové ot.dovnitř. 1,775 x 2,39 - (stěna recepce)</t>
  </si>
  <si>
    <t>611731713</t>
  </si>
  <si>
    <t>Zimní zahrada z oken EURO (přední strana budovy)</t>
  </si>
  <si>
    <t>611731714</t>
  </si>
  <si>
    <t>Dveře dřevěné EURO jednokřídlé ot.dovnitř. 1,1 x 2,04 (zimní zahrada přední strana)</t>
  </si>
  <si>
    <t>611731715</t>
  </si>
  <si>
    <t>Zimní zahrada z oken EURO (zadní strana budovy)</t>
  </si>
  <si>
    <t>611731716</t>
  </si>
  <si>
    <t>Dveře dřevěné EURO jednokřídlé ot.dovnitř. 1,065 x 2,63 (zimní zahrada zadní strana)</t>
  </si>
  <si>
    <t>611731717</t>
  </si>
  <si>
    <t>Okna dřevěná EURO, různé formáty</t>
  </si>
  <si>
    <t>611731718</t>
  </si>
  <si>
    <t>Dveře dřevěné EURO, různé formáty</t>
  </si>
  <si>
    <t>900      RT2</t>
  </si>
  <si>
    <t>Hzs - nezmeřitelné práce   čl.17-1a Práce v tarifní třídě 5-ůklid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</si>
  <si>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</si>
  <si>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</si>
  <si>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</si>
  <si>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</si>
  <si>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</si>
  <si>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</si>
  <si>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</si>
  <si>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</si>
  <si>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Oprava fasády 4.etapa a výměna výplní otvorů</t>
  </si>
  <si>
    <t>Domov seniorů Dobříš,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</si>
</sst>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>
      <selection activeCell="C9" sqref="C9:E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 t="str">
        <f>Rekapitulace!G2</f>
        <v>Domov seniorů Dobříš, p.o.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/>
      <c r="B5" s="16"/>
      <c r="C5" s="17" t="s">
        <v>207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/>
      <c r="B7" s="24"/>
      <c r="C7" s="25" t="s">
        <v>208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6"/>
      <c r="D8" s="196"/>
      <c r="E8" s="197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6">
        <f>Projektant</f>
        <v>0</v>
      </c>
      <c r="D9" s="196"/>
      <c r="E9" s="197"/>
      <c r="F9" s="11"/>
      <c r="G9" s="33"/>
      <c r="H9" s="34"/>
    </row>
    <row r="10" spans="1:8" ht="12.75">
      <c r="A10" s="28" t="s">
        <v>14</v>
      </c>
      <c r="B10" s="11"/>
      <c r="C10" s="196"/>
      <c r="D10" s="196"/>
      <c r="E10" s="196"/>
      <c r="F10" s="35"/>
      <c r="G10" s="36"/>
      <c r="H10" s="37"/>
    </row>
    <row r="11" spans="1:57" ht="13.5" customHeight="1">
      <c r="A11" s="28" t="s">
        <v>15</v>
      </c>
      <c r="B11" s="11"/>
      <c r="C11" s="196"/>
      <c r="D11" s="196"/>
      <c r="E11" s="196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98"/>
      <c r="D12" s="198"/>
      <c r="E12" s="198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Rekapitulace!A15</f>
        <v>Ztížené výrobní podmínky</v>
      </c>
      <c r="E15" s="57"/>
      <c r="F15" s="58"/>
      <c r="G15" s="55">
        <f>Rekapitulace!I15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Rekapitulace!A16</f>
        <v>Oborová přirážka</v>
      </c>
      <c r="E16" s="59"/>
      <c r="F16" s="60"/>
      <c r="G16" s="55">
        <f>Rekapitulace!I16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Rekapitulace!A17</f>
        <v>Přesun stavebních kapacit</v>
      </c>
      <c r="E17" s="59"/>
      <c r="F17" s="60"/>
      <c r="G17" s="55">
        <f>Rekapitulace!I17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Rekapitulace!A18</f>
        <v>Mimostaveništní doprava</v>
      </c>
      <c r="E18" s="59"/>
      <c r="F18" s="60"/>
      <c r="G18" s="55">
        <f>Rekapitulace!I18</f>
        <v>0</v>
      </c>
    </row>
    <row r="19" spans="1:7" ht="15.95" customHeight="1">
      <c r="A19" s="63" t="s">
        <v>29</v>
      </c>
      <c r="B19" s="54"/>
      <c r="C19" s="55">
        <f>SUM(C15:C18)</f>
        <v>0</v>
      </c>
      <c r="D19" s="8" t="str">
        <f>Rekapitulace!A19</f>
        <v>Zařízení staveniště</v>
      </c>
      <c r="E19" s="59"/>
      <c r="F19" s="60"/>
      <c r="G19" s="55">
        <f>Rekapitulace!I19</f>
        <v>0</v>
      </c>
    </row>
    <row r="20" spans="1:7" ht="15.95" customHeight="1">
      <c r="A20" s="63"/>
      <c r="B20" s="54"/>
      <c r="C20" s="55"/>
      <c r="D20" s="8" t="str">
        <f>Rekapitulace!A20</f>
        <v>Provoz investora</v>
      </c>
      <c r="E20" s="59"/>
      <c r="F20" s="60"/>
      <c r="G20" s="55">
        <f>Rekapitulace!I20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Rekapitulace!A21</f>
        <v>Kompletační činnost (IČD)</v>
      </c>
      <c r="E21" s="59"/>
      <c r="F21" s="60"/>
      <c r="G21" s="55">
        <f>Rekapitulace!I21</f>
        <v>0</v>
      </c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199" t="s">
        <v>33</v>
      </c>
      <c r="B23" s="200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15</v>
      </c>
      <c r="D30" s="85" t="s">
        <v>43</v>
      </c>
      <c r="E30" s="87"/>
      <c r="F30" s="201">
        <f>C23-F32</f>
        <v>0</v>
      </c>
      <c r="G30" s="202"/>
    </row>
    <row r="31" spans="1:7" ht="12.75">
      <c r="A31" s="84" t="s">
        <v>44</v>
      </c>
      <c r="B31" s="85"/>
      <c r="C31" s="86">
        <f>SazbaDPH1</f>
        <v>15</v>
      </c>
      <c r="D31" s="85" t="s">
        <v>45</v>
      </c>
      <c r="E31" s="87"/>
      <c r="F31" s="201">
        <f>ROUND(PRODUCT(F30,C31/100),0)</f>
        <v>0</v>
      </c>
      <c r="G31" s="202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1">
        <v>0</v>
      </c>
      <c r="G32" s="202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5"/>
      <c r="C37" s="195"/>
      <c r="D37" s="195"/>
      <c r="E37" s="195"/>
      <c r="F37" s="195"/>
      <c r="G37" s="195"/>
      <c r="H37" t="s">
        <v>5</v>
      </c>
    </row>
    <row r="38" spans="1:8" ht="12.75" customHeight="1">
      <c r="A38" s="95"/>
      <c r="B38" s="195"/>
      <c r="C38" s="195"/>
      <c r="D38" s="195"/>
      <c r="E38" s="195"/>
      <c r="F38" s="195"/>
      <c r="G38" s="195"/>
      <c r="H38" t="s">
        <v>5</v>
      </c>
    </row>
    <row r="39" spans="1:8" ht="12.75">
      <c r="A39" s="95"/>
      <c r="B39" s="195"/>
      <c r="C39" s="195"/>
      <c r="D39" s="195"/>
      <c r="E39" s="195"/>
      <c r="F39" s="195"/>
      <c r="G39" s="195"/>
      <c r="H39" t="s">
        <v>5</v>
      </c>
    </row>
    <row r="40" spans="1:8" ht="12.75">
      <c r="A40" s="95"/>
      <c r="B40" s="195"/>
      <c r="C40" s="195"/>
      <c r="D40" s="195"/>
      <c r="E40" s="195"/>
      <c r="F40" s="195"/>
      <c r="G40" s="195"/>
      <c r="H40" t="s">
        <v>5</v>
      </c>
    </row>
    <row r="41" spans="1:8" ht="12.75">
      <c r="A41" s="95"/>
      <c r="B41" s="195"/>
      <c r="C41" s="195"/>
      <c r="D41" s="195"/>
      <c r="E41" s="195"/>
      <c r="F41" s="195"/>
      <c r="G41" s="195"/>
      <c r="H41" t="s">
        <v>5</v>
      </c>
    </row>
    <row r="42" spans="1:8" ht="12.75">
      <c r="A42" s="95"/>
      <c r="B42" s="195"/>
      <c r="C42" s="195"/>
      <c r="D42" s="195"/>
      <c r="E42" s="195"/>
      <c r="F42" s="195"/>
      <c r="G42" s="195"/>
      <c r="H42" t="s">
        <v>5</v>
      </c>
    </row>
    <row r="43" spans="1:8" ht="12.75">
      <c r="A43" s="95"/>
      <c r="B43" s="195"/>
      <c r="C43" s="195"/>
      <c r="D43" s="195"/>
      <c r="E43" s="195"/>
      <c r="F43" s="195"/>
      <c r="G43" s="195"/>
      <c r="H43" t="s">
        <v>5</v>
      </c>
    </row>
    <row r="44" spans="1:8" ht="12.75">
      <c r="A44" s="95"/>
      <c r="B44" s="195"/>
      <c r="C44" s="195"/>
      <c r="D44" s="195"/>
      <c r="E44" s="195"/>
      <c r="F44" s="195"/>
      <c r="G44" s="195"/>
      <c r="H44" t="s">
        <v>5</v>
      </c>
    </row>
    <row r="45" spans="1:8" ht="0.75" customHeight="1">
      <c r="A45" s="95"/>
      <c r="B45" s="195"/>
      <c r="C45" s="195"/>
      <c r="D45" s="195"/>
      <c r="E45" s="195"/>
      <c r="F45" s="195"/>
      <c r="G45" s="195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4"/>
  <sheetViews>
    <sheetView workbookViewId="0" topLeftCell="A1">
      <selection activeCell="C1" sqref="C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 xml:space="preserve"> Domov seniorů Dobříš, p.o.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08" t="s">
        <v>50</v>
      </c>
      <c r="B2" s="209"/>
      <c r="C2" s="102" t="str">
        <f>CONCATENATE(cisloobjektu," ",nazevobjektu)</f>
        <v xml:space="preserve"> Oprava fasády 4.etapa a výměna výplní otvorů</v>
      </c>
      <c r="D2" s="103"/>
      <c r="E2" s="104"/>
      <c r="F2" s="103"/>
      <c r="G2" s="210" t="s">
        <v>208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1" t="str">
        <f>Položky!B7</f>
        <v>62</v>
      </c>
      <c r="B7" s="114" t="str">
        <f>Položky!C7</f>
        <v>Úpravy povrchů vnější</v>
      </c>
      <c r="C7" s="65"/>
      <c r="D7" s="115"/>
      <c r="E7" s="192">
        <f>Položky!BA22</f>
        <v>0</v>
      </c>
      <c r="F7" s="193">
        <f>Položky!BB22</f>
        <v>0</v>
      </c>
      <c r="G7" s="193">
        <f>Položky!BC22</f>
        <v>0</v>
      </c>
      <c r="H7" s="193">
        <f>Položky!BD22</f>
        <v>0</v>
      </c>
      <c r="I7" s="194">
        <f>Položky!BE22</f>
        <v>0</v>
      </c>
    </row>
    <row r="8" spans="1:9" s="34" customFormat="1" ht="12.75">
      <c r="A8" s="191" t="str">
        <f>Položky!B23</f>
        <v>96</v>
      </c>
      <c r="B8" s="114" t="str">
        <f>Položky!C23</f>
        <v>Bourání konstrukcí</v>
      </c>
      <c r="C8" s="65"/>
      <c r="D8" s="115"/>
      <c r="E8" s="192">
        <f>Položky!BA38</f>
        <v>0</v>
      </c>
      <c r="F8" s="193">
        <f>Položky!BB38</f>
        <v>0</v>
      </c>
      <c r="G8" s="193">
        <f>Položky!BC38</f>
        <v>0</v>
      </c>
      <c r="H8" s="193">
        <f>Položky!BD38</f>
        <v>0</v>
      </c>
      <c r="I8" s="194">
        <f>Položky!BE38</f>
        <v>0</v>
      </c>
    </row>
    <row r="9" spans="1:9" s="34" customFormat="1" ht="13.5" thickBot="1">
      <c r="A9" s="191" t="str">
        <f>Položky!B39</f>
        <v>766</v>
      </c>
      <c r="B9" s="114" t="str">
        <f>Položky!C39</f>
        <v>Konstrukce truhlářské</v>
      </c>
      <c r="C9" s="65"/>
      <c r="D9" s="115"/>
      <c r="E9" s="192">
        <f>Položky!BA69</f>
        <v>0</v>
      </c>
      <c r="F9" s="193">
        <f>Položky!BB69</f>
        <v>0</v>
      </c>
      <c r="G9" s="193">
        <f>Položky!BC69</f>
        <v>0</v>
      </c>
      <c r="H9" s="193">
        <f>Položky!BD69</f>
        <v>0</v>
      </c>
      <c r="I9" s="194">
        <f>Položky!BE69</f>
        <v>0</v>
      </c>
    </row>
    <row r="10" spans="1:9" s="122" customFormat="1" ht="13.5" thickBot="1">
      <c r="A10" s="116"/>
      <c r="B10" s="117" t="s">
        <v>57</v>
      </c>
      <c r="C10" s="117"/>
      <c r="D10" s="118"/>
      <c r="E10" s="119">
        <f>SUM(E7:E9)</f>
        <v>0</v>
      </c>
      <c r="F10" s="120">
        <f>SUM(F7:F9)</f>
        <v>0</v>
      </c>
      <c r="G10" s="120">
        <f>SUM(G7:G9)</f>
        <v>0</v>
      </c>
      <c r="H10" s="120">
        <f>SUM(H7:H9)</f>
        <v>0</v>
      </c>
      <c r="I10" s="121">
        <f>SUM(I7:I9)</f>
        <v>0</v>
      </c>
    </row>
    <row r="11" spans="1:9" ht="12.75">
      <c r="A11" s="65"/>
      <c r="B11" s="65"/>
      <c r="C11" s="65"/>
      <c r="D11" s="65"/>
      <c r="E11" s="65"/>
      <c r="F11" s="65"/>
      <c r="G11" s="65"/>
      <c r="H11" s="65"/>
      <c r="I11" s="65"/>
    </row>
    <row r="12" spans="1:57" ht="19.5" customHeight="1">
      <c r="A12" s="106" t="s">
        <v>58</v>
      </c>
      <c r="B12" s="106"/>
      <c r="C12" s="106"/>
      <c r="D12" s="106"/>
      <c r="E12" s="106"/>
      <c r="F12" s="106"/>
      <c r="G12" s="123"/>
      <c r="H12" s="106"/>
      <c r="I12" s="106"/>
      <c r="BA12" s="40"/>
      <c r="BB12" s="40"/>
      <c r="BC12" s="40"/>
      <c r="BD12" s="40"/>
      <c r="BE12" s="40"/>
    </row>
    <row r="13" spans="1:9" ht="13.5" thickBot="1">
      <c r="A13" s="76"/>
      <c r="B13" s="76"/>
      <c r="C13" s="76"/>
      <c r="D13" s="76"/>
      <c r="E13" s="76"/>
      <c r="F13" s="76"/>
      <c r="G13" s="76"/>
      <c r="H13" s="76"/>
      <c r="I13" s="76"/>
    </row>
    <row r="14" spans="1:9" ht="12.75">
      <c r="A14" s="70" t="s">
        <v>59</v>
      </c>
      <c r="B14" s="71"/>
      <c r="C14" s="71"/>
      <c r="D14" s="124"/>
      <c r="E14" s="125" t="s">
        <v>60</v>
      </c>
      <c r="F14" s="126" t="s">
        <v>61</v>
      </c>
      <c r="G14" s="127" t="s">
        <v>62</v>
      </c>
      <c r="H14" s="128"/>
      <c r="I14" s="129" t="s">
        <v>60</v>
      </c>
    </row>
    <row r="15" spans="1:53" ht="12.75">
      <c r="A15" s="63" t="s">
        <v>199</v>
      </c>
      <c r="B15" s="54"/>
      <c r="C15" s="54"/>
      <c r="D15" s="130"/>
      <c r="E15" s="131"/>
      <c r="F15" s="132"/>
      <c r="G15" s="133">
        <f aca="true" t="shared" si="0" ref="G15:G22">CHOOSE(BA15+1,HSV+PSV,HSV+PSV+Mont,HSV+PSV+Dodavka+Mont,HSV,PSV,Mont,Dodavka,Mont+Dodavka,0)</f>
        <v>0</v>
      </c>
      <c r="H15" s="134"/>
      <c r="I15" s="135">
        <f aca="true" t="shared" si="1" ref="I15:I22">E15+F15*G15/100</f>
        <v>0</v>
      </c>
      <c r="BA15">
        <v>0</v>
      </c>
    </row>
    <row r="16" spans="1:53" ht="12.75">
      <c r="A16" s="63" t="s">
        <v>200</v>
      </c>
      <c r="B16" s="54"/>
      <c r="C16" s="54"/>
      <c r="D16" s="130"/>
      <c r="E16" s="131"/>
      <c r="F16" s="132"/>
      <c r="G16" s="133">
        <f t="shared" si="0"/>
        <v>0</v>
      </c>
      <c r="H16" s="134"/>
      <c r="I16" s="135">
        <f t="shared" si="1"/>
        <v>0</v>
      </c>
      <c r="BA16">
        <v>0</v>
      </c>
    </row>
    <row r="17" spans="1:53" ht="12.75">
      <c r="A17" s="63" t="s">
        <v>201</v>
      </c>
      <c r="B17" s="54"/>
      <c r="C17" s="54"/>
      <c r="D17" s="130"/>
      <c r="E17" s="131"/>
      <c r="F17" s="132"/>
      <c r="G17" s="133">
        <f t="shared" si="0"/>
        <v>0</v>
      </c>
      <c r="H17" s="134"/>
      <c r="I17" s="135">
        <f t="shared" si="1"/>
        <v>0</v>
      </c>
      <c r="BA17">
        <v>0</v>
      </c>
    </row>
    <row r="18" spans="1:53" ht="12.75">
      <c r="A18" s="63" t="s">
        <v>202</v>
      </c>
      <c r="B18" s="54"/>
      <c r="C18" s="54"/>
      <c r="D18" s="130"/>
      <c r="E18" s="131"/>
      <c r="F18" s="132"/>
      <c r="G18" s="133">
        <f t="shared" si="0"/>
        <v>0</v>
      </c>
      <c r="H18" s="134"/>
      <c r="I18" s="135">
        <f t="shared" si="1"/>
        <v>0</v>
      </c>
      <c r="BA18">
        <v>0</v>
      </c>
    </row>
    <row r="19" spans="1:53" ht="12.75">
      <c r="A19" s="63" t="s">
        <v>203</v>
      </c>
      <c r="B19" s="54"/>
      <c r="C19" s="54"/>
      <c r="D19" s="130"/>
      <c r="E19" s="131"/>
      <c r="F19" s="132"/>
      <c r="G19" s="133">
        <f t="shared" si="0"/>
        <v>0</v>
      </c>
      <c r="H19" s="134"/>
      <c r="I19" s="135">
        <f t="shared" si="1"/>
        <v>0</v>
      </c>
      <c r="BA19">
        <v>1</v>
      </c>
    </row>
    <row r="20" spans="1:53" ht="12.75">
      <c r="A20" s="63" t="s">
        <v>204</v>
      </c>
      <c r="B20" s="54"/>
      <c r="C20" s="54"/>
      <c r="D20" s="130"/>
      <c r="E20" s="131"/>
      <c r="F20" s="132"/>
      <c r="G20" s="133">
        <f t="shared" si="0"/>
        <v>0</v>
      </c>
      <c r="H20" s="134"/>
      <c r="I20" s="135">
        <f t="shared" si="1"/>
        <v>0</v>
      </c>
      <c r="BA20">
        <v>1</v>
      </c>
    </row>
    <row r="21" spans="1:53" ht="12.75">
      <c r="A21" s="63" t="s">
        <v>205</v>
      </c>
      <c r="B21" s="54"/>
      <c r="C21" s="54"/>
      <c r="D21" s="130"/>
      <c r="E21" s="131"/>
      <c r="F21" s="132"/>
      <c r="G21" s="133">
        <f t="shared" si="0"/>
        <v>0</v>
      </c>
      <c r="H21" s="134"/>
      <c r="I21" s="135">
        <f t="shared" si="1"/>
        <v>0</v>
      </c>
      <c r="BA21">
        <v>2</v>
      </c>
    </row>
    <row r="22" spans="1:53" ht="12.75">
      <c r="A22" s="63" t="s">
        <v>206</v>
      </c>
      <c r="B22" s="54"/>
      <c r="C22" s="54"/>
      <c r="D22" s="130"/>
      <c r="E22" s="131"/>
      <c r="F22" s="132"/>
      <c r="G22" s="133">
        <f t="shared" si="0"/>
        <v>0</v>
      </c>
      <c r="H22" s="134"/>
      <c r="I22" s="135">
        <f t="shared" si="1"/>
        <v>0</v>
      </c>
      <c r="BA22">
        <v>2</v>
      </c>
    </row>
    <row r="23" spans="1:9" ht="13.5" thickBot="1">
      <c r="A23" s="136"/>
      <c r="B23" s="137" t="s">
        <v>63</v>
      </c>
      <c r="C23" s="138"/>
      <c r="D23" s="139"/>
      <c r="E23" s="140"/>
      <c r="F23" s="141"/>
      <c r="G23" s="141"/>
      <c r="H23" s="213">
        <f>SUM(I15:I22)</f>
        <v>0</v>
      </c>
      <c r="I23" s="214"/>
    </row>
    <row r="25" spans="2:9" ht="12.75">
      <c r="B25" s="122"/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42"/>
  <sheetViews>
    <sheetView showGridLines="0" showZeros="0" workbookViewId="0" topLeftCell="A1">
      <selection activeCell="J10" sqref="J10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76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48</v>
      </c>
      <c r="B3" s="207"/>
      <c r="C3" s="96" t="str">
        <f>CONCATENATE(cislostavby," ",nazevstavby)</f>
        <v xml:space="preserve"> Domov seniorů Dobříš, p.o.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16" t="s">
        <v>50</v>
      </c>
      <c r="B4" s="209"/>
      <c r="C4" s="102" t="str">
        <f>CONCATENATE(cisloobjektu," ",nazevobjektu)</f>
        <v xml:space="preserve"> Oprava fasády 4.etapa a výměna výplní otvorů</v>
      </c>
      <c r="D4" s="103"/>
      <c r="E4" s="217" t="str">
        <f>Rekapitulace!G2</f>
        <v>Domov seniorů Dobříš, p.o.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77</v>
      </c>
      <c r="C7" s="162" t="s">
        <v>78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79</v>
      </c>
      <c r="C8" s="170" t="s">
        <v>80</v>
      </c>
      <c r="D8" s="171" t="s">
        <v>81</v>
      </c>
      <c r="E8" s="172">
        <v>1985</v>
      </c>
      <c r="F8" s="172">
        <v>0</v>
      </c>
      <c r="G8" s="173">
        <f aca="true" t="shared" si="0" ref="G8:G21"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 aca="true" t="shared" si="1" ref="BA8:BA21">IF(AZ8=1,G8,0)</f>
        <v>0</v>
      </c>
      <c r="BB8" s="145">
        <f aca="true" t="shared" si="2" ref="BB8:BB21">IF(AZ8=2,G8,0)</f>
        <v>0</v>
      </c>
      <c r="BC8" s="145">
        <f aca="true" t="shared" si="3" ref="BC8:BC21">IF(AZ8=3,G8,0)</f>
        <v>0</v>
      </c>
      <c r="BD8" s="145">
        <f aca="true" t="shared" si="4" ref="BD8:BD21">IF(AZ8=4,G8,0)</f>
        <v>0</v>
      </c>
      <c r="BE8" s="145">
        <f aca="true" t="shared" si="5" ref="BE8:BE21">IF(AZ8=5,G8,0)</f>
        <v>0</v>
      </c>
      <c r="CA8" s="174">
        <v>1</v>
      </c>
      <c r="CB8" s="174">
        <v>1</v>
      </c>
      <c r="CZ8" s="145">
        <v>0.00326</v>
      </c>
    </row>
    <row r="9" spans="1:104" ht="12.75">
      <c r="A9" s="168">
        <v>2</v>
      </c>
      <c r="B9" s="169" t="s">
        <v>82</v>
      </c>
      <c r="C9" s="170" t="s">
        <v>83</v>
      </c>
      <c r="D9" s="171" t="s">
        <v>81</v>
      </c>
      <c r="E9" s="172">
        <v>1985</v>
      </c>
      <c r="F9" s="172">
        <v>0</v>
      </c>
      <c r="G9" s="173">
        <f t="shared" si="0"/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1</v>
      </c>
      <c r="CZ9" s="145">
        <v>0.00022</v>
      </c>
    </row>
    <row r="10" spans="1:104" ht="12.75">
      <c r="A10" s="168">
        <v>3</v>
      </c>
      <c r="B10" s="169" t="s">
        <v>84</v>
      </c>
      <c r="C10" s="170" t="s">
        <v>85</v>
      </c>
      <c r="D10" s="171" t="s">
        <v>81</v>
      </c>
      <c r="E10" s="172">
        <v>1985</v>
      </c>
      <c r="F10" s="172">
        <v>0</v>
      </c>
      <c r="G10" s="173">
        <f t="shared" si="0"/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</v>
      </c>
      <c r="CB10" s="174">
        <v>1</v>
      </c>
      <c r="CZ10" s="145">
        <v>0.00038</v>
      </c>
    </row>
    <row r="11" spans="1:104" ht="12.75">
      <c r="A11" s="168">
        <v>4</v>
      </c>
      <c r="B11" s="169" t="s">
        <v>86</v>
      </c>
      <c r="C11" s="170" t="s">
        <v>87</v>
      </c>
      <c r="D11" s="171" t="s">
        <v>81</v>
      </c>
      <c r="E11" s="172">
        <v>690</v>
      </c>
      <c r="F11" s="172">
        <v>0</v>
      </c>
      <c r="G11" s="173">
        <f t="shared" si="0"/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</v>
      </c>
      <c r="CB11" s="174">
        <v>1</v>
      </c>
      <c r="CZ11" s="145">
        <v>0.0001</v>
      </c>
    </row>
    <row r="12" spans="1:104" ht="12.75">
      <c r="A12" s="168">
        <v>5</v>
      </c>
      <c r="B12" s="169" t="s">
        <v>88</v>
      </c>
      <c r="C12" s="170" t="s">
        <v>89</v>
      </c>
      <c r="D12" s="171" t="s">
        <v>81</v>
      </c>
      <c r="E12" s="172">
        <v>1985</v>
      </c>
      <c r="F12" s="172">
        <v>0</v>
      </c>
      <c r="G12" s="173">
        <f t="shared" si="0"/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1</v>
      </c>
      <c r="CZ12" s="145">
        <v>0.0266</v>
      </c>
    </row>
    <row r="13" spans="1:104" ht="22.5">
      <c r="A13" s="168">
        <v>6</v>
      </c>
      <c r="B13" s="169" t="s">
        <v>90</v>
      </c>
      <c r="C13" s="170" t="s">
        <v>91</v>
      </c>
      <c r="D13" s="171" t="s">
        <v>81</v>
      </c>
      <c r="E13" s="172">
        <v>1985</v>
      </c>
      <c r="F13" s="172">
        <v>0</v>
      </c>
      <c r="G13" s="173">
        <f t="shared" si="0"/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1</v>
      </c>
      <c r="CZ13" s="145">
        <v>0.00367</v>
      </c>
    </row>
    <row r="14" spans="1:104" ht="12.75">
      <c r="A14" s="168">
        <v>7</v>
      </c>
      <c r="B14" s="169" t="s">
        <v>92</v>
      </c>
      <c r="C14" s="170" t="s">
        <v>93</v>
      </c>
      <c r="D14" s="171" t="s">
        <v>94</v>
      </c>
      <c r="E14" s="172">
        <v>1150</v>
      </c>
      <c r="F14" s="172">
        <v>0</v>
      </c>
      <c r="G14" s="173">
        <f t="shared" si="0"/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1</v>
      </c>
      <c r="CZ14" s="145">
        <v>0</v>
      </c>
    </row>
    <row r="15" spans="1:104" ht="12.75">
      <c r="A15" s="168">
        <v>8</v>
      </c>
      <c r="B15" s="169" t="s">
        <v>95</v>
      </c>
      <c r="C15" s="170" t="s">
        <v>96</v>
      </c>
      <c r="D15" s="171" t="s">
        <v>81</v>
      </c>
      <c r="E15" s="172">
        <v>1985</v>
      </c>
      <c r="F15" s="172">
        <v>0</v>
      </c>
      <c r="G15" s="173">
        <f t="shared" si="0"/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</v>
      </c>
      <c r="CB15" s="174">
        <v>1</v>
      </c>
      <c r="CZ15" s="145">
        <v>0.03338</v>
      </c>
    </row>
    <row r="16" spans="1:104" ht="22.5">
      <c r="A16" s="168">
        <v>9</v>
      </c>
      <c r="B16" s="169" t="s">
        <v>97</v>
      </c>
      <c r="C16" s="170" t="s">
        <v>98</v>
      </c>
      <c r="D16" s="171" t="s">
        <v>81</v>
      </c>
      <c r="E16" s="172">
        <v>3970</v>
      </c>
      <c r="F16" s="172">
        <v>0</v>
      </c>
      <c r="G16" s="173">
        <f t="shared" si="0"/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</v>
      </c>
      <c r="CB16" s="174">
        <v>1</v>
      </c>
      <c r="CZ16" s="145">
        <v>0</v>
      </c>
    </row>
    <row r="17" spans="1:104" ht="12.75">
      <c r="A17" s="168">
        <v>10</v>
      </c>
      <c r="B17" s="169" t="s">
        <v>99</v>
      </c>
      <c r="C17" s="170" t="s">
        <v>100</v>
      </c>
      <c r="D17" s="171" t="s">
        <v>81</v>
      </c>
      <c r="E17" s="172">
        <v>1985</v>
      </c>
      <c r="F17" s="172">
        <v>0</v>
      </c>
      <c r="G17" s="173">
        <f t="shared" si="0"/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 t="shared" si="1"/>
        <v>0</v>
      </c>
      <c r="BB17" s="145">
        <f t="shared" si="2"/>
        <v>0</v>
      </c>
      <c r="BC17" s="145">
        <f t="shared" si="3"/>
        <v>0</v>
      </c>
      <c r="BD17" s="145">
        <f t="shared" si="4"/>
        <v>0</v>
      </c>
      <c r="BE17" s="145">
        <f t="shared" si="5"/>
        <v>0</v>
      </c>
      <c r="CA17" s="174">
        <v>1</v>
      </c>
      <c r="CB17" s="174">
        <v>1</v>
      </c>
      <c r="CZ17" s="145">
        <v>0</v>
      </c>
    </row>
    <row r="18" spans="1:104" ht="12.75">
      <c r="A18" s="168">
        <v>11</v>
      </c>
      <c r="B18" s="169" t="s">
        <v>101</v>
      </c>
      <c r="C18" s="170" t="s">
        <v>102</v>
      </c>
      <c r="D18" s="171" t="s">
        <v>81</v>
      </c>
      <c r="E18" s="172">
        <v>390</v>
      </c>
      <c r="F18" s="172">
        <v>0</v>
      </c>
      <c r="G18" s="173">
        <f t="shared" si="0"/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 t="shared" si="1"/>
        <v>0</v>
      </c>
      <c r="BB18" s="145">
        <f t="shared" si="2"/>
        <v>0</v>
      </c>
      <c r="BC18" s="145">
        <f t="shared" si="3"/>
        <v>0</v>
      </c>
      <c r="BD18" s="145">
        <f t="shared" si="4"/>
        <v>0</v>
      </c>
      <c r="BE18" s="145">
        <f t="shared" si="5"/>
        <v>0</v>
      </c>
      <c r="CA18" s="174">
        <v>1</v>
      </c>
      <c r="CB18" s="174">
        <v>1</v>
      </c>
      <c r="CZ18" s="145">
        <v>3E-05</v>
      </c>
    </row>
    <row r="19" spans="1:104" ht="12.75">
      <c r="A19" s="168">
        <v>12</v>
      </c>
      <c r="B19" s="169" t="s">
        <v>103</v>
      </c>
      <c r="C19" s="170" t="s">
        <v>104</v>
      </c>
      <c r="D19" s="171" t="s">
        <v>105</v>
      </c>
      <c r="E19" s="172">
        <v>25</v>
      </c>
      <c r="F19" s="172">
        <v>0</v>
      </c>
      <c r="G19" s="173">
        <f t="shared" si="0"/>
        <v>0</v>
      </c>
      <c r="O19" s="167">
        <v>2</v>
      </c>
      <c r="AA19" s="145">
        <v>12</v>
      </c>
      <c r="AB19" s="145">
        <v>0</v>
      </c>
      <c r="AC19" s="145">
        <v>57</v>
      </c>
      <c r="AZ19" s="145">
        <v>1</v>
      </c>
      <c r="BA19" s="145">
        <f t="shared" si="1"/>
        <v>0</v>
      </c>
      <c r="BB19" s="145">
        <f t="shared" si="2"/>
        <v>0</v>
      </c>
      <c r="BC19" s="145">
        <f t="shared" si="3"/>
        <v>0</v>
      </c>
      <c r="BD19" s="145">
        <f t="shared" si="4"/>
        <v>0</v>
      </c>
      <c r="BE19" s="145">
        <f t="shared" si="5"/>
        <v>0</v>
      </c>
      <c r="CA19" s="174">
        <v>12</v>
      </c>
      <c r="CB19" s="174">
        <v>0</v>
      </c>
      <c r="CZ19" s="145">
        <v>0</v>
      </c>
    </row>
    <row r="20" spans="1:104" ht="12.75">
      <c r="A20" s="168">
        <v>13</v>
      </c>
      <c r="B20" s="169" t="s">
        <v>106</v>
      </c>
      <c r="C20" s="170" t="s">
        <v>107</v>
      </c>
      <c r="D20" s="171" t="s">
        <v>108</v>
      </c>
      <c r="E20" s="172">
        <v>134.08805</v>
      </c>
      <c r="F20" s="172">
        <v>0</v>
      </c>
      <c r="G20" s="173">
        <f t="shared" si="0"/>
        <v>0</v>
      </c>
      <c r="O20" s="167">
        <v>2</v>
      </c>
      <c r="AA20" s="145">
        <v>7</v>
      </c>
      <c r="AB20" s="145">
        <v>1</v>
      </c>
      <c r="AC20" s="145">
        <v>2</v>
      </c>
      <c r="AZ20" s="145">
        <v>1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7</v>
      </c>
      <c r="CB20" s="174">
        <v>1</v>
      </c>
      <c r="CZ20" s="145">
        <v>0</v>
      </c>
    </row>
    <row r="21" spans="1:104" ht="22.5">
      <c r="A21" s="168">
        <v>14</v>
      </c>
      <c r="B21" s="169" t="s">
        <v>109</v>
      </c>
      <c r="C21" s="170" t="s">
        <v>110</v>
      </c>
      <c r="D21" s="171" t="s">
        <v>111</v>
      </c>
      <c r="E21" s="172">
        <v>180</v>
      </c>
      <c r="F21" s="172">
        <v>0</v>
      </c>
      <c r="G21" s="173">
        <f t="shared" si="0"/>
        <v>0</v>
      </c>
      <c r="O21" s="167">
        <v>2</v>
      </c>
      <c r="AA21" s="145">
        <v>10</v>
      </c>
      <c r="AB21" s="145">
        <v>0</v>
      </c>
      <c r="AC21" s="145">
        <v>8</v>
      </c>
      <c r="AZ21" s="145">
        <v>5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10</v>
      </c>
      <c r="CB21" s="174">
        <v>0</v>
      </c>
      <c r="CZ21" s="145">
        <v>0</v>
      </c>
    </row>
    <row r="22" spans="1:57" ht="12.75">
      <c r="A22" s="175"/>
      <c r="B22" s="176" t="s">
        <v>74</v>
      </c>
      <c r="C22" s="177" t="str">
        <f>CONCATENATE(B7," ",C7)</f>
        <v>62 Úpravy povrchů vnější</v>
      </c>
      <c r="D22" s="178"/>
      <c r="E22" s="179"/>
      <c r="F22" s="180"/>
      <c r="G22" s="181">
        <f>SUM(G7:G21)</f>
        <v>0</v>
      </c>
      <c r="O22" s="167">
        <v>4</v>
      </c>
      <c r="BA22" s="182">
        <f>SUM(BA7:BA21)</f>
        <v>0</v>
      </c>
      <c r="BB22" s="182">
        <f>SUM(BB7:BB21)</f>
        <v>0</v>
      </c>
      <c r="BC22" s="182">
        <f>SUM(BC7:BC21)</f>
        <v>0</v>
      </c>
      <c r="BD22" s="182">
        <f>SUM(BD7:BD21)</f>
        <v>0</v>
      </c>
      <c r="BE22" s="182">
        <f>SUM(BE7:BE21)</f>
        <v>0</v>
      </c>
    </row>
    <row r="23" spans="1:15" ht="12.75">
      <c r="A23" s="160" t="s">
        <v>72</v>
      </c>
      <c r="B23" s="161" t="s">
        <v>112</v>
      </c>
      <c r="C23" s="162" t="s">
        <v>113</v>
      </c>
      <c r="D23" s="163"/>
      <c r="E23" s="164"/>
      <c r="F23" s="164"/>
      <c r="G23" s="165"/>
      <c r="H23" s="166"/>
      <c r="I23" s="166"/>
      <c r="O23" s="167">
        <v>1</v>
      </c>
    </row>
    <row r="24" spans="1:104" ht="12.75">
      <c r="A24" s="168">
        <v>15</v>
      </c>
      <c r="B24" s="169" t="s">
        <v>114</v>
      </c>
      <c r="C24" s="170" t="s">
        <v>115</v>
      </c>
      <c r="D24" s="171" t="s">
        <v>81</v>
      </c>
      <c r="E24" s="172">
        <v>1985</v>
      </c>
      <c r="F24" s="172">
        <v>0</v>
      </c>
      <c r="G24" s="173">
        <f aca="true" t="shared" si="6" ref="G24:G37"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 aca="true" t="shared" si="7" ref="BA24:BA37">IF(AZ24=1,G24,0)</f>
        <v>0</v>
      </c>
      <c r="BB24" s="145">
        <f aca="true" t="shared" si="8" ref="BB24:BB37">IF(AZ24=2,G24,0)</f>
        <v>0</v>
      </c>
      <c r="BC24" s="145">
        <f aca="true" t="shared" si="9" ref="BC24:BC37">IF(AZ24=3,G24,0)</f>
        <v>0</v>
      </c>
      <c r="BD24" s="145">
        <f aca="true" t="shared" si="10" ref="BD24:BD37">IF(AZ24=4,G24,0)</f>
        <v>0</v>
      </c>
      <c r="BE24" s="145">
        <f aca="true" t="shared" si="11" ref="BE24:BE37">IF(AZ24=5,G24,0)</f>
        <v>0</v>
      </c>
      <c r="CA24" s="174">
        <v>1</v>
      </c>
      <c r="CB24" s="174">
        <v>1</v>
      </c>
      <c r="CZ24" s="145">
        <v>0.0001</v>
      </c>
    </row>
    <row r="25" spans="1:104" ht="12.75">
      <c r="A25" s="168">
        <v>16</v>
      </c>
      <c r="B25" s="169" t="s">
        <v>116</v>
      </c>
      <c r="C25" s="170" t="s">
        <v>117</v>
      </c>
      <c r="D25" s="171" t="s">
        <v>118</v>
      </c>
      <c r="E25" s="172">
        <v>45</v>
      </c>
      <c r="F25" s="172">
        <v>0</v>
      </c>
      <c r="G25" s="173">
        <f t="shared" si="6"/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 t="shared" si="7"/>
        <v>0</v>
      </c>
      <c r="BB25" s="145">
        <f t="shared" si="8"/>
        <v>0</v>
      </c>
      <c r="BC25" s="145">
        <f t="shared" si="9"/>
        <v>0</v>
      </c>
      <c r="BD25" s="145">
        <f t="shared" si="10"/>
        <v>0</v>
      </c>
      <c r="BE25" s="145">
        <f t="shared" si="11"/>
        <v>0</v>
      </c>
      <c r="CA25" s="174">
        <v>1</v>
      </c>
      <c r="CB25" s="174">
        <v>1</v>
      </c>
      <c r="CZ25" s="145">
        <v>0</v>
      </c>
    </row>
    <row r="26" spans="1:104" ht="12.75">
      <c r="A26" s="168">
        <v>17</v>
      </c>
      <c r="B26" s="169" t="s">
        <v>119</v>
      </c>
      <c r="C26" s="170" t="s">
        <v>120</v>
      </c>
      <c r="D26" s="171" t="s">
        <v>81</v>
      </c>
      <c r="E26" s="172">
        <v>380</v>
      </c>
      <c r="F26" s="172">
        <v>0</v>
      </c>
      <c r="G26" s="173">
        <f t="shared" si="6"/>
        <v>0</v>
      </c>
      <c r="O26" s="167">
        <v>2</v>
      </c>
      <c r="AA26" s="145">
        <v>1</v>
      </c>
      <c r="AB26" s="145">
        <v>0</v>
      </c>
      <c r="AC26" s="145">
        <v>0</v>
      </c>
      <c r="AZ26" s="145">
        <v>1</v>
      </c>
      <c r="BA26" s="145">
        <f t="shared" si="7"/>
        <v>0</v>
      </c>
      <c r="BB26" s="145">
        <f t="shared" si="8"/>
        <v>0</v>
      </c>
      <c r="BC26" s="145">
        <f t="shared" si="9"/>
        <v>0</v>
      </c>
      <c r="BD26" s="145">
        <f t="shared" si="10"/>
        <v>0</v>
      </c>
      <c r="BE26" s="145">
        <f t="shared" si="11"/>
        <v>0</v>
      </c>
      <c r="CA26" s="174">
        <v>1</v>
      </c>
      <c r="CB26" s="174">
        <v>0</v>
      </c>
      <c r="CZ26" s="145">
        <v>4E-05</v>
      </c>
    </row>
    <row r="27" spans="1:104" ht="12.75">
      <c r="A27" s="168">
        <v>18</v>
      </c>
      <c r="B27" s="169" t="s">
        <v>121</v>
      </c>
      <c r="C27" s="170" t="s">
        <v>122</v>
      </c>
      <c r="D27" s="171" t="s">
        <v>81</v>
      </c>
      <c r="E27" s="172">
        <v>1985</v>
      </c>
      <c r="F27" s="172">
        <v>0</v>
      </c>
      <c r="G27" s="173">
        <f t="shared" si="6"/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 t="shared" si="7"/>
        <v>0</v>
      </c>
      <c r="BB27" s="145">
        <f t="shared" si="8"/>
        <v>0</v>
      </c>
      <c r="BC27" s="145">
        <f t="shared" si="9"/>
        <v>0</v>
      </c>
      <c r="BD27" s="145">
        <f t="shared" si="10"/>
        <v>0</v>
      </c>
      <c r="BE27" s="145">
        <f t="shared" si="11"/>
        <v>0</v>
      </c>
      <c r="CA27" s="174">
        <v>1</v>
      </c>
      <c r="CB27" s="174">
        <v>1</v>
      </c>
      <c r="CZ27" s="145">
        <v>0</v>
      </c>
    </row>
    <row r="28" spans="1:104" ht="12.75">
      <c r="A28" s="168">
        <v>19</v>
      </c>
      <c r="B28" s="169" t="s">
        <v>123</v>
      </c>
      <c r="C28" s="170" t="s">
        <v>124</v>
      </c>
      <c r="D28" s="171" t="s">
        <v>108</v>
      </c>
      <c r="E28" s="172">
        <v>21</v>
      </c>
      <c r="F28" s="172">
        <v>0</v>
      </c>
      <c r="G28" s="173">
        <f t="shared" si="6"/>
        <v>0</v>
      </c>
      <c r="O28" s="167">
        <v>2</v>
      </c>
      <c r="AA28" s="145">
        <v>1</v>
      </c>
      <c r="AB28" s="145">
        <v>3</v>
      </c>
      <c r="AC28" s="145">
        <v>3</v>
      </c>
      <c r="AZ28" s="145">
        <v>1</v>
      </c>
      <c r="BA28" s="145">
        <f t="shared" si="7"/>
        <v>0</v>
      </c>
      <c r="BB28" s="145">
        <f t="shared" si="8"/>
        <v>0</v>
      </c>
      <c r="BC28" s="145">
        <f t="shared" si="9"/>
        <v>0</v>
      </c>
      <c r="BD28" s="145">
        <f t="shared" si="10"/>
        <v>0</v>
      </c>
      <c r="BE28" s="145">
        <f t="shared" si="11"/>
        <v>0</v>
      </c>
      <c r="CA28" s="174">
        <v>1</v>
      </c>
      <c r="CB28" s="174">
        <v>3</v>
      </c>
      <c r="CZ28" s="145">
        <v>0</v>
      </c>
    </row>
    <row r="29" spans="1:104" ht="12.75">
      <c r="A29" s="168">
        <v>20</v>
      </c>
      <c r="B29" s="169" t="s">
        <v>125</v>
      </c>
      <c r="C29" s="170" t="s">
        <v>126</v>
      </c>
      <c r="D29" s="171" t="s">
        <v>108</v>
      </c>
      <c r="E29" s="172">
        <v>21</v>
      </c>
      <c r="F29" s="172">
        <v>0</v>
      </c>
      <c r="G29" s="173">
        <f t="shared" si="6"/>
        <v>0</v>
      </c>
      <c r="O29" s="167">
        <v>2</v>
      </c>
      <c r="AA29" s="145">
        <v>1</v>
      </c>
      <c r="AB29" s="145">
        <v>3</v>
      </c>
      <c r="AC29" s="145">
        <v>3</v>
      </c>
      <c r="AZ29" s="145">
        <v>1</v>
      </c>
      <c r="BA29" s="145">
        <f t="shared" si="7"/>
        <v>0</v>
      </c>
      <c r="BB29" s="145">
        <f t="shared" si="8"/>
        <v>0</v>
      </c>
      <c r="BC29" s="145">
        <f t="shared" si="9"/>
        <v>0</v>
      </c>
      <c r="BD29" s="145">
        <f t="shared" si="10"/>
        <v>0</v>
      </c>
      <c r="BE29" s="145">
        <f t="shared" si="11"/>
        <v>0</v>
      </c>
      <c r="CA29" s="174">
        <v>1</v>
      </c>
      <c r="CB29" s="174">
        <v>3</v>
      </c>
      <c r="CZ29" s="145">
        <v>0</v>
      </c>
    </row>
    <row r="30" spans="1:104" ht="12.75">
      <c r="A30" s="168">
        <v>21</v>
      </c>
      <c r="B30" s="169" t="s">
        <v>127</v>
      </c>
      <c r="C30" s="170" t="s">
        <v>128</v>
      </c>
      <c r="D30" s="171" t="s">
        <v>73</v>
      </c>
      <c r="E30" s="172">
        <v>1</v>
      </c>
      <c r="F30" s="172">
        <v>0</v>
      </c>
      <c r="G30" s="173">
        <f t="shared" si="6"/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 t="shared" si="7"/>
        <v>0</v>
      </c>
      <c r="BB30" s="145">
        <f t="shared" si="8"/>
        <v>0</v>
      </c>
      <c r="BC30" s="145">
        <f t="shared" si="9"/>
        <v>0</v>
      </c>
      <c r="BD30" s="145">
        <f t="shared" si="10"/>
        <v>0</v>
      </c>
      <c r="BE30" s="145">
        <f t="shared" si="11"/>
        <v>0</v>
      </c>
      <c r="CA30" s="174">
        <v>1</v>
      </c>
      <c r="CB30" s="174">
        <v>1</v>
      </c>
      <c r="CZ30" s="145">
        <v>0</v>
      </c>
    </row>
    <row r="31" spans="1:104" ht="12.75">
      <c r="A31" s="168">
        <v>22</v>
      </c>
      <c r="B31" s="169" t="s">
        <v>129</v>
      </c>
      <c r="C31" s="170" t="s">
        <v>130</v>
      </c>
      <c r="D31" s="171" t="s">
        <v>118</v>
      </c>
      <c r="E31" s="172">
        <v>45</v>
      </c>
      <c r="F31" s="172">
        <v>0</v>
      </c>
      <c r="G31" s="173">
        <f t="shared" si="6"/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 t="shared" si="7"/>
        <v>0</v>
      </c>
      <c r="BB31" s="145">
        <f t="shared" si="8"/>
        <v>0</v>
      </c>
      <c r="BC31" s="145">
        <f t="shared" si="9"/>
        <v>0</v>
      </c>
      <c r="BD31" s="145">
        <f t="shared" si="10"/>
        <v>0</v>
      </c>
      <c r="BE31" s="145">
        <f t="shared" si="11"/>
        <v>0</v>
      </c>
      <c r="CA31" s="174">
        <v>1</v>
      </c>
      <c r="CB31" s="174">
        <v>1</v>
      </c>
      <c r="CZ31" s="145">
        <v>0</v>
      </c>
    </row>
    <row r="32" spans="1:104" ht="12.75">
      <c r="A32" s="168">
        <v>23</v>
      </c>
      <c r="B32" s="169" t="s">
        <v>131</v>
      </c>
      <c r="C32" s="170" t="s">
        <v>132</v>
      </c>
      <c r="D32" s="171" t="s">
        <v>118</v>
      </c>
      <c r="E32" s="172">
        <v>45</v>
      </c>
      <c r="F32" s="172">
        <v>0</v>
      </c>
      <c r="G32" s="173">
        <f t="shared" si="6"/>
        <v>0</v>
      </c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 t="shared" si="7"/>
        <v>0</v>
      </c>
      <c r="BB32" s="145">
        <f t="shared" si="8"/>
        <v>0</v>
      </c>
      <c r="BC32" s="145">
        <f t="shared" si="9"/>
        <v>0</v>
      </c>
      <c r="BD32" s="145">
        <f t="shared" si="10"/>
        <v>0</v>
      </c>
      <c r="BE32" s="145">
        <f t="shared" si="11"/>
        <v>0</v>
      </c>
      <c r="CA32" s="174">
        <v>1</v>
      </c>
      <c r="CB32" s="174">
        <v>1</v>
      </c>
      <c r="CZ32" s="145">
        <v>0</v>
      </c>
    </row>
    <row r="33" spans="1:104" ht="12.75">
      <c r="A33" s="168">
        <v>24</v>
      </c>
      <c r="B33" s="169" t="s">
        <v>133</v>
      </c>
      <c r="C33" s="170" t="s">
        <v>134</v>
      </c>
      <c r="D33" s="171" t="s">
        <v>108</v>
      </c>
      <c r="E33" s="172">
        <v>21</v>
      </c>
      <c r="F33" s="172">
        <v>0</v>
      </c>
      <c r="G33" s="173">
        <f t="shared" si="6"/>
        <v>0</v>
      </c>
      <c r="O33" s="167">
        <v>2</v>
      </c>
      <c r="AA33" s="145">
        <v>1</v>
      </c>
      <c r="AB33" s="145">
        <v>3</v>
      </c>
      <c r="AC33" s="145">
        <v>3</v>
      </c>
      <c r="AZ33" s="145">
        <v>1</v>
      </c>
      <c r="BA33" s="145">
        <f t="shared" si="7"/>
        <v>0</v>
      </c>
      <c r="BB33" s="145">
        <f t="shared" si="8"/>
        <v>0</v>
      </c>
      <c r="BC33" s="145">
        <f t="shared" si="9"/>
        <v>0</v>
      </c>
      <c r="BD33" s="145">
        <f t="shared" si="10"/>
        <v>0</v>
      </c>
      <c r="BE33" s="145">
        <f t="shared" si="11"/>
        <v>0</v>
      </c>
      <c r="CA33" s="174">
        <v>1</v>
      </c>
      <c r="CB33" s="174">
        <v>3</v>
      </c>
      <c r="CZ33" s="145">
        <v>0</v>
      </c>
    </row>
    <row r="34" spans="1:104" ht="12.75">
      <c r="A34" s="168">
        <v>25</v>
      </c>
      <c r="B34" s="169" t="s">
        <v>135</v>
      </c>
      <c r="C34" s="170" t="s">
        <v>136</v>
      </c>
      <c r="D34" s="171" t="s">
        <v>108</v>
      </c>
      <c r="E34" s="172">
        <v>21</v>
      </c>
      <c r="F34" s="172">
        <v>0</v>
      </c>
      <c r="G34" s="173">
        <f t="shared" si="6"/>
        <v>0</v>
      </c>
      <c r="O34" s="167">
        <v>2</v>
      </c>
      <c r="AA34" s="145">
        <v>1</v>
      </c>
      <c r="AB34" s="145">
        <v>3</v>
      </c>
      <c r="AC34" s="145">
        <v>3</v>
      </c>
      <c r="AZ34" s="145">
        <v>1</v>
      </c>
      <c r="BA34" s="145">
        <f t="shared" si="7"/>
        <v>0</v>
      </c>
      <c r="BB34" s="145">
        <f t="shared" si="8"/>
        <v>0</v>
      </c>
      <c r="BC34" s="145">
        <f t="shared" si="9"/>
        <v>0</v>
      </c>
      <c r="BD34" s="145">
        <f t="shared" si="10"/>
        <v>0</v>
      </c>
      <c r="BE34" s="145">
        <f t="shared" si="11"/>
        <v>0</v>
      </c>
      <c r="CA34" s="174">
        <v>1</v>
      </c>
      <c r="CB34" s="174">
        <v>3</v>
      </c>
      <c r="CZ34" s="145">
        <v>0</v>
      </c>
    </row>
    <row r="35" spans="1:104" ht="12.75">
      <c r="A35" s="168">
        <v>26</v>
      </c>
      <c r="B35" s="169" t="s">
        <v>137</v>
      </c>
      <c r="C35" s="170" t="s">
        <v>138</v>
      </c>
      <c r="D35" s="171" t="s">
        <v>108</v>
      </c>
      <c r="E35" s="172">
        <v>21</v>
      </c>
      <c r="F35" s="172">
        <v>0</v>
      </c>
      <c r="G35" s="173">
        <f t="shared" si="6"/>
        <v>0</v>
      </c>
      <c r="O35" s="167">
        <v>2</v>
      </c>
      <c r="AA35" s="145">
        <v>1</v>
      </c>
      <c r="AB35" s="145">
        <v>3</v>
      </c>
      <c r="AC35" s="145">
        <v>3</v>
      </c>
      <c r="AZ35" s="145">
        <v>1</v>
      </c>
      <c r="BA35" s="145">
        <f t="shared" si="7"/>
        <v>0</v>
      </c>
      <c r="BB35" s="145">
        <f t="shared" si="8"/>
        <v>0</v>
      </c>
      <c r="BC35" s="145">
        <f t="shared" si="9"/>
        <v>0</v>
      </c>
      <c r="BD35" s="145">
        <f t="shared" si="10"/>
        <v>0</v>
      </c>
      <c r="BE35" s="145">
        <f t="shared" si="11"/>
        <v>0</v>
      </c>
      <c r="CA35" s="174">
        <v>1</v>
      </c>
      <c r="CB35" s="174">
        <v>3</v>
      </c>
      <c r="CZ35" s="145">
        <v>0</v>
      </c>
    </row>
    <row r="36" spans="1:104" ht="12.75">
      <c r="A36" s="168">
        <v>27</v>
      </c>
      <c r="B36" s="169" t="s">
        <v>139</v>
      </c>
      <c r="C36" s="170" t="s">
        <v>140</v>
      </c>
      <c r="D36" s="171" t="s">
        <v>108</v>
      </c>
      <c r="E36" s="172">
        <v>21</v>
      </c>
      <c r="F36" s="172">
        <v>0</v>
      </c>
      <c r="G36" s="173">
        <f t="shared" si="6"/>
        <v>0</v>
      </c>
      <c r="O36" s="167">
        <v>2</v>
      </c>
      <c r="AA36" s="145">
        <v>1</v>
      </c>
      <c r="AB36" s="145">
        <v>3</v>
      </c>
      <c r="AC36" s="145">
        <v>3</v>
      </c>
      <c r="AZ36" s="145">
        <v>1</v>
      </c>
      <c r="BA36" s="145">
        <f t="shared" si="7"/>
        <v>0</v>
      </c>
      <c r="BB36" s="145">
        <f t="shared" si="8"/>
        <v>0</v>
      </c>
      <c r="BC36" s="145">
        <f t="shared" si="9"/>
        <v>0</v>
      </c>
      <c r="BD36" s="145">
        <f t="shared" si="10"/>
        <v>0</v>
      </c>
      <c r="BE36" s="145">
        <f t="shared" si="11"/>
        <v>0</v>
      </c>
      <c r="CA36" s="174">
        <v>1</v>
      </c>
      <c r="CB36" s="174">
        <v>3</v>
      </c>
      <c r="CZ36" s="145">
        <v>0</v>
      </c>
    </row>
    <row r="37" spans="1:104" ht="12.75">
      <c r="A37" s="168">
        <v>28</v>
      </c>
      <c r="B37" s="169" t="s">
        <v>141</v>
      </c>
      <c r="C37" s="170" t="s">
        <v>142</v>
      </c>
      <c r="D37" s="171" t="s">
        <v>108</v>
      </c>
      <c r="E37" s="172">
        <v>21</v>
      </c>
      <c r="F37" s="172">
        <v>0</v>
      </c>
      <c r="G37" s="173">
        <f t="shared" si="6"/>
        <v>0</v>
      </c>
      <c r="O37" s="167">
        <v>2</v>
      </c>
      <c r="AA37" s="145">
        <v>1</v>
      </c>
      <c r="AB37" s="145">
        <v>3</v>
      </c>
      <c r="AC37" s="145">
        <v>3</v>
      </c>
      <c r="AZ37" s="145">
        <v>1</v>
      </c>
      <c r="BA37" s="145">
        <f t="shared" si="7"/>
        <v>0</v>
      </c>
      <c r="BB37" s="145">
        <f t="shared" si="8"/>
        <v>0</v>
      </c>
      <c r="BC37" s="145">
        <f t="shared" si="9"/>
        <v>0</v>
      </c>
      <c r="BD37" s="145">
        <f t="shared" si="10"/>
        <v>0</v>
      </c>
      <c r="BE37" s="145">
        <f t="shared" si="11"/>
        <v>0</v>
      </c>
      <c r="CA37" s="174">
        <v>1</v>
      </c>
      <c r="CB37" s="174">
        <v>3</v>
      </c>
      <c r="CZ37" s="145">
        <v>0</v>
      </c>
    </row>
    <row r="38" spans="1:57" ht="12.75">
      <c r="A38" s="175"/>
      <c r="B38" s="176" t="s">
        <v>74</v>
      </c>
      <c r="C38" s="177" t="str">
        <f>CONCATENATE(B23," ",C23)</f>
        <v>96 Bourání konstrukcí</v>
      </c>
      <c r="D38" s="178"/>
      <c r="E38" s="179"/>
      <c r="F38" s="180"/>
      <c r="G38" s="181">
        <f>SUM(G23:G37)</f>
        <v>0</v>
      </c>
      <c r="O38" s="167">
        <v>4</v>
      </c>
      <c r="BA38" s="182">
        <f>SUM(BA23:BA37)</f>
        <v>0</v>
      </c>
      <c r="BB38" s="182">
        <f>SUM(BB23:BB37)</f>
        <v>0</v>
      </c>
      <c r="BC38" s="182">
        <f>SUM(BC23:BC37)</f>
        <v>0</v>
      </c>
      <c r="BD38" s="182">
        <f>SUM(BD23:BD37)</f>
        <v>0</v>
      </c>
      <c r="BE38" s="182">
        <f>SUM(BE23:BE37)</f>
        <v>0</v>
      </c>
    </row>
    <row r="39" spans="1:15" ht="12.75">
      <c r="A39" s="160" t="s">
        <v>72</v>
      </c>
      <c r="B39" s="161" t="s">
        <v>143</v>
      </c>
      <c r="C39" s="162" t="s">
        <v>144</v>
      </c>
      <c r="D39" s="163"/>
      <c r="E39" s="164"/>
      <c r="F39" s="164"/>
      <c r="G39" s="165"/>
      <c r="H39" s="166"/>
      <c r="I39" s="166"/>
      <c r="O39" s="167">
        <v>1</v>
      </c>
    </row>
    <row r="40" spans="1:104" ht="22.5">
      <c r="A40" s="168">
        <v>29</v>
      </c>
      <c r="B40" s="169" t="s">
        <v>145</v>
      </c>
      <c r="C40" s="170" t="s">
        <v>146</v>
      </c>
      <c r="D40" s="171" t="s">
        <v>94</v>
      </c>
      <c r="E40" s="172">
        <v>291</v>
      </c>
      <c r="F40" s="172">
        <v>0</v>
      </c>
      <c r="G40" s="173">
        <f aca="true" t="shared" si="12" ref="G40:G68">E40*F40</f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2</v>
      </c>
      <c r="BA40" s="145">
        <f aca="true" t="shared" si="13" ref="BA40:BA68">IF(AZ40=1,G40,0)</f>
        <v>0</v>
      </c>
      <c r="BB40" s="145">
        <f aca="true" t="shared" si="14" ref="BB40:BB68">IF(AZ40=2,G40,0)</f>
        <v>0</v>
      </c>
      <c r="BC40" s="145">
        <f aca="true" t="shared" si="15" ref="BC40:BC68">IF(AZ40=3,G40,0)</f>
        <v>0</v>
      </c>
      <c r="BD40" s="145">
        <f aca="true" t="shared" si="16" ref="BD40:BD68">IF(AZ40=4,G40,0)</f>
        <v>0</v>
      </c>
      <c r="BE40" s="145">
        <f aca="true" t="shared" si="17" ref="BE40:BE68">IF(AZ40=5,G40,0)</f>
        <v>0</v>
      </c>
      <c r="CA40" s="174">
        <v>1</v>
      </c>
      <c r="CB40" s="174">
        <v>1</v>
      </c>
      <c r="CZ40" s="145">
        <v>0.00238</v>
      </c>
    </row>
    <row r="41" spans="1:104" ht="12.75">
      <c r="A41" s="168">
        <v>30</v>
      </c>
      <c r="B41" s="169" t="s">
        <v>147</v>
      </c>
      <c r="C41" s="170" t="s">
        <v>148</v>
      </c>
      <c r="D41" s="171" t="s">
        <v>81</v>
      </c>
      <c r="E41" s="172">
        <v>141</v>
      </c>
      <c r="F41" s="172">
        <v>0</v>
      </c>
      <c r="G41" s="173">
        <f t="shared" si="12"/>
        <v>0</v>
      </c>
      <c r="O41" s="167">
        <v>2</v>
      </c>
      <c r="AA41" s="145">
        <v>1</v>
      </c>
      <c r="AB41" s="145">
        <v>0</v>
      </c>
      <c r="AC41" s="145">
        <v>0</v>
      </c>
      <c r="AZ41" s="145">
        <v>2</v>
      </c>
      <c r="BA41" s="145">
        <f t="shared" si="13"/>
        <v>0</v>
      </c>
      <c r="BB41" s="145">
        <f t="shared" si="14"/>
        <v>0</v>
      </c>
      <c r="BC41" s="145">
        <f t="shared" si="15"/>
        <v>0</v>
      </c>
      <c r="BD41" s="145">
        <f t="shared" si="16"/>
        <v>0</v>
      </c>
      <c r="BE41" s="145">
        <f t="shared" si="17"/>
        <v>0</v>
      </c>
      <c r="CA41" s="174">
        <v>1</v>
      </c>
      <c r="CB41" s="174">
        <v>0</v>
      </c>
      <c r="CZ41" s="145">
        <v>0</v>
      </c>
    </row>
    <row r="42" spans="1:104" ht="12.75">
      <c r="A42" s="168">
        <v>31</v>
      </c>
      <c r="B42" s="169" t="s">
        <v>149</v>
      </c>
      <c r="C42" s="170" t="s">
        <v>150</v>
      </c>
      <c r="D42" s="171" t="s">
        <v>81</v>
      </c>
      <c r="E42" s="172">
        <v>210.8</v>
      </c>
      <c r="F42" s="172">
        <v>0</v>
      </c>
      <c r="G42" s="173">
        <f t="shared" si="12"/>
        <v>0</v>
      </c>
      <c r="O42" s="167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 t="shared" si="13"/>
        <v>0</v>
      </c>
      <c r="BB42" s="145">
        <f t="shared" si="14"/>
        <v>0</v>
      </c>
      <c r="BC42" s="145">
        <f t="shared" si="15"/>
        <v>0</v>
      </c>
      <c r="BD42" s="145">
        <f t="shared" si="16"/>
        <v>0</v>
      </c>
      <c r="BE42" s="145">
        <f t="shared" si="17"/>
        <v>0</v>
      </c>
      <c r="CA42" s="174">
        <v>1</v>
      </c>
      <c r="CB42" s="174">
        <v>7</v>
      </c>
      <c r="CZ42" s="145">
        <v>0</v>
      </c>
    </row>
    <row r="43" spans="1:104" ht="12.75">
      <c r="A43" s="168">
        <v>32</v>
      </c>
      <c r="B43" s="169" t="s">
        <v>151</v>
      </c>
      <c r="C43" s="170" t="s">
        <v>152</v>
      </c>
      <c r="D43" s="171" t="s">
        <v>81</v>
      </c>
      <c r="E43" s="172">
        <v>25</v>
      </c>
      <c r="F43" s="172">
        <v>0</v>
      </c>
      <c r="G43" s="173">
        <f t="shared" si="12"/>
        <v>0</v>
      </c>
      <c r="O43" s="167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 t="shared" si="13"/>
        <v>0</v>
      </c>
      <c r="BB43" s="145">
        <f t="shared" si="14"/>
        <v>0</v>
      </c>
      <c r="BC43" s="145">
        <f t="shared" si="15"/>
        <v>0</v>
      </c>
      <c r="BD43" s="145">
        <f t="shared" si="16"/>
        <v>0</v>
      </c>
      <c r="BE43" s="145">
        <f t="shared" si="17"/>
        <v>0</v>
      </c>
      <c r="CA43" s="174">
        <v>1</v>
      </c>
      <c r="CB43" s="174">
        <v>7</v>
      </c>
      <c r="CZ43" s="145">
        <v>0</v>
      </c>
    </row>
    <row r="44" spans="1:104" ht="12.75">
      <c r="A44" s="168">
        <v>33</v>
      </c>
      <c r="B44" s="169" t="s">
        <v>153</v>
      </c>
      <c r="C44" s="170" t="s">
        <v>154</v>
      </c>
      <c r="D44" s="171" t="s">
        <v>81</v>
      </c>
      <c r="E44" s="172">
        <v>25</v>
      </c>
      <c r="F44" s="172">
        <v>0</v>
      </c>
      <c r="G44" s="173">
        <f t="shared" si="12"/>
        <v>0</v>
      </c>
      <c r="O44" s="167">
        <v>2</v>
      </c>
      <c r="AA44" s="145">
        <v>1</v>
      </c>
      <c r="AB44" s="145">
        <v>0</v>
      </c>
      <c r="AC44" s="145">
        <v>0</v>
      </c>
      <c r="AZ44" s="145">
        <v>2</v>
      </c>
      <c r="BA44" s="145">
        <f t="shared" si="13"/>
        <v>0</v>
      </c>
      <c r="BB44" s="145">
        <f t="shared" si="14"/>
        <v>0</v>
      </c>
      <c r="BC44" s="145">
        <f t="shared" si="15"/>
        <v>0</v>
      </c>
      <c r="BD44" s="145">
        <f t="shared" si="16"/>
        <v>0</v>
      </c>
      <c r="BE44" s="145">
        <f t="shared" si="17"/>
        <v>0</v>
      </c>
      <c r="CA44" s="174">
        <v>1</v>
      </c>
      <c r="CB44" s="174">
        <v>0</v>
      </c>
      <c r="CZ44" s="145">
        <v>0.0022</v>
      </c>
    </row>
    <row r="45" spans="1:104" ht="12.75">
      <c r="A45" s="168">
        <v>34</v>
      </c>
      <c r="B45" s="169" t="s">
        <v>155</v>
      </c>
      <c r="C45" s="170" t="s">
        <v>156</v>
      </c>
      <c r="D45" s="171" t="s">
        <v>81</v>
      </c>
      <c r="E45" s="172">
        <v>90</v>
      </c>
      <c r="F45" s="172">
        <v>0</v>
      </c>
      <c r="G45" s="173">
        <f t="shared" si="12"/>
        <v>0</v>
      </c>
      <c r="O45" s="167">
        <v>2</v>
      </c>
      <c r="AA45" s="145">
        <v>1</v>
      </c>
      <c r="AB45" s="145">
        <v>7</v>
      </c>
      <c r="AC45" s="145">
        <v>7</v>
      </c>
      <c r="AZ45" s="145">
        <v>2</v>
      </c>
      <c r="BA45" s="145">
        <f t="shared" si="13"/>
        <v>0</v>
      </c>
      <c r="BB45" s="145">
        <f t="shared" si="14"/>
        <v>0</v>
      </c>
      <c r="BC45" s="145">
        <f t="shared" si="15"/>
        <v>0</v>
      </c>
      <c r="BD45" s="145">
        <f t="shared" si="16"/>
        <v>0</v>
      </c>
      <c r="BE45" s="145">
        <f t="shared" si="17"/>
        <v>0</v>
      </c>
      <c r="CA45" s="174">
        <v>1</v>
      </c>
      <c r="CB45" s="174">
        <v>7</v>
      </c>
      <c r="CZ45" s="145">
        <v>7E-05</v>
      </c>
    </row>
    <row r="46" spans="1:104" ht="12.75">
      <c r="A46" s="168">
        <v>35</v>
      </c>
      <c r="B46" s="169" t="s">
        <v>157</v>
      </c>
      <c r="C46" s="170" t="s">
        <v>158</v>
      </c>
      <c r="D46" s="171" t="s">
        <v>81</v>
      </c>
      <c r="E46" s="172">
        <v>90</v>
      </c>
      <c r="F46" s="172">
        <v>0</v>
      </c>
      <c r="G46" s="173">
        <f t="shared" si="12"/>
        <v>0</v>
      </c>
      <c r="O46" s="167">
        <v>2</v>
      </c>
      <c r="AA46" s="145">
        <v>1</v>
      </c>
      <c r="AB46" s="145">
        <v>7</v>
      </c>
      <c r="AC46" s="145">
        <v>7</v>
      </c>
      <c r="AZ46" s="145">
        <v>2</v>
      </c>
      <c r="BA46" s="145">
        <f t="shared" si="13"/>
        <v>0</v>
      </c>
      <c r="BB46" s="145">
        <f t="shared" si="14"/>
        <v>0</v>
      </c>
      <c r="BC46" s="145">
        <f t="shared" si="15"/>
        <v>0</v>
      </c>
      <c r="BD46" s="145">
        <f t="shared" si="16"/>
        <v>0</v>
      </c>
      <c r="BE46" s="145">
        <f t="shared" si="17"/>
        <v>0</v>
      </c>
      <c r="CA46" s="174">
        <v>1</v>
      </c>
      <c r="CB46" s="174">
        <v>7</v>
      </c>
      <c r="CZ46" s="145">
        <v>0.00031</v>
      </c>
    </row>
    <row r="47" spans="1:104" ht="12.75">
      <c r="A47" s="168">
        <v>36</v>
      </c>
      <c r="B47" s="169" t="s">
        <v>159</v>
      </c>
      <c r="C47" s="170" t="s">
        <v>160</v>
      </c>
      <c r="D47" s="171" t="s">
        <v>81</v>
      </c>
      <c r="E47" s="172">
        <v>210.8</v>
      </c>
      <c r="F47" s="172">
        <v>0</v>
      </c>
      <c r="G47" s="173">
        <f t="shared" si="12"/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2</v>
      </c>
      <c r="BA47" s="145">
        <f t="shared" si="13"/>
        <v>0</v>
      </c>
      <c r="BB47" s="145">
        <f t="shared" si="14"/>
        <v>0</v>
      </c>
      <c r="BC47" s="145">
        <f t="shared" si="15"/>
        <v>0</v>
      </c>
      <c r="BD47" s="145">
        <f t="shared" si="16"/>
        <v>0</v>
      </c>
      <c r="BE47" s="145">
        <f t="shared" si="17"/>
        <v>0</v>
      </c>
      <c r="CA47" s="174">
        <v>1</v>
      </c>
      <c r="CB47" s="174">
        <v>1</v>
      </c>
      <c r="CZ47" s="145">
        <v>0.001</v>
      </c>
    </row>
    <row r="48" spans="1:104" ht="12.75">
      <c r="A48" s="168">
        <v>37</v>
      </c>
      <c r="B48" s="169" t="s">
        <v>161</v>
      </c>
      <c r="C48" s="170" t="s">
        <v>162</v>
      </c>
      <c r="D48" s="171" t="s">
        <v>94</v>
      </c>
      <c r="E48" s="172">
        <v>25</v>
      </c>
      <c r="F48" s="172">
        <v>0</v>
      </c>
      <c r="G48" s="173">
        <f t="shared" si="12"/>
        <v>0</v>
      </c>
      <c r="O48" s="167">
        <v>2</v>
      </c>
      <c r="AA48" s="145">
        <v>1</v>
      </c>
      <c r="AB48" s="145">
        <v>0</v>
      </c>
      <c r="AC48" s="145">
        <v>0</v>
      </c>
      <c r="AZ48" s="145">
        <v>2</v>
      </c>
      <c r="BA48" s="145">
        <f t="shared" si="13"/>
        <v>0</v>
      </c>
      <c r="BB48" s="145">
        <f t="shared" si="14"/>
        <v>0</v>
      </c>
      <c r="BC48" s="145">
        <f t="shared" si="15"/>
        <v>0</v>
      </c>
      <c r="BD48" s="145">
        <f t="shared" si="16"/>
        <v>0</v>
      </c>
      <c r="BE48" s="145">
        <f t="shared" si="17"/>
        <v>0</v>
      </c>
      <c r="CA48" s="174">
        <v>1</v>
      </c>
      <c r="CB48" s="174">
        <v>0</v>
      </c>
      <c r="CZ48" s="145">
        <v>0</v>
      </c>
    </row>
    <row r="49" spans="1:104" ht="12.75">
      <c r="A49" s="168">
        <v>38</v>
      </c>
      <c r="B49" s="169" t="s">
        <v>163</v>
      </c>
      <c r="C49" s="170" t="s">
        <v>164</v>
      </c>
      <c r="D49" s="171" t="s">
        <v>94</v>
      </c>
      <c r="E49" s="172">
        <v>91</v>
      </c>
      <c r="F49" s="172">
        <v>0</v>
      </c>
      <c r="G49" s="173">
        <f t="shared" si="12"/>
        <v>0</v>
      </c>
      <c r="O49" s="167">
        <v>2</v>
      </c>
      <c r="AA49" s="145">
        <v>1</v>
      </c>
      <c r="AB49" s="145">
        <v>0</v>
      </c>
      <c r="AC49" s="145">
        <v>0</v>
      </c>
      <c r="AZ49" s="145">
        <v>2</v>
      </c>
      <c r="BA49" s="145">
        <f t="shared" si="13"/>
        <v>0</v>
      </c>
      <c r="BB49" s="145">
        <f t="shared" si="14"/>
        <v>0</v>
      </c>
      <c r="BC49" s="145">
        <f t="shared" si="15"/>
        <v>0</v>
      </c>
      <c r="BD49" s="145">
        <f t="shared" si="16"/>
        <v>0</v>
      </c>
      <c r="BE49" s="145">
        <f t="shared" si="17"/>
        <v>0</v>
      </c>
      <c r="CA49" s="174">
        <v>1</v>
      </c>
      <c r="CB49" s="174">
        <v>0</v>
      </c>
      <c r="CZ49" s="145">
        <v>0</v>
      </c>
    </row>
    <row r="50" spans="1:104" ht="12.75">
      <c r="A50" s="168">
        <v>39</v>
      </c>
      <c r="B50" s="169" t="s">
        <v>133</v>
      </c>
      <c r="C50" s="170" t="s">
        <v>134</v>
      </c>
      <c r="D50" s="171" t="s">
        <v>108</v>
      </c>
      <c r="E50" s="172">
        <v>12.6</v>
      </c>
      <c r="F50" s="172">
        <v>0</v>
      </c>
      <c r="G50" s="173">
        <f t="shared" si="12"/>
        <v>0</v>
      </c>
      <c r="O50" s="167">
        <v>2</v>
      </c>
      <c r="AA50" s="145">
        <v>1</v>
      </c>
      <c r="AB50" s="145">
        <v>3</v>
      </c>
      <c r="AC50" s="145">
        <v>3</v>
      </c>
      <c r="AZ50" s="145">
        <v>2</v>
      </c>
      <c r="BA50" s="145">
        <f t="shared" si="13"/>
        <v>0</v>
      </c>
      <c r="BB50" s="145">
        <f t="shared" si="14"/>
        <v>0</v>
      </c>
      <c r="BC50" s="145">
        <f t="shared" si="15"/>
        <v>0</v>
      </c>
      <c r="BD50" s="145">
        <f t="shared" si="16"/>
        <v>0</v>
      </c>
      <c r="BE50" s="145">
        <f t="shared" si="17"/>
        <v>0</v>
      </c>
      <c r="CA50" s="174">
        <v>1</v>
      </c>
      <c r="CB50" s="174">
        <v>3</v>
      </c>
      <c r="CZ50" s="145">
        <v>0</v>
      </c>
    </row>
    <row r="51" spans="1:104" ht="12.75">
      <c r="A51" s="168">
        <v>40</v>
      </c>
      <c r="B51" s="169" t="s">
        <v>137</v>
      </c>
      <c r="C51" s="170" t="s">
        <v>138</v>
      </c>
      <c r="D51" s="171" t="s">
        <v>108</v>
      </c>
      <c r="E51" s="172">
        <v>12.6</v>
      </c>
      <c r="F51" s="172">
        <v>0</v>
      </c>
      <c r="G51" s="173">
        <f t="shared" si="12"/>
        <v>0</v>
      </c>
      <c r="O51" s="167">
        <v>2</v>
      </c>
      <c r="AA51" s="145">
        <v>1</v>
      </c>
      <c r="AB51" s="145">
        <v>3</v>
      </c>
      <c r="AC51" s="145">
        <v>3</v>
      </c>
      <c r="AZ51" s="145">
        <v>2</v>
      </c>
      <c r="BA51" s="145">
        <f t="shared" si="13"/>
        <v>0</v>
      </c>
      <c r="BB51" s="145">
        <f t="shared" si="14"/>
        <v>0</v>
      </c>
      <c r="BC51" s="145">
        <f t="shared" si="15"/>
        <v>0</v>
      </c>
      <c r="BD51" s="145">
        <f t="shared" si="16"/>
        <v>0</v>
      </c>
      <c r="BE51" s="145">
        <f t="shared" si="17"/>
        <v>0</v>
      </c>
      <c r="CA51" s="174">
        <v>1</v>
      </c>
      <c r="CB51" s="174">
        <v>3</v>
      </c>
      <c r="CZ51" s="145">
        <v>0</v>
      </c>
    </row>
    <row r="52" spans="1:104" ht="12.75">
      <c r="A52" s="168">
        <v>41</v>
      </c>
      <c r="B52" s="169" t="s">
        <v>139</v>
      </c>
      <c r="C52" s="170" t="s">
        <v>140</v>
      </c>
      <c r="D52" s="171" t="s">
        <v>108</v>
      </c>
      <c r="E52" s="172">
        <v>12.6</v>
      </c>
      <c r="F52" s="172">
        <v>0</v>
      </c>
      <c r="G52" s="173">
        <f t="shared" si="12"/>
        <v>0</v>
      </c>
      <c r="O52" s="167">
        <v>2</v>
      </c>
      <c r="AA52" s="145">
        <v>1</v>
      </c>
      <c r="AB52" s="145">
        <v>3</v>
      </c>
      <c r="AC52" s="145">
        <v>3</v>
      </c>
      <c r="AZ52" s="145">
        <v>2</v>
      </c>
      <c r="BA52" s="145">
        <f t="shared" si="13"/>
        <v>0</v>
      </c>
      <c r="BB52" s="145">
        <f t="shared" si="14"/>
        <v>0</v>
      </c>
      <c r="BC52" s="145">
        <f t="shared" si="15"/>
        <v>0</v>
      </c>
      <c r="BD52" s="145">
        <f t="shared" si="16"/>
        <v>0</v>
      </c>
      <c r="BE52" s="145">
        <f t="shared" si="17"/>
        <v>0</v>
      </c>
      <c r="CA52" s="174">
        <v>1</v>
      </c>
      <c r="CB52" s="174">
        <v>3</v>
      </c>
      <c r="CZ52" s="145">
        <v>0</v>
      </c>
    </row>
    <row r="53" spans="1:104" ht="12.75">
      <c r="A53" s="168">
        <v>42</v>
      </c>
      <c r="B53" s="169" t="s">
        <v>165</v>
      </c>
      <c r="C53" s="170" t="s">
        <v>166</v>
      </c>
      <c r="D53" s="171" t="s">
        <v>81</v>
      </c>
      <c r="E53" s="172">
        <v>210.8</v>
      </c>
      <c r="F53" s="172">
        <v>0</v>
      </c>
      <c r="G53" s="173">
        <f t="shared" si="12"/>
        <v>0</v>
      </c>
      <c r="O53" s="167">
        <v>2</v>
      </c>
      <c r="AA53" s="145">
        <v>2</v>
      </c>
      <c r="AB53" s="145">
        <v>7</v>
      </c>
      <c r="AC53" s="145">
        <v>7</v>
      </c>
      <c r="AZ53" s="145">
        <v>2</v>
      </c>
      <c r="BA53" s="145">
        <f t="shared" si="13"/>
        <v>0</v>
      </c>
      <c r="BB53" s="145">
        <f t="shared" si="14"/>
        <v>0</v>
      </c>
      <c r="BC53" s="145">
        <f t="shared" si="15"/>
        <v>0</v>
      </c>
      <c r="BD53" s="145">
        <f t="shared" si="16"/>
        <v>0</v>
      </c>
      <c r="BE53" s="145">
        <f t="shared" si="17"/>
        <v>0</v>
      </c>
      <c r="CA53" s="174">
        <v>2</v>
      </c>
      <c r="CB53" s="174">
        <v>7</v>
      </c>
      <c r="CZ53" s="145">
        <v>0</v>
      </c>
    </row>
    <row r="54" spans="1:104" ht="12.75">
      <c r="A54" s="168">
        <v>43</v>
      </c>
      <c r="B54" s="169" t="s">
        <v>167</v>
      </c>
      <c r="C54" s="170" t="s">
        <v>168</v>
      </c>
      <c r="D54" s="171" t="s">
        <v>94</v>
      </c>
      <c r="E54" s="172">
        <v>91</v>
      </c>
      <c r="F54" s="172">
        <v>0</v>
      </c>
      <c r="G54" s="173">
        <f t="shared" si="12"/>
        <v>0</v>
      </c>
      <c r="O54" s="167">
        <v>2</v>
      </c>
      <c r="AA54" s="145">
        <v>2</v>
      </c>
      <c r="AB54" s="145">
        <v>7</v>
      </c>
      <c r="AC54" s="145">
        <v>7</v>
      </c>
      <c r="AZ54" s="145">
        <v>2</v>
      </c>
      <c r="BA54" s="145">
        <f t="shared" si="13"/>
        <v>0</v>
      </c>
      <c r="BB54" s="145">
        <f t="shared" si="14"/>
        <v>0</v>
      </c>
      <c r="BC54" s="145">
        <f t="shared" si="15"/>
        <v>0</v>
      </c>
      <c r="BD54" s="145">
        <f t="shared" si="16"/>
        <v>0</v>
      </c>
      <c r="BE54" s="145">
        <f t="shared" si="17"/>
        <v>0</v>
      </c>
      <c r="CA54" s="174">
        <v>2</v>
      </c>
      <c r="CB54" s="174">
        <v>7</v>
      </c>
      <c r="CZ54" s="145">
        <v>0.00339</v>
      </c>
    </row>
    <row r="55" spans="1:104" ht="22.5">
      <c r="A55" s="168">
        <v>44</v>
      </c>
      <c r="B55" s="169" t="s">
        <v>169</v>
      </c>
      <c r="C55" s="170" t="s">
        <v>170</v>
      </c>
      <c r="D55" s="171" t="s">
        <v>81</v>
      </c>
      <c r="E55" s="172">
        <v>7.5</v>
      </c>
      <c r="F55" s="172">
        <v>0</v>
      </c>
      <c r="G55" s="173">
        <f t="shared" si="12"/>
        <v>0</v>
      </c>
      <c r="O55" s="167">
        <v>2</v>
      </c>
      <c r="AA55" s="145">
        <v>2</v>
      </c>
      <c r="AB55" s="145">
        <v>7</v>
      </c>
      <c r="AC55" s="145">
        <v>7</v>
      </c>
      <c r="AZ55" s="145">
        <v>2</v>
      </c>
      <c r="BA55" s="145">
        <f t="shared" si="13"/>
        <v>0</v>
      </c>
      <c r="BB55" s="145">
        <f t="shared" si="14"/>
        <v>0</v>
      </c>
      <c r="BC55" s="145">
        <f t="shared" si="15"/>
        <v>0</v>
      </c>
      <c r="BD55" s="145">
        <f t="shared" si="16"/>
        <v>0</v>
      </c>
      <c r="BE55" s="145">
        <f t="shared" si="17"/>
        <v>0</v>
      </c>
      <c r="CA55" s="174">
        <v>2</v>
      </c>
      <c r="CB55" s="174">
        <v>7</v>
      </c>
      <c r="CZ55" s="145">
        <v>0.00401</v>
      </c>
    </row>
    <row r="56" spans="1:104" ht="12.75">
      <c r="A56" s="168">
        <v>45</v>
      </c>
      <c r="B56" s="169" t="s">
        <v>171</v>
      </c>
      <c r="C56" s="170" t="s">
        <v>172</v>
      </c>
      <c r="D56" s="171" t="s">
        <v>81</v>
      </c>
      <c r="E56" s="172">
        <v>114.2</v>
      </c>
      <c r="F56" s="172">
        <v>0</v>
      </c>
      <c r="G56" s="173">
        <f t="shared" si="12"/>
        <v>0</v>
      </c>
      <c r="O56" s="167">
        <v>2</v>
      </c>
      <c r="AA56" s="145">
        <v>3</v>
      </c>
      <c r="AB56" s="145">
        <v>7</v>
      </c>
      <c r="AC56" s="145">
        <v>216061031</v>
      </c>
      <c r="AZ56" s="145">
        <v>2</v>
      </c>
      <c r="BA56" s="145">
        <f t="shared" si="13"/>
        <v>0</v>
      </c>
      <c r="BB56" s="145">
        <f t="shared" si="14"/>
        <v>0</v>
      </c>
      <c r="BC56" s="145">
        <f t="shared" si="15"/>
        <v>0</v>
      </c>
      <c r="BD56" s="145">
        <f t="shared" si="16"/>
        <v>0</v>
      </c>
      <c r="BE56" s="145">
        <f t="shared" si="17"/>
        <v>0</v>
      </c>
      <c r="CA56" s="174">
        <v>3</v>
      </c>
      <c r="CB56" s="174">
        <v>7</v>
      </c>
      <c r="CZ56" s="145">
        <v>0.001</v>
      </c>
    </row>
    <row r="57" spans="1:104" ht="12.75">
      <c r="A57" s="168">
        <v>46</v>
      </c>
      <c r="B57" s="169" t="s">
        <v>173</v>
      </c>
      <c r="C57" s="170" t="s">
        <v>174</v>
      </c>
      <c r="D57" s="171" t="s">
        <v>175</v>
      </c>
      <c r="E57" s="172">
        <v>5</v>
      </c>
      <c r="F57" s="172">
        <v>0</v>
      </c>
      <c r="G57" s="173">
        <f t="shared" si="12"/>
        <v>0</v>
      </c>
      <c r="O57" s="167">
        <v>2</v>
      </c>
      <c r="AA57" s="145">
        <v>3</v>
      </c>
      <c r="AB57" s="145">
        <v>7</v>
      </c>
      <c r="AC57" s="145">
        <v>23153643</v>
      </c>
      <c r="AZ57" s="145">
        <v>2</v>
      </c>
      <c r="BA57" s="145">
        <f t="shared" si="13"/>
        <v>0</v>
      </c>
      <c r="BB57" s="145">
        <f t="shared" si="14"/>
        <v>0</v>
      </c>
      <c r="BC57" s="145">
        <f t="shared" si="15"/>
        <v>0</v>
      </c>
      <c r="BD57" s="145">
        <f t="shared" si="16"/>
        <v>0</v>
      </c>
      <c r="BE57" s="145">
        <f t="shared" si="17"/>
        <v>0</v>
      </c>
      <c r="CA57" s="174">
        <v>3</v>
      </c>
      <c r="CB57" s="174">
        <v>7</v>
      </c>
      <c r="CZ57" s="145">
        <v>0.005</v>
      </c>
    </row>
    <row r="58" spans="1:104" ht="12.75">
      <c r="A58" s="168">
        <v>47</v>
      </c>
      <c r="B58" s="169" t="s">
        <v>176</v>
      </c>
      <c r="C58" s="170" t="s">
        <v>177</v>
      </c>
      <c r="D58" s="171" t="s">
        <v>178</v>
      </c>
      <c r="E58" s="172">
        <v>75</v>
      </c>
      <c r="F58" s="172">
        <v>0</v>
      </c>
      <c r="G58" s="173">
        <f t="shared" si="12"/>
        <v>0</v>
      </c>
      <c r="O58" s="167">
        <v>2</v>
      </c>
      <c r="AA58" s="145">
        <v>3</v>
      </c>
      <c r="AB58" s="145">
        <v>7</v>
      </c>
      <c r="AC58" s="145">
        <v>585820101</v>
      </c>
      <c r="AZ58" s="145">
        <v>2</v>
      </c>
      <c r="BA58" s="145">
        <f t="shared" si="13"/>
        <v>0</v>
      </c>
      <c r="BB58" s="145">
        <f t="shared" si="14"/>
        <v>0</v>
      </c>
      <c r="BC58" s="145">
        <f t="shared" si="15"/>
        <v>0</v>
      </c>
      <c r="BD58" s="145">
        <f t="shared" si="16"/>
        <v>0</v>
      </c>
      <c r="BE58" s="145">
        <f t="shared" si="17"/>
        <v>0</v>
      </c>
      <c r="CA58" s="174">
        <v>3</v>
      </c>
      <c r="CB58" s="174">
        <v>7</v>
      </c>
      <c r="CZ58" s="145">
        <v>0.001</v>
      </c>
    </row>
    <row r="59" spans="1:104" ht="12.75">
      <c r="A59" s="168">
        <v>48</v>
      </c>
      <c r="B59" s="169" t="s">
        <v>179</v>
      </c>
      <c r="C59" s="170" t="s">
        <v>180</v>
      </c>
      <c r="D59" s="171" t="s">
        <v>81</v>
      </c>
      <c r="E59" s="172">
        <v>27.5</v>
      </c>
      <c r="F59" s="172">
        <v>0</v>
      </c>
      <c r="G59" s="173">
        <f t="shared" si="12"/>
        <v>0</v>
      </c>
      <c r="O59" s="167">
        <v>2</v>
      </c>
      <c r="AA59" s="145">
        <v>3</v>
      </c>
      <c r="AB59" s="145">
        <v>7</v>
      </c>
      <c r="AC59" s="145">
        <v>597813666</v>
      </c>
      <c r="AZ59" s="145">
        <v>2</v>
      </c>
      <c r="BA59" s="145">
        <f t="shared" si="13"/>
        <v>0</v>
      </c>
      <c r="BB59" s="145">
        <f t="shared" si="14"/>
        <v>0</v>
      </c>
      <c r="BC59" s="145">
        <f t="shared" si="15"/>
        <v>0</v>
      </c>
      <c r="BD59" s="145">
        <f t="shared" si="16"/>
        <v>0</v>
      </c>
      <c r="BE59" s="145">
        <f t="shared" si="17"/>
        <v>0</v>
      </c>
      <c r="CA59" s="174">
        <v>3</v>
      </c>
      <c r="CB59" s="174">
        <v>7</v>
      </c>
      <c r="CZ59" s="145">
        <v>0.0126</v>
      </c>
    </row>
    <row r="60" spans="1:104" ht="12.75">
      <c r="A60" s="168">
        <v>49</v>
      </c>
      <c r="B60" s="169" t="s">
        <v>181</v>
      </c>
      <c r="C60" s="170" t="s">
        <v>182</v>
      </c>
      <c r="D60" s="171" t="s">
        <v>81</v>
      </c>
      <c r="E60" s="172">
        <v>36.3</v>
      </c>
      <c r="F60" s="172">
        <v>0</v>
      </c>
      <c r="G60" s="173">
        <f t="shared" si="12"/>
        <v>0</v>
      </c>
      <c r="O60" s="167">
        <v>2</v>
      </c>
      <c r="AA60" s="145">
        <v>3</v>
      </c>
      <c r="AB60" s="145">
        <v>7</v>
      </c>
      <c r="AC60" s="145">
        <v>611731711</v>
      </c>
      <c r="AZ60" s="145">
        <v>2</v>
      </c>
      <c r="BA60" s="145">
        <f t="shared" si="13"/>
        <v>0</v>
      </c>
      <c r="BB60" s="145">
        <f t="shared" si="14"/>
        <v>0</v>
      </c>
      <c r="BC60" s="145">
        <f t="shared" si="15"/>
        <v>0</v>
      </c>
      <c r="BD60" s="145">
        <f t="shared" si="16"/>
        <v>0</v>
      </c>
      <c r="BE60" s="145">
        <f t="shared" si="17"/>
        <v>0</v>
      </c>
      <c r="CA60" s="174">
        <v>3</v>
      </c>
      <c r="CB60" s="174">
        <v>7</v>
      </c>
      <c r="CZ60" s="145">
        <v>0</v>
      </c>
    </row>
    <row r="61" spans="1:104" ht="22.5">
      <c r="A61" s="168">
        <v>50</v>
      </c>
      <c r="B61" s="169" t="s">
        <v>183</v>
      </c>
      <c r="C61" s="170" t="s">
        <v>184</v>
      </c>
      <c r="D61" s="171" t="s">
        <v>81</v>
      </c>
      <c r="E61" s="172">
        <v>4.24</v>
      </c>
      <c r="F61" s="172">
        <v>0</v>
      </c>
      <c r="G61" s="173">
        <f t="shared" si="12"/>
        <v>0</v>
      </c>
      <c r="O61" s="167">
        <v>2</v>
      </c>
      <c r="AA61" s="145">
        <v>3</v>
      </c>
      <c r="AB61" s="145">
        <v>7</v>
      </c>
      <c r="AC61" s="145">
        <v>611731712</v>
      </c>
      <c r="AZ61" s="145">
        <v>2</v>
      </c>
      <c r="BA61" s="145">
        <f t="shared" si="13"/>
        <v>0</v>
      </c>
      <c r="BB61" s="145">
        <f t="shared" si="14"/>
        <v>0</v>
      </c>
      <c r="BC61" s="145">
        <f t="shared" si="15"/>
        <v>0</v>
      </c>
      <c r="BD61" s="145">
        <f t="shared" si="16"/>
        <v>0</v>
      </c>
      <c r="BE61" s="145">
        <f t="shared" si="17"/>
        <v>0</v>
      </c>
      <c r="CA61" s="174">
        <v>3</v>
      </c>
      <c r="CB61" s="174">
        <v>7</v>
      </c>
      <c r="CZ61" s="145">
        <v>0</v>
      </c>
    </row>
    <row r="62" spans="1:104" ht="12.75">
      <c r="A62" s="168">
        <v>51</v>
      </c>
      <c r="B62" s="169" t="s">
        <v>185</v>
      </c>
      <c r="C62" s="170" t="s">
        <v>186</v>
      </c>
      <c r="D62" s="171" t="s">
        <v>81</v>
      </c>
      <c r="E62" s="172">
        <v>28.9</v>
      </c>
      <c r="F62" s="172">
        <v>0</v>
      </c>
      <c r="G62" s="173">
        <f t="shared" si="12"/>
        <v>0</v>
      </c>
      <c r="O62" s="167">
        <v>2</v>
      </c>
      <c r="AA62" s="145">
        <v>3</v>
      </c>
      <c r="AB62" s="145">
        <v>7</v>
      </c>
      <c r="AC62" s="145">
        <v>611731713</v>
      </c>
      <c r="AZ62" s="145">
        <v>2</v>
      </c>
      <c r="BA62" s="145">
        <f t="shared" si="13"/>
        <v>0</v>
      </c>
      <c r="BB62" s="145">
        <f t="shared" si="14"/>
        <v>0</v>
      </c>
      <c r="BC62" s="145">
        <f t="shared" si="15"/>
        <v>0</v>
      </c>
      <c r="BD62" s="145">
        <f t="shared" si="16"/>
        <v>0</v>
      </c>
      <c r="BE62" s="145">
        <f t="shared" si="17"/>
        <v>0</v>
      </c>
      <c r="CA62" s="174">
        <v>3</v>
      </c>
      <c r="CB62" s="174">
        <v>7</v>
      </c>
      <c r="CZ62" s="145">
        <v>0</v>
      </c>
    </row>
    <row r="63" spans="1:104" ht="22.5">
      <c r="A63" s="168">
        <v>52</v>
      </c>
      <c r="B63" s="169" t="s">
        <v>187</v>
      </c>
      <c r="C63" s="170" t="s">
        <v>188</v>
      </c>
      <c r="D63" s="171" t="s">
        <v>81</v>
      </c>
      <c r="E63" s="172">
        <v>2.24</v>
      </c>
      <c r="F63" s="172">
        <v>0</v>
      </c>
      <c r="G63" s="173">
        <f t="shared" si="12"/>
        <v>0</v>
      </c>
      <c r="O63" s="167">
        <v>2</v>
      </c>
      <c r="AA63" s="145">
        <v>3</v>
      </c>
      <c r="AB63" s="145">
        <v>7</v>
      </c>
      <c r="AC63" s="145">
        <v>611731714</v>
      </c>
      <c r="AZ63" s="145">
        <v>2</v>
      </c>
      <c r="BA63" s="145">
        <f t="shared" si="13"/>
        <v>0</v>
      </c>
      <c r="BB63" s="145">
        <f t="shared" si="14"/>
        <v>0</v>
      </c>
      <c r="BC63" s="145">
        <f t="shared" si="15"/>
        <v>0</v>
      </c>
      <c r="BD63" s="145">
        <f t="shared" si="16"/>
        <v>0</v>
      </c>
      <c r="BE63" s="145">
        <f t="shared" si="17"/>
        <v>0</v>
      </c>
      <c r="CA63" s="174">
        <v>3</v>
      </c>
      <c r="CB63" s="174">
        <v>7</v>
      </c>
      <c r="CZ63" s="145">
        <v>0</v>
      </c>
    </row>
    <row r="64" spans="1:104" ht="12.75">
      <c r="A64" s="168">
        <v>53</v>
      </c>
      <c r="B64" s="169" t="s">
        <v>189</v>
      </c>
      <c r="C64" s="170" t="s">
        <v>190</v>
      </c>
      <c r="D64" s="171" t="s">
        <v>81</v>
      </c>
      <c r="E64" s="172">
        <v>29.3</v>
      </c>
      <c r="F64" s="172">
        <v>0</v>
      </c>
      <c r="G64" s="173">
        <f t="shared" si="12"/>
        <v>0</v>
      </c>
      <c r="O64" s="167">
        <v>2</v>
      </c>
      <c r="AA64" s="145">
        <v>3</v>
      </c>
      <c r="AB64" s="145">
        <v>7</v>
      </c>
      <c r="AC64" s="145">
        <v>611731715</v>
      </c>
      <c r="AZ64" s="145">
        <v>2</v>
      </c>
      <c r="BA64" s="145">
        <f t="shared" si="13"/>
        <v>0</v>
      </c>
      <c r="BB64" s="145">
        <f t="shared" si="14"/>
        <v>0</v>
      </c>
      <c r="BC64" s="145">
        <f t="shared" si="15"/>
        <v>0</v>
      </c>
      <c r="BD64" s="145">
        <f t="shared" si="16"/>
        <v>0</v>
      </c>
      <c r="BE64" s="145">
        <f t="shared" si="17"/>
        <v>0</v>
      </c>
      <c r="CA64" s="174">
        <v>3</v>
      </c>
      <c r="CB64" s="174">
        <v>7</v>
      </c>
      <c r="CZ64" s="145">
        <v>0</v>
      </c>
    </row>
    <row r="65" spans="1:104" ht="22.5">
      <c r="A65" s="168">
        <v>54</v>
      </c>
      <c r="B65" s="169" t="s">
        <v>191</v>
      </c>
      <c r="C65" s="170" t="s">
        <v>192</v>
      </c>
      <c r="D65" s="171" t="s">
        <v>81</v>
      </c>
      <c r="E65" s="172">
        <v>2.8</v>
      </c>
      <c r="F65" s="172">
        <v>0</v>
      </c>
      <c r="G65" s="173">
        <f t="shared" si="12"/>
        <v>0</v>
      </c>
      <c r="O65" s="167">
        <v>2</v>
      </c>
      <c r="AA65" s="145">
        <v>3</v>
      </c>
      <c r="AB65" s="145">
        <v>7</v>
      </c>
      <c r="AC65" s="145">
        <v>611731716</v>
      </c>
      <c r="AZ65" s="145">
        <v>2</v>
      </c>
      <c r="BA65" s="145">
        <f t="shared" si="13"/>
        <v>0</v>
      </c>
      <c r="BB65" s="145">
        <f t="shared" si="14"/>
        <v>0</v>
      </c>
      <c r="BC65" s="145">
        <f t="shared" si="15"/>
        <v>0</v>
      </c>
      <c r="BD65" s="145">
        <f t="shared" si="16"/>
        <v>0</v>
      </c>
      <c r="BE65" s="145">
        <f t="shared" si="17"/>
        <v>0</v>
      </c>
      <c r="CA65" s="174">
        <v>3</v>
      </c>
      <c r="CB65" s="174">
        <v>7</v>
      </c>
      <c r="CZ65" s="145">
        <v>0</v>
      </c>
    </row>
    <row r="66" spans="1:104" ht="12.75">
      <c r="A66" s="168">
        <v>55</v>
      </c>
      <c r="B66" s="169" t="s">
        <v>193</v>
      </c>
      <c r="C66" s="170" t="s">
        <v>194</v>
      </c>
      <c r="D66" s="171" t="s">
        <v>81</v>
      </c>
      <c r="E66" s="172">
        <v>86</v>
      </c>
      <c r="F66" s="172">
        <v>0</v>
      </c>
      <c r="G66" s="173">
        <f t="shared" si="12"/>
        <v>0</v>
      </c>
      <c r="O66" s="167">
        <v>2</v>
      </c>
      <c r="AA66" s="145">
        <v>3</v>
      </c>
      <c r="AB66" s="145">
        <v>7</v>
      </c>
      <c r="AC66" s="145">
        <v>611731717</v>
      </c>
      <c r="AZ66" s="145">
        <v>2</v>
      </c>
      <c r="BA66" s="145">
        <f t="shared" si="13"/>
        <v>0</v>
      </c>
      <c r="BB66" s="145">
        <f t="shared" si="14"/>
        <v>0</v>
      </c>
      <c r="BC66" s="145">
        <f t="shared" si="15"/>
        <v>0</v>
      </c>
      <c r="BD66" s="145">
        <f t="shared" si="16"/>
        <v>0</v>
      </c>
      <c r="BE66" s="145">
        <f t="shared" si="17"/>
        <v>0</v>
      </c>
      <c r="CA66" s="174">
        <v>3</v>
      </c>
      <c r="CB66" s="174">
        <v>7</v>
      </c>
      <c r="CZ66" s="145">
        <v>0</v>
      </c>
    </row>
    <row r="67" spans="1:104" ht="12.75">
      <c r="A67" s="168">
        <v>56</v>
      </c>
      <c r="B67" s="169" t="s">
        <v>195</v>
      </c>
      <c r="C67" s="170" t="s">
        <v>196</v>
      </c>
      <c r="D67" s="171" t="s">
        <v>81</v>
      </c>
      <c r="E67" s="172">
        <v>21</v>
      </c>
      <c r="F67" s="172">
        <v>0</v>
      </c>
      <c r="G67" s="173">
        <f t="shared" si="12"/>
        <v>0</v>
      </c>
      <c r="O67" s="167">
        <v>2</v>
      </c>
      <c r="AA67" s="145">
        <v>3</v>
      </c>
      <c r="AB67" s="145">
        <v>7</v>
      </c>
      <c r="AC67" s="145">
        <v>611731718</v>
      </c>
      <c r="AZ67" s="145">
        <v>2</v>
      </c>
      <c r="BA67" s="145">
        <f t="shared" si="13"/>
        <v>0</v>
      </c>
      <c r="BB67" s="145">
        <f t="shared" si="14"/>
        <v>0</v>
      </c>
      <c r="BC67" s="145">
        <f t="shared" si="15"/>
        <v>0</v>
      </c>
      <c r="BD67" s="145">
        <f t="shared" si="16"/>
        <v>0</v>
      </c>
      <c r="BE67" s="145">
        <f t="shared" si="17"/>
        <v>0</v>
      </c>
      <c r="CA67" s="174">
        <v>3</v>
      </c>
      <c r="CB67" s="174">
        <v>7</v>
      </c>
      <c r="CZ67" s="145">
        <v>0</v>
      </c>
    </row>
    <row r="68" spans="1:104" ht="22.5">
      <c r="A68" s="168">
        <v>57</v>
      </c>
      <c r="B68" s="169" t="s">
        <v>197</v>
      </c>
      <c r="C68" s="170" t="s">
        <v>198</v>
      </c>
      <c r="D68" s="171" t="s">
        <v>111</v>
      </c>
      <c r="E68" s="172">
        <v>120</v>
      </c>
      <c r="F68" s="172">
        <v>0</v>
      </c>
      <c r="G68" s="173">
        <f t="shared" si="12"/>
        <v>0</v>
      </c>
      <c r="O68" s="167">
        <v>2</v>
      </c>
      <c r="AA68" s="145">
        <v>10</v>
      </c>
      <c r="AB68" s="145">
        <v>0</v>
      </c>
      <c r="AC68" s="145">
        <v>8</v>
      </c>
      <c r="AZ68" s="145">
        <v>5</v>
      </c>
      <c r="BA68" s="145">
        <f t="shared" si="13"/>
        <v>0</v>
      </c>
      <c r="BB68" s="145">
        <f t="shared" si="14"/>
        <v>0</v>
      </c>
      <c r="BC68" s="145">
        <f t="shared" si="15"/>
        <v>0</v>
      </c>
      <c r="BD68" s="145">
        <f t="shared" si="16"/>
        <v>0</v>
      </c>
      <c r="BE68" s="145">
        <f t="shared" si="17"/>
        <v>0</v>
      </c>
      <c r="CA68" s="174">
        <v>10</v>
      </c>
      <c r="CB68" s="174">
        <v>0</v>
      </c>
      <c r="CZ68" s="145">
        <v>0</v>
      </c>
    </row>
    <row r="69" spans="1:57" ht="12.75">
      <c r="A69" s="175"/>
      <c r="B69" s="176" t="s">
        <v>74</v>
      </c>
      <c r="C69" s="177" t="str">
        <f>CONCATENATE(B39," ",C39)</f>
        <v>766 Konstrukce truhlářské</v>
      </c>
      <c r="D69" s="178"/>
      <c r="E69" s="179"/>
      <c r="F69" s="180"/>
      <c r="G69" s="181">
        <f>SUM(G39:G68)</f>
        <v>0</v>
      </c>
      <c r="O69" s="167">
        <v>4</v>
      </c>
      <c r="BA69" s="182">
        <f>SUM(BA39:BA68)</f>
        <v>0</v>
      </c>
      <c r="BB69" s="182">
        <f>SUM(BB39:BB68)</f>
        <v>0</v>
      </c>
      <c r="BC69" s="182">
        <f>SUM(BC39:BC68)</f>
        <v>0</v>
      </c>
      <c r="BD69" s="182">
        <f>SUM(BD39:BD68)</f>
        <v>0</v>
      </c>
      <c r="BE69" s="182">
        <f>SUM(BE39:BE68)</f>
        <v>0</v>
      </c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spans="1:7" ht="12.75">
      <c r="A93" s="183"/>
      <c r="B93" s="183"/>
      <c r="C93" s="183"/>
      <c r="D93" s="183"/>
      <c r="E93" s="183"/>
      <c r="F93" s="183"/>
      <c r="G93" s="183"/>
    </row>
    <row r="94" spans="1:7" ht="12.75">
      <c r="A94" s="183"/>
      <c r="B94" s="183"/>
      <c r="C94" s="183"/>
      <c r="D94" s="183"/>
      <c r="E94" s="183"/>
      <c r="F94" s="183"/>
      <c r="G94" s="183"/>
    </row>
    <row r="95" spans="1:7" ht="12.75">
      <c r="A95" s="183"/>
      <c r="B95" s="183"/>
      <c r="C95" s="183"/>
      <c r="D95" s="183"/>
      <c r="E95" s="183"/>
      <c r="F95" s="183"/>
      <c r="G95" s="183"/>
    </row>
    <row r="96" spans="1:7" ht="12.75">
      <c r="A96" s="183"/>
      <c r="B96" s="183"/>
      <c r="C96" s="183"/>
      <c r="D96" s="183"/>
      <c r="E96" s="183"/>
      <c r="F96" s="183"/>
      <c r="G96" s="183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spans="1:2" ht="12.75">
      <c r="A128" s="184"/>
      <c r="B128" s="184"/>
    </row>
    <row r="129" spans="1:7" ht="12.75">
      <c r="A129" s="183"/>
      <c r="B129" s="183"/>
      <c r="C129" s="186"/>
      <c r="D129" s="186"/>
      <c r="E129" s="187"/>
      <c r="F129" s="186"/>
      <c r="G129" s="188"/>
    </row>
    <row r="130" spans="1:7" ht="12.75">
      <c r="A130" s="189"/>
      <c r="B130" s="189"/>
      <c r="C130" s="183"/>
      <c r="D130" s="183"/>
      <c r="E130" s="190"/>
      <c r="F130" s="183"/>
      <c r="G130" s="183"/>
    </row>
    <row r="131" spans="1:7" ht="12.75">
      <c r="A131" s="183"/>
      <c r="B131" s="183"/>
      <c r="C131" s="183"/>
      <c r="D131" s="183"/>
      <c r="E131" s="190"/>
      <c r="F131" s="183"/>
      <c r="G131" s="183"/>
    </row>
    <row r="132" spans="1:7" ht="12.75">
      <c r="A132" s="183"/>
      <c r="B132" s="183"/>
      <c r="C132" s="183"/>
      <c r="D132" s="183"/>
      <c r="E132" s="190"/>
      <c r="F132" s="183"/>
      <c r="G132" s="183"/>
    </row>
    <row r="133" spans="1:7" ht="12.75">
      <c r="A133" s="183"/>
      <c r="B133" s="183"/>
      <c r="C133" s="183"/>
      <c r="D133" s="183"/>
      <c r="E133" s="190"/>
      <c r="F133" s="183"/>
      <c r="G133" s="183"/>
    </row>
    <row r="134" spans="1:7" ht="12.75">
      <c r="A134" s="183"/>
      <c r="B134" s="183"/>
      <c r="C134" s="183"/>
      <c r="D134" s="183"/>
      <c r="E134" s="190"/>
      <c r="F134" s="183"/>
      <c r="G134" s="183"/>
    </row>
    <row r="135" spans="1:7" ht="12.75">
      <c r="A135" s="183"/>
      <c r="B135" s="183"/>
      <c r="C135" s="183"/>
      <c r="D135" s="183"/>
      <c r="E135" s="190"/>
      <c r="F135" s="183"/>
      <c r="G135" s="183"/>
    </row>
    <row r="136" spans="1:7" ht="12.75">
      <c r="A136" s="183"/>
      <c r="B136" s="183"/>
      <c r="C136" s="183"/>
      <c r="D136" s="183"/>
      <c r="E136" s="190"/>
      <c r="F136" s="183"/>
      <c r="G136" s="183"/>
    </row>
    <row r="137" spans="1:7" ht="12.75">
      <c r="A137" s="183"/>
      <c r="B137" s="183"/>
      <c r="C137" s="183"/>
      <c r="D137" s="183"/>
      <c r="E137" s="190"/>
      <c r="F137" s="183"/>
      <c r="G137" s="183"/>
    </row>
    <row r="138" spans="1:7" ht="12.75">
      <c r="A138" s="183"/>
      <c r="B138" s="183"/>
      <c r="C138" s="183"/>
      <c r="D138" s="183"/>
      <c r="E138" s="190"/>
      <c r="F138" s="183"/>
      <c r="G138" s="183"/>
    </row>
    <row r="139" spans="1:7" ht="12.75">
      <c r="A139" s="183"/>
      <c r="B139" s="183"/>
      <c r="C139" s="183"/>
      <c r="D139" s="183"/>
      <c r="E139" s="190"/>
      <c r="F139" s="183"/>
      <c r="G139" s="183"/>
    </row>
    <row r="140" spans="1:7" ht="12.75">
      <c r="A140" s="183"/>
      <c r="B140" s="183"/>
      <c r="C140" s="183"/>
      <c r="D140" s="183"/>
      <c r="E140" s="190"/>
      <c r="F140" s="183"/>
      <c r="G140" s="183"/>
    </row>
    <row r="141" spans="1:7" ht="12.75">
      <c r="A141" s="183"/>
      <c r="B141" s="183"/>
      <c r="C141" s="183"/>
      <c r="D141" s="183"/>
      <c r="E141" s="190"/>
      <c r="F141" s="183"/>
      <c r="G141" s="183"/>
    </row>
    <row r="142" spans="1:7" ht="12.75">
      <c r="A142" s="183"/>
      <c r="B142" s="183"/>
      <c r="C142" s="183"/>
      <c r="D142" s="183"/>
      <c r="E142" s="190"/>
      <c r="F142" s="183"/>
      <c r="G142" s="18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Technik</cp:lastModifiedBy>
  <dcterms:created xsi:type="dcterms:W3CDTF">2019-07-25T07:21:04Z</dcterms:created>
  <dcterms:modified xsi:type="dcterms:W3CDTF">2019-07-25T11:09:51Z</dcterms:modified>
  <cp:category/>
  <cp:version/>
  <cp:contentType/>
  <cp:contentStatus/>
</cp:coreProperties>
</file>