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'Rekapitulace'!$G$9</definedName>
    <definedName name="Dodavka0">'Položky'!#REF!</definedName>
    <definedName name="HSV">'Rekapitulace'!$E$9</definedName>
    <definedName name="HSV0">'Položky'!#REF!</definedName>
    <definedName name="HZS">'Rekapitulace'!$I$9</definedName>
    <definedName name="HZS0">'Položky'!#REF!</definedName>
    <definedName name="JKSO">'Krycí list'!$G$2</definedName>
    <definedName name="MJ">'Krycí list'!$G$5</definedName>
    <definedName name="Mont">'Rekapitulace'!$H$9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'Položky'!$A$1:$G$107</definedName>
    <definedName name="_xlnm.Print_Area" localSheetId="1">'Rekapitulace'!$A$1:$I$23</definedName>
    <definedName name="PocetMJ">'Krycí list'!$G$6</definedName>
    <definedName name="Poznamka">'Krycí list'!$B$37</definedName>
    <definedName name="Projektant">'Krycí list'!$C$8</definedName>
    <definedName name="PSV">'Rekapitulace'!$F$9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'Rekapitulace'!$H$22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<sst xmlns="http://schemas.openxmlformats.org/spreadsheetml/2006/main" count="330" uniqueCount="174">
  <si>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</si>
  <si>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</si>
  <si>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</si>
  <si>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</si>
  <si>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</si>
  <si>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</si>
  <si>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</si>
  <si>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</si>
  <si>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</si>
  <si>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</si>
  <si>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</si>
  <si>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</si>
  <si>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</si>
  <si>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</si>
  <si>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</si>
  <si>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</si>
  <si>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</si>
  <si>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</si>
  <si>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</si>
  <si>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</si>
  <si>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</si>
  <si>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</si>
  <si>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</si>
  <si>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</si>
  <si>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</si>
  <si>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</si>
  <si>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</si>
  <si>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</si>
  <si>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</si>
  <si>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</si>
  <si>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</si>
  <si>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</si>
  <si>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</si>
  <si>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</si>
  <si>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</si>
  <si>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</si>
  <si>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</si>
  <si>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</si>
  <si>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</si>
  <si>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</si>
  <si>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</si>
  <si>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</si>
  <si>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</si>
  <si>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</si>
  <si>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</si>
  <si>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</si>
  <si>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</si>
  <si>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</si>
  <si>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</si>
  <si>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</si>
  <si>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</si>
  <si>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</si>
  <si>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</si>
  <si>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</si>
  <si>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</si>
  <si>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</si>
  <si>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</si>
  <si>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</si>
  <si>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</si>
  <si>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</si>
  <si>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</si>
  <si>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</si>
  <si>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</si>
  <si>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</si>
  <si>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</si>
  <si>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</si>
  <si>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</si>
  <si>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</si>
  <si>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</si>
  <si>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</si>
  <si>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</si>
  <si>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</si>
  <si>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</si>
  <si>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</si>
  <si>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</si>
  <si>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</si>
  <si>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2019/04</t>
  </si>
  <si>
    <t>Dětský domov a Školní jídelna-Kralupy nad Vltavou</t>
  </si>
  <si>
    <t>01</t>
  </si>
  <si>
    <t>Pokládka PVC - chodby a schodiště - DD Kralupy</t>
  </si>
  <si>
    <t>96</t>
  </si>
  <si>
    <t>Bourání konstrukcí</t>
  </si>
  <si>
    <t>776200820R00</t>
  </si>
  <si>
    <t>Odstranění povlakových (PVC, koberec) podlah lepených ze schodišť - stupně a podstupně</t>
  </si>
  <si>
    <t>m</t>
  </si>
  <si>
    <t>schodiště z 1.NP do 2.NP:</t>
  </si>
  <si>
    <t>stupně:(1,15*20)*2</t>
  </si>
  <si>
    <t>podstupně:(1,15*22)*2</t>
  </si>
  <si>
    <t>schodiště z 2.NP do 3.NP:</t>
  </si>
  <si>
    <t>schodiště z 3.NP do 4.NP:</t>
  </si>
  <si>
    <t>stupně:(1,15*18)*2</t>
  </si>
  <si>
    <t>podstupně:(1,15*20)*2</t>
  </si>
  <si>
    <t>776401800R00</t>
  </si>
  <si>
    <t xml:space="preserve">Demontáž soklíků nebo lišt, pryžových nebo z PVC </t>
  </si>
  <si>
    <t>schodiště z 1.NP do 2.NP - mezipodesta:(1,2+2,4+1,2)</t>
  </si>
  <si>
    <t>chodba 2.NP:(2,7+1,5+5,1+1,5+0,3+0,3+2,5+1,0+2,5)</t>
  </si>
  <si>
    <t>-((0,6*3)+(0,8*4)+(1,1*2))</t>
  </si>
  <si>
    <t>schodiště z 2.NP do 3.NP - mezipodesta:(1,2+2,4+1,2)</t>
  </si>
  <si>
    <t>chodba 3.NP:((7,5+1,5)*2)-((0,6*4)+(0,8*3)+2,4)</t>
  </si>
  <si>
    <t>schodiště z 3.NP do 4.NP - mezipodesta:(2,1+2,4+1,5)</t>
  </si>
  <si>
    <t>chodba 4.NP:(8,6+0,9+1,3+7,5+1,5)-((0,6*6)+(0,8*3)+2,4)</t>
  </si>
  <si>
    <t>776511810R00</t>
  </si>
  <si>
    <t>Odstranění povlakových (PVC,koberec) podlah včetně očištění podkladu</t>
  </si>
  <si>
    <t>m2</t>
  </si>
  <si>
    <t>schodiště z 1.NP do 2.NP - mezipodesta:(2,4*1,2)*2</t>
  </si>
  <si>
    <t>chodba 2.NP:((5,1*1,5)+(1,1*0,3)+(2,5*1,0))*2</t>
  </si>
  <si>
    <t>schodiště z 2.NP do 3.NP - mezipodesta:(2,4*1,2)*2</t>
  </si>
  <si>
    <t>chodba 3.NP:(7,5*1,5)*2</t>
  </si>
  <si>
    <t>schodiště z 3.NP do 4.NP - mezipodesta:((2,4*1,5)+(1,15*0,6))*2</t>
  </si>
  <si>
    <t>chodba 4.NP:((7,5*1,5)+(1,1*1,2))*2</t>
  </si>
  <si>
    <t>979981120R00</t>
  </si>
  <si>
    <t>Kontejner, komunální odpad, odvoz a likvidace včetně naložení, kontejner 3 t</t>
  </si>
  <si>
    <t>kontej</t>
  </si>
  <si>
    <t>776</t>
  </si>
  <si>
    <t>Podlahy povlakové</t>
  </si>
  <si>
    <t>776101111R00</t>
  </si>
  <si>
    <t xml:space="preserve">Vysátí podkladu polah </t>
  </si>
  <si>
    <t>schodiště z 1.NP do 2.NP - mezipodesta:(2,4*1,2)</t>
  </si>
  <si>
    <t>chodba 2.NP:(5,1*1,5)+(1,1*0,3)+(2,5*1,0)</t>
  </si>
  <si>
    <t>schodiště z 2.NP do 3.NP - mezipodesta:(2,4*1,2)</t>
  </si>
  <si>
    <t>chodba 3.NP:(7,5*1,5)</t>
  </si>
  <si>
    <t>schodiště z 3.NP do 4.NP - mezipodesta:(2,4*1,5)+(1,15*0,6)</t>
  </si>
  <si>
    <t>chodba 4.NP:(7,5*1,5)+(1,1*1,2)</t>
  </si>
  <si>
    <t>776101117R00</t>
  </si>
  <si>
    <t xml:space="preserve">Vyrovnání podkladů stěrkou pod PVC </t>
  </si>
  <si>
    <t>776101121R00</t>
  </si>
  <si>
    <t xml:space="preserve">Provedení penetrace podkladu </t>
  </si>
  <si>
    <t>776210300R00</t>
  </si>
  <si>
    <t xml:space="preserve">Lepení hran pryžových na stupně včetně dodávky </t>
  </si>
  <si>
    <t>schodiště z 1.NP do 2.NP:(1,15*22)</t>
  </si>
  <si>
    <t>schodiště z 2.NP do 3.NP:(1,15*22)</t>
  </si>
  <si>
    <t>schodiště z 3.NP do 4.NP:(1,15*20)</t>
  </si>
  <si>
    <t>776220110R00</t>
  </si>
  <si>
    <t xml:space="preserve">Lepení podlah z PVC na stupnice rovné </t>
  </si>
  <si>
    <t>schodiště z 1.NP do 2.NP:(1,15*20)</t>
  </si>
  <si>
    <t>schodiště z 2.NP do 3.NP:(1,15*20)</t>
  </si>
  <si>
    <t>schodiště z 3.NP do 4.NP:(1,15*18)</t>
  </si>
  <si>
    <t>776220200R00</t>
  </si>
  <si>
    <t xml:space="preserve">Lepení podlah z PVC na podstupnice </t>
  </si>
  <si>
    <t>776290100U00</t>
  </si>
  <si>
    <t xml:space="preserve">Vysátí podkladu - schody </t>
  </si>
  <si>
    <t>stupně:(1,15*20)*0,3</t>
  </si>
  <si>
    <t>podstupně:(1,15*22)*0,15</t>
  </si>
  <si>
    <t>stupně:(1,15*18)*0,3</t>
  </si>
  <si>
    <t>podstupně:(1,15*20)*0,15</t>
  </si>
  <si>
    <t>776290105U00</t>
  </si>
  <si>
    <t xml:space="preserve">Vyrovnání podkladu stupnice a podstupnice tmelem </t>
  </si>
  <si>
    <t>776290115U00</t>
  </si>
  <si>
    <t xml:space="preserve">Penetrování podkladu schod stupeň </t>
  </si>
  <si>
    <t>776401000R00</t>
  </si>
  <si>
    <t xml:space="preserve">Lepení schodišťových soklíků pryžových </t>
  </si>
  <si>
    <t>stupně:(0,30*20)</t>
  </si>
  <si>
    <t>podstupně:(0,15*22)</t>
  </si>
  <si>
    <t>stupně:(0,30*18)</t>
  </si>
  <si>
    <t>podstupně:(0,15*20)</t>
  </si>
  <si>
    <t>776411000R00</t>
  </si>
  <si>
    <t xml:space="preserve">Lepení podlahových soklíků PVC </t>
  </si>
  <si>
    <t>776521100R00</t>
  </si>
  <si>
    <t xml:space="preserve">Lepení povlakových podlah z pásů PVC vč. svařování </t>
  </si>
  <si>
    <t>28412273</t>
  </si>
  <si>
    <t>Podlahovina PVC tl. 2,0 mm - dle výběru investora</t>
  </si>
  <si>
    <t>plocha:54,0</t>
  </si>
  <si>
    <t>schodiště:54,0</t>
  </si>
  <si>
    <t>998776201R00</t>
  </si>
  <si>
    <t xml:space="preserve">Přesun hmot pro podlahy povlakové, výšky do 6 m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</si>
  <si>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</si>
  <si>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</si>
  <si>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</si>
  <si>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</si>
  <si>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</si>
  <si>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</si>
  <si>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</si>
  <si>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</si>
  <si>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04 - 01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</si>
</sst>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0.00000"/>
    <numFmt numFmtId="168" formatCode="0.0"/>
    <numFmt numFmtId="169" formatCode="#,##0\ &quot;Kč&quot;"/>
    <numFmt numFmtId="170" formatCode="dd/mm/yy"/>
    <numFmt numFmtId="171" formatCode="#,##0.0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theme="1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5" fillId="12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10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7" fillId="12" borderId="0" applyNumberFormat="0" applyBorder="0" applyAlignment="0" applyProtection="0"/>
    <xf numFmtId="0" fontId="43" fillId="31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19" borderId="8" applyNumberFormat="0" applyAlignment="0" applyProtection="0"/>
    <xf numFmtId="0" fontId="19" fillId="32" borderId="8" applyNumberFormat="0" applyAlignment="0" applyProtection="0"/>
    <xf numFmtId="0" fontId="20" fillId="32" borderId="9" applyNumberFormat="0" applyAlignment="0" applyProtection="0"/>
    <xf numFmtId="0" fontId="21" fillId="0" borderId="0" applyNumberFormat="0" applyFill="0" applyBorder="0" applyAlignment="0" applyProtection="0"/>
    <xf numFmtId="0" fontId="5" fillId="33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</cellStyleXfs>
  <cellXfs count="230">
    <xf numFmtId="0" fontId="0" fillId="0" borderId="0" xfId="0" applyAlignment="1">
      <alignment/>
    </xf>
    <xf numFmtId="0" fontId="22" fillId="0" borderId="10" xfId="0" applyFont="1" applyBorder="1" applyAlignment="1">
      <alignment horizontal="centerContinuous" vertical="top"/>
    </xf>
    <xf numFmtId="0" fontId="23" fillId="0" borderId="10" xfId="0" applyFont="1" applyBorder="1" applyAlignment="1">
      <alignment horizontal="centerContinuous"/>
    </xf>
    <xf numFmtId="0" fontId="24" fillId="37" borderId="11" xfId="0" applyFont="1" applyFill="1" applyBorder="1" applyAlignment="1">
      <alignment horizontal="left"/>
    </xf>
    <xf numFmtId="0" fontId="25" fillId="37" borderId="12" xfId="0" applyFont="1" applyFill="1" applyBorder="1" applyAlignment="1">
      <alignment horizontal="centerContinuous"/>
    </xf>
    <xf numFmtId="0" fontId="26" fillId="37" borderId="13" xfId="0" applyFont="1" applyFill="1" applyBorder="1" applyAlignment="1">
      <alignment horizontal="left"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left"/>
    </xf>
    <xf numFmtId="0" fontId="23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left"/>
    </xf>
    <xf numFmtId="0" fontId="24" fillId="0" borderId="16" xfId="0" applyFont="1" applyBorder="1" applyAlignment="1">
      <alignment/>
    </xf>
    <xf numFmtId="49" fontId="25" fillId="0" borderId="20" xfId="0" applyNumberFormat="1" applyFont="1" applyBorder="1" applyAlignment="1">
      <alignment horizontal="left"/>
    </xf>
    <xf numFmtId="49" fontId="24" fillId="37" borderId="16" xfId="0" applyNumberFormat="1" applyFont="1" applyFill="1" applyBorder="1" applyAlignment="1">
      <alignment/>
    </xf>
    <xf numFmtId="49" fontId="23" fillId="37" borderId="17" xfId="0" applyNumberFormat="1" applyFont="1" applyFill="1" applyBorder="1" applyAlignment="1">
      <alignment/>
    </xf>
    <xf numFmtId="0" fontId="24" fillId="37" borderId="18" xfId="0" applyFont="1" applyFill="1" applyBorder="1" applyAlignment="1">
      <alignment/>
    </xf>
    <xf numFmtId="0" fontId="23" fillId="37" borderId="18" xfId="0" applyFont="1" applyFill="1" applyBorder="1" applyAlignment="1">
      <alignment/>
    </xf>
    <xf numFmtId="0" fontId="23" fillId="37" borderId="17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3" fontId="2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4" fillId="37" borderId="21" xfId="0" applyNumberFormat="1" applyFont="1" applyFill="1" applyBorder="1" applyAlignment="1">
      <alignment/>
    </xf>
    <xf numFmtId="49" fontId="23" fillId="37" borderId="22" xfId="0" applyNumberFormat="1" applyFont="1" applyFill="1" applyBorder="1" applyAlignment="1">
      <alignment/>
    </xf>
    <xf numFmtId="0" fontId="24" fillId="37" borderId="0" xfId="0" applyFont="1" applyFill="1" applyBorder="1" applyAlignment="1">
      <alignment/>
    </xf>
    <xf numFmtId="0" fontId="23" fillId="37" borderId="0" xfId="0" applyFont="1" applyFill="1" applyBorder="1" applyAlignment="1">
      <alignment/>
    </xf>
    <xf numFmtId="49" fontId="25" fillId="0" borderId="19" xfId="0" applyNumberFormat="1" applyFont="1" applyBorder="1" applyAlignment="1">
      <alignment horizontal="left"/>
    </xf>
    <xf numFmtId="0" fontId="25" fillId="0" borderId="23" xfId="0" applyFont="1" applyBorder="1" applyAlignment="1">
      <alignment/>
    </xf>
    <xf numFmtId="0" fontId="25" fillId="0" borderId="19" xfId="0" applyNumberFormat="1" applyFont="1" applyBorder="1" applyAlignment="1">
      <alignment/>
    </xf>
    <xf numFmtId="0" fontId="2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19" xfId="0" applyFont="1" applyBorder="1" applyAlignment="1">
      <alignment/>
    </xf>
    <xf numFmtId="0" fontId="2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25" fillId="0" borderId="16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25" fillId="0" borderId="25" xfId="0" applyFont="1" applyBorder="1" applyAlignment="1">
      <alignment horizontal="left"/>
    </xf>
    <xf numFmtId="0" fontId="22" fillId="0" borderId="26" xfId="0" applyFont="1" applyBorder="1" applyAlignment="1">
      <alignment horizontal="centerContinuous" vertical="center"/>
    </xf>
    <xf numFmtId="0" fontId="27" fillId="0" borderId="27" xfId="0" applyFont="1" applyBorder="1" applyAlignment="1">
      <alignment horizontal="centerContinuous" vertical="center"/>
    </xf>
    <xf numFmtId="0" fontId="23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24" fillId="37" borderId="29" xfId="0" applyFont="1" applyFill="1" applyBorder="1" applyAlignment="1">
      <alignment horizontal="left"/>
    </xf>
    <xf numFmtId="0" fontId="23" fillId="37" borderId="30" xfId="0" applyFont="1" applyFill="1" applyBorder="1" applyAlignment="1">
      <alignment horizontal="left"/>
    </xf>
    <xf numFmtId="0" fontId="23" fillId="37" borderId="31" xfId="0" applyFont="1" applyFill="1" applyBorder="1" applyAlignment="1">
      <alignment horizontal="centerContinuous"/>
    </xf>
    <xf numFmtId="0" fontId="24" fillId="37" borderId="30" xfId="0" applyFont="1" applyFill="1" applyBorder="1" applyAlignment="1">
      <alignment horizontal="centerContinuous"/>
    </xf>
    <xf numFmtId="0" fontId="23" fillId="37" borderId="30" xfId="0" applyFont="1" applyFill="1" applyBorder="1" applyAlignment="1">
      <alignment horizontal="centerContinuous"/>
    </xf>
    <xf numFmtId="0" fontId="23" fillId="0" borderId="32" xfId="0" applyFont="1" applyBorder="1" applyAlignment="1">
      <alignment/>
    </xf>
    <xf numFmtId="0" fontId="23" fillId="0" borderId="33" xfId="0" applyFont="1" applyBorder="1" applyAlignment="1">
      <alignment/>
    </xf>
    <xf numFmtId="3" fontId="23" fillId="0" borderId="15" xfId="0" applyNumberFormat="1" applyFont="1" applyBorder="1" applyAlignment="1">
      <alignment/>
    </xf>
    <xf numFmtId="0" fontId="23" fillId="0" borderId="11" xfId="0" applyFont="1" applyBorder="1" applyAlignment="1">
      <alignment/>
    </xf>
    <xf numFmtId="3" fontId="23" fillId="0" borderId="13" xfId="0" applyNumberFormat="1" applyFont="1" applyBorder="1" applyAlignment="1">
      <alignment/>
    </xf>
    <xf numFmtId="0" fontId="23" fillId="0" borderId="12" xfId="0" applyFont="1" applyBorder="1" applyAlignment="1">
      <alignment/>
    </xf>
    <xf numFmtId="3" fontId="23" fillId="0" borderId="18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34" xfId="0" applyFont="1" applyBorder="1" applyAlignment="1">
      <alignment/>
    </xf>
    <xf numFmtId="0" fontId="23" fillId="0" borderId="33" xfId="0" applyFont="1" applyBorder="1" applyAlignment="1">
      <alignment shrinkToFit="1"/>
    </xf>
    <xf numFmtId="0" fontId="23" fillId="0" borderId="35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Border="1" applyAlignment="1">
      <alignment/>
    </xf>
    <xf numFmtId="3" fontId="23" fillId="0" borderId="36" xfId="0" applyNumberFormat="1" applyFont="1" applyBorder="1" applyAlignment="1">
      <alignment/>
    </xf>
    <xf numFmtId="0" fontId="23" fillId="0" borderId="37" xfId="0" applyFont="1" applyBorder="1" applyAlignment="1">
      <alignment/>
    </xf>
    <xf numFmtId="3" fontId="23" fillId="0" borderId="38" xfId="0" applyNumberFormat="1" applyFont="1" applyBorder="1" applyAlignment="1">
      <alignment/>
    </xf>
    <xf numFmtId="0" fontId="23" fillId="0" borderId="39" xfId="0" applyFont="1" applyBorder="1" applyAlignment="1">
      <alignment/>
    </xf>
    <xf numFmtId="0" fontId="24" fillId="37" borderId="11" xfId="0" applyFont="1" applyFill="1" applyBorder="1" applyAlignment="1">
      <alignment/>
    </xf>
    <xf numFmtId="0" fontId="24" fillId="37" borderId="13" xfId="0" applyFont="1" applyFill="1" applyBorder="1" applyAlignment="1">
      <alignment/>
    </xf>
    <xf numFmtId="0" fontId="24" fillId="37" borderId="12" xfId="0" applyFont="1" applyFill="1" applyBorder="1" applyAlignment="1">
      <alignment/>
    </xf>
    <xf numFmtId="0" fontId="24" fillId="37" borderId="40" xfId="0" applyFont="1" applyFill="1" applyBorder="1" applyAlignment="1">
      <alignment/>
    </xf>
    <xf numFmtId="0" fontId="24" fillId="37" borderId="41" xfId="0" applyFont="1" applyFill="1" applyBorder="1" applyAlignment="1">
      <alignment/>
    </xf>
    <xf numFmtId="0" fontId="23" fillId="0" borderId="22" xfId="0" applyFont="1" applyBorder="1" applyAlignment="1">
      <alignment/>
    </xf>
    <xf numFmtId="0" fontId="23" fillId="0" borderId="0" xfId="0" applyFont="1" applyAlignment="1">
      <alignment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0" fontId="23" fillId="0" borderId="0" xfId="0" applyFont="1" applyBorder="1" applyAlignment="1">
      <alignment horizontal="right"/>
    </xf>
    <xf numFmtId="170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44" xfId="0" applyFont="1" applyBorder="1" applyAlignment="1">
      <alignment/>
    </xf>
    <xf numFmtId="0" fontId="23" fillId="0" borderId="45" xfId="0" applyFont="1" applyBorder="1" applyAlignment="1">
      <alignment/>
    </xf>
    <xf numFmtId="0" fontId="23" fillId="0" borderId="46" xfId="0" applyFont="1" applyBorder="1" applyAlignment="1">
      <alignment/>
    </xf>
    <xf numFmtId="0" fontId="23" fillId="0" borderId="47" xfId="0" applyFont="1" applyBorder="1" applyAlignment="1">
      <alignment/>
    </xf>
    <xf numFmtId="168" fontId="23" fillId="0" borderId="48" xfId="0" applyNumberFormat="1" applyFont="1" applyBorder="1" applyAlignment="1">
      <alignment horizontal="right"/>
    </xf>
    <xf numFmtId="0" fontId="23" fillId="0" borderId="48" xfId="0" applyFont="1" applyBorder="1" applyAlignment="1">
      <alignment/>
    </xf>
    <xf numFmtId="0" fontId="23" fillId="0" borderId="18" xfId="0" applyFont="1" applyBorder="1" applyAlignment="1">
      <alignment/>
    </xf>
    <xf numFmtId="168" fontId="23" fillId="0" borderId="17" xfId="0" applyNumberFormat="1" applyFont="1" applyBorder="1" applyAlignment="1">
      <alignment horizontal="right"/>
    </xf>
    <xf numFmtId="0" fontId="27" fillId="37" borderId="37" xfId="0" applyFont="1" applyFill="1" applyBorder="1" applyAlignment="1">
      <alignment/>
    </xf>
    <xf numFmtId="0" fontId="27" fillId="37" borderId="38" xfId="0" applyFont="1" applyFill="1" applyBorder="1" applyAlignment="1">
      <alignment/>
    </xf>
    <xf numFmtId="0" fontId="27" fillId="37" borderId="39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24" fillId="0" borderId="49" xfId="65" applyFont="1" applyBorder="1">
      <alignment/>
      <protection/>
    </xf>
    <xf numFmtId="0" fontId="23" fillId="0" borderId="49" xfId="65" applyFont="1" applyBorder="1">
      <alignment/>
      <protection/>
    </xf>
    <xf numFmtId="0" fontId="23" fillId="0" borderId="49" xfId="65" applyFont="1" applyBorder="1" applyAlignment="1">
      <alignment horizontal="right"/>
      <protection/>
    </xf>
    <xf numFmtId="0" fontId="23" fillId="0" borderId="50" xfId="65" applyFont="1" applyBorder="1">
      <alignment/>
      <protection/>
    </xf>
    <xf numFmtId="0" fontId="23" fillId="0" borderId="51" xfId="0" applyNumberFormat="1" applyFont="1" applyBorder="1" applyAlignment="1">
      <alignment/>
    </xf>
    <xf numFmtId="0" fontId="24" fillId="0" borderId="52" xfId="65" applyFont="1" applyBorder="1">
      <alignment/>
      <protection/>
    </xf>
    <xf numFmtId="0" fontId="23" fillId="0" borderId="52" xfId="65" applyFont="1" applyBorder="1">
      <alignment/>
      <protection/>
    </xf>
    <xf numFmtId="0" fontId="23" fillId="0" borderId="52" xfId="65" applyFont="1" applyBorder="1" applyAlignment="1">
      <alignment horizontal="righ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24" fillId="37" borderId="29" xfId="0" applyNumberFormat="1" applyFont="1" applyFill="1" applyBorder="1" applyAlignment="1">
      <alignment horizontal="center"/>
    </xf>
    <xf numFmtId="0" fontId="24" fillId="37" borderId="30" xfId="0" applyFont="1" applyFill="1" applyBorder="1" applyAlignment="1">
      <alignment horizontal="center"/>
    </xf>
    <xf numFmtId="0" fontId="24" fillId="37" borderId="31" xfId="0" applyFont="1" applyFill="1" applyBorder="1" applyAlignment="1">
      <alignment horizontal="center"/>
    </xf>
    <xf numFmtId="0" fontId="24" fillId="37" borderId="53" xfId="0" applyFont="1" applyFill="1" applyBorder="1" applyAlignment="1">
      <alignment horizontal="center"/>
    </xf>
    <xf numFmtId="0" fontId="24" fillId="37" borderId="54" xfId="0" applyFont="1" applyFill="1" applyBorder="1" applyAlignment="1">
      <alignment horizontal="center"/>
    </xf>
    <xf numFmtId="0" fontId="24" fillId="37" borderId="55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3" fontId="23" fillId="0" borderId="43" xfId="0" applyNumberFormat="1" applyFont="1" applyBorder="1" applyAlignment="1">
      <alignment/>
    </xf>
    <xf numFmtId="0" fontId="24" fillId="37" borderId="29" xfId="0" applyFont="1" applyFill="1" applyBorder="1" applyAlignment="1">
      <alignment/>
    </xf>
    <xf numFmtId="0" fontId="24" fillId="37" borderId="30" xfId="0" applyFont="1" applyFill="1" applyBorder="1" applyAlignment="1">
      <alignment/>
    </xf>
    <xf numFmtId="3" fontId="24" fillId="37" borderId="31" xfId="0" applyNumberFormat="1" applyFont="1" applyFill="1" applyBorder="1" applyAlignment="1">
      <alignment/>
    </xf>
    <xf numFmtId="3" fontId="24" fillId="37" borderId="53" xfId="0" applyNumberFormat="1" applyFont="1" applyFill="1" applyBorder="1" applyAlignment="1">
      <alignment/>
    </xf>
    <xf numFmtId="3" fontId="24" fillId="37" borderId="54" xfId="0" applyNumberFormat="1" applyFont="1" applyFill="1" applyBorder="1" applyAlignment="1">
      <alignment/>
    </xf>
    <xf numFmtId="3" fontId="24" fillId="37" borderId="5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23" fillId="37" borderId="41" xfId="0" applyFont="1" applyFill="1" applyBorder="1" applyAlignment="1">
      <alignment/>
    </xf>
    <xf numFmtId="0" fontId="24" fillId="37" borderId="56" xfId="0" applyFont="1" applyFill="1" applyBorder="1" applyAlignment="1">
      <alignment horizontal="right"/>
    </xf>
    <xf numFmtId="0" fontId="24" fillId="37" borderId="13" xfId="0" applyFont="1" applyFill="1" applyBorder="1" applyAlignment="1">
      <alignment horizontal="right"/>
    </xf>
    <xf numFmtId="0" fontId="24" fillId="37" borderId="12" xfId="0" applyFont="1" applyFill="1" applyBorder="1" applyAlignment="1">
      <alignment horizontal="center"/>
    </xf>
    <xf numFmtId="4" fontId="26" fillId="37" borderId="13" xfId="0" applyNumberFormat="1" applyFont="1" applyFill="1" applyBorder="1" applyAlignment="1">
      <alignment horizontal="right"/>
    </xf>
    <xf numFmtId="4" fontId="26" fillId="37" borderId="41" xfId="0" applyNumberFormat="1" applyFont="1" applyFill="1" applyBorder="1" applyAlignment="1">
      <alignment horizontal="right"/>
    </xf>
    <xf numFmtId="0" fontId="23" fillId="0" borderId="25" xfId="0" applyFont="1" applyBorder="1" applyAlignment="1">
      <alignment/>
    </xf>
    <xf numFmtId="3" fontId="23" fillId="0" borderId="34" xfId="0" applyNumberFormat="1" applyFont="1" applyBorder="1" applyAlignment="1">
      <alignment horizontal="right"/>
    </xf>
    <xf numFmtId="168" fontId="23" fillId="0" borderId="19" xfId="0" applyNumberFormat="1" applyFont="1" applyBorder="1" applyAlignment="1">
      <alignment horizontal="right"/>
    </xf>
    <xf numFmtId="3" fontId="23" fillId="0" borderId="44" xfId="0" applyNumberFormat="1" applyFont="1" applyBorder="1" applyAlignment="1">
      <alignment horizontal="right"/>
    </xf>
    <xf numFmtId="4" fontId="23" fillId="0" borderId="33" xfId="0" applyNumberFormat="1" applyFont="1" applyBorder="1" applyAlignment="1">
      <alignment horizontal="right"/>
    </xf>
    <xf numFmtId="3" fontId="23" fillId="0" borderId="25" xfId="0" applyNumberFormat="1" applyFont="1" applyBorder="1" applyAlignment="1">
      <alignment horizontal="right"/>
    </xf>
    <xf numFmtId="0" fontId="23" fillId="37" borderId="37" xfId="0" applyFont="1" applyFill="1" applyBorder="1" applyAlignment="1">
      <alignment/>
    </xf>
    <xf numFmtId="0" fontId="24" fillId="37" borderId="38" xfId="0" applyFont="1" applyFill="1" applyBorder="1" applyAlignment="1">
      <alignment/>
    </xf>
    <xf numFmtId="0" fontId="23" fillId="37" borderId="38" xfId="0" applyFont="1" applyFill="1" applyBorder="1" applyAlignment="1">
      <alignment/>
    </xf>
    <xf numFmtId="4" fontId="23" fillId="37" borderId="57" xfId="0" applyNumberFormat="1" applyFont="1" applyFill="1" applyBorder="1" applyAlignment="1">
      <alignment/>
    </xf>
    <xf numFmtId="4" fontId="23" fillId="37" borderId="37" xfId="0" applyNumberFormat="1" applyFont="1" applyFill="1" applyBorder="1" applyAlignment="1">
      <alignment/>
    </xf>
    <xf numFmtId="4" fontId="23" fillId="37" borderId="38" xfId="0" applyNumberFormat="1" applyFont="1" applyFill="1" applyBorder="1" applyAlignment="1">
      <alignment/>
    </xf>
    <xf numFmtId="3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65">
      <alignment/>
      <protection/>
    </xf>
    <xf numFmtId="0" fontId="23" fillId="0" borderId="0" xfId="65" applyFont="1">
      <alignment/>
      <protection/>
    </xf>
    <xf numFmtId="0" fontId="32" fillId="0" borderId="0" xfId="65" applyFont="1" applyAlignment="1">
      <alignment horizontal="centerContinuous"/>
      <protection/>
    </xf>
    <xf numFmtId="0" fontId="33" fillId="0" borderId="0" xfId="65" applyFont="1" applyAlignment="1">
      <alignment horizontal="centerContinuous"/>
      <protection/>
    </xf>
    <xf numFmtId="0" fontId="33" fillId="0" borderId="0" xfId="65" applyFont="1" applyAlignment="1">
      <alignment horizontal="right"/>
      <protection/>
    </xf>
    <xf numFmtId="0" fontId="25" fillId="0" borderId="50" xfId="65" applyFont="1" applyBorder="1" applyAlignment="1">
      <alignment horizontal="right"/>
      <protection/>
    </xf>
    <xf numFmtId="0" fontId="23" fillId="0" borderId="49" xfId="65" applyFont="1" applyBorder="1" applyAlignment="1">
      <alignment horizontal="left"/>
      <protection/>
    </xf>
    <xf numFmtId="0" fontId="23" fillId="0" borderId="51" xfId="65" applyFont="1" applyBorder="1">
      <alignment/>
      <protection/>
    </xf>
    <xf numFmtId="0" fontId="25" fillId="0" borderId="0" xfId="65" applyFont="1">
      <alignment/>
      <protection/>
    </xf>
    <xf numFmtId="0" fontId="23" fillId="0" borderId="0" xfId="65" applyFont="1" applyAlignment="1">
      <alignment horizontal="right"/>
      <protection/>
    </xf>
    <xf numFmtId="0" fontId="23" fillId="0" borderId="0" xfId="65" applyFont="1" applyAlignment="1">
      <alignment/>
      <protection/>
    </xf>
    <xf numFmtId="49" fontId="25" fillId="37" borderId="19" xfId="65" applyNumberFormat="1" applyFont="1" applyFill="1" applyBorder="1">
      <alignment/>
      <protection/>
    </xf>
    <xf numFmtId="0" fontId="25" fillId="37" borderId="17" xfId="65" applyFont="1" applyFill="1" applyBorder="1" applyAlignment="1">
      <alignment horizontal="center"/>
      <protection/>
    </xf>
    <xf numFmtId="0" fontId="25" fillId="37" borderId="17" xfId="65" applyNumberFormat="1" applyFont="1" applyFill="1" applyBorder="1" applyAlignment="1">
      <alignment horizontal="center"/>
      <protection/>
    </xf>
    <xf numFmtId="0" fontId="25" fillId="37" borderId="19" xfId="65" applyFont="1" applyFill="1" applyBorder="1" applyAlignment="1">
      <alignment horizontal="center"/>
      <protection/>
    </xf>
    <xf numFmtId="0" fontId="24" fillId="0" borderId="58" xfId="65" applyFont="1" applyBorder="1" applyAlignment="1">
      <alignment horizontal="center"/>
      <protection/>
    </xf>
    <xf numFmtId="49" fontId="24" fillId="0" borderId="58" xfId="65" applyNumberFormat="1" applyFont="1" applyBorder="1" applyAlignment="1">
      <alignment horizontal="left"/>
      <protection/>
    </xf>
    <xf numFmtId="0" fontId="24" fillId="0" borderId="59" xfId="65" applyFont="1" applyBorder="1">
      <alignment/>
      <protection/>
    </xf>
    <xf numFmtId="0" fontId="23" fillId="0" borderId="18" xfId="65" applyFont="1" applyBorder="1" applyAlignment="1">
      <alignment horizontal="center"/>
      <protection/>
    </xf>
    <xf numFmtId="0" fontId="23" fillId="0" borderId="18" xfId="65" applyNumberFormat="1" applyFont="1" applyBorder="1" applyAlignment="1">
      <alignment horizontal="right"/>
      <protection/>
    </xf>
    <xf numFmtId="0" fontId="23" fillId="0" borderId="17" xfId="65" applyNumberFormat="1" applyFont="1" applyBorder="1">
      <alignment/>
      <protection/>
    </xf>
    <xf numFmtId="0" fontId="0" fillId="0" borderId="0" xfId="65" applyNumberFormat="1">
      <alignment/>
      <protection/>
    </xf>
    <xf numFmtId="0" fontId="34" fillId="0" borderId="0" xfId="65" applyFont="1">
      <alignment/>
      <protection/>
    </xf>
    <xf numFmtId="0" fontId="35" fillId="0" borderId="60" xfId="65" applyFont="1" applyBorder="1" applyAlignment="1">
      <alignment horizontal="center" vertical="top"/>
      <protection/>
    </xf>
    <xf numFmtId="49" fontId="35" fillId="0" borderId="60" xfId="65" applyNumberFormat="1" applyFont="1" applyBorder="1" applyAlignment="1">
      <alignment horizontal="left" vertical="top"/>
      <protection/>
    </xf>
    <xf numFmtId="0" fontId="35" fillId="0" borderId="60" xfId="65" applyFont="1" applyBorder="1" applyAlignment="1">
      <alignment vertical="top" wrapText="1"/>
      <protection/>
    </xf>
    <xf numFmtId="49" fontId="35" fillId="0" borderId="60" xfId="65" applyNumberFormat="1" applyFont="1" applyBorder="1" applyAlignment="1">
      <alignment horizontal="center" shrinkToFit="1"/>
      <protection/>
    </xf>
    <xf numFmtId="4" fontId="35" fillId="0" borderId="60" xfId="65" applyNumberFormat="1" applyFont="1" applyBorder="1" applyAlignment="1">
      <alignment horizontal="right"/>
      <protection/>
    </xf>
    <xf numFmtId="4" fontId="35" fillId="0" borderId="60" xfId="65" applyNumberFormat="1" applyFont="1" applyBorder="1">
      <alignment/>
      <protection/>
    </xf>
    <xf numFmtId="0" fontId="34" fillId="0" borderId="0" xfId="65" applyFont="1">
      <alignment/>
      <protection/>
    </xf>
    <xf numFmtId="0" fontId="25" fillId="0" borderId="58" xfId="65" applyFont="1" applyBorder="1" applyAlignment="1">
      <alignment horizontal="center"/>
      <protection/>
    </xf>
    <xf numFmtId="0" fontId="36" fillId="0" borderId="0" xfId="65" applyFont="1" applyAlignment="1">
      <alignment wrapText="1"/>
      <protection/>
    </xf>
    <xf numFmtId="49" fontId="25" fillId="0" borderId="58" xfId="65" applyNumberFormat="1" applyFont="1" applyBorder="1" applyAlignment="1">
      <alignment horizontal="right"/>
      <protection/>
    </xf>
    <xf numFmtId="4" fontId="37" fillId="38" borderId="61" xfId="65" applyNumberFormat="1" applyFont="1" applyFill="1" applyBorder="1" applyAlignment="1">
      <alignment horizontal="right" wrapText="1"/>
      <protection/>
    </xf>
    <xf numFmtId="0" fontId="37" fillId="38" borderId="42" xfId="65" applyFont="1" applyFill="1" applyBorder="1" applyAlignment="1">
      <alignment horizontal="left" wrapText="1"/>
      <protection/>
    </xf>
    <xf numFmtId="0" fontId="37" fillId="0" borderId="22" xfId="0" applyFont="1" applyBorder="1" applyAlignment="1">
      <alignment horizontal="right"/>
    </xf>
    <xf numFmtId="0" fontId="23" fillId="37" borderId="19" xfId="65" applyFont="1" applyFill="1" applyBorder="1" applyAlignment="1">
      <alignment horizontal="center"/>
      <protection/>
    </xf>
    <xf numFmtId="49" fontId="39" fillId="37" borderId="19" xfId="65" applyNumberFormat="1" applyFont="1" applyFill="1" applyBorder="1" applyAlignment="1">
      <alignment horizontal="left"/>
      <protection/>
    </xf>
    <xf numFmtId="0" fontId="39" fillId="37" borderId="59" xfId="65" applyFont="1" applyFill="1" applyBorder="1">
      <alignment/>
      <protection/>
    </xf>
    <xf numFmtId="0" fontId="23" fillId="37" borderId="18" xfId="65" applyFont="1" applyFill="1" applyBorder="1" applyAlignment="1">
      <alignment horizontal="center"/>
      <protection/>
    </xf>
    <xf numFmtId="4" fontId="23" fillId="37" borderId="18" xfId="65" applyNumberFormat="1" applyFont="1" applyFill="1" applyBorder="1" applyAlignment="1">
      <alignment horizontal="right"/>
      <protection/>
    </xf>
    <xf numFmtId="4" fontId="23" fillId="37" borderId="17" xfId="65" applyNumberFormat="1" applyFont="1" applyFill="1" applyBorder="1" applyAlignment="1">
      <alignment horizontal="right"/>
      <protection/>
    </xf>
    <xf numFmtId="4" fontId="24" fillId="37" borderId="19" xfId="65" applyNumberFormat="1" applyFont="1" applyFill="1" applyBorder="1">
      <alignment/>
      <protection/>
    </xf>
    <xf numFmtId="3" fontId="0" fillId="0" borderId="0" xfId="65" applyNumberFormat="1">
      <alignment/>
      <protection/>
    </xf>
    <xf numFmtId="0" fontId="0" fillId="0" borderId="0" xfId="65" applyBorder="1">
      <alignment/>
      <protection/>
    </xf>
    <xf numFmtId="0" fontId="40" fillId="0" borderId="0" xfId="65" applyFont="1" applyAlignment="1">
      <alignment/>
      <protection/>
    </xf>
    <xf numFmtId="0" fontId="0" fillId="0" borderId="0" xfId="65" applyAlignment="1">
      <alignment horizontal="right"/>
      <protection/>
    </xf>
    <xf numFmtId="0" fontId="41" fillId="0" borderId="0" xfId="65" applyFont="1" applyBorder="1">
      <alignment/>
      <protection/>
    </xf>
    <xf numFmtId="3" fontId="41" fillId="0" borderId="0" xfId="65" applyNumberFormat="1" applyFont="1" applyBorder="1" applyAlignment="1">
      <alignment horizontal="right"/>
      <protection/>
    </xf>
    <xf numFmtId="4" fontId="41" fillId="0" borderId="0" xfId="65" applyNumberFormat="1" applyFont="1" applyBorder="1">
      <alignment/>
      <protection/>
    </xf>
    <xf numFmtId="0" fontId="40" fillId="0" borderId="0" xfId="65" applyFont="1" applyBorder="1" applyAlignment="1">
      <alignment/>
      <protection/>
    </xf>
    <xf numFmtId="0" fontId="0" fillId="0" borderId="0" xfId="65" applyBorder="1" applyAlignment="1">
      <alignment horizontal="right"/>
      <protection/>
    </xf>
    <xf numFmtId="49" fontId="25" fillId="0" borderId="21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3" fontId="23" fillId="0" borderId="58" xfId="0" applyNumberFormat="1" applyFont="1" applyBorder="1" applyAlignment="1">
      <alignment/>
    </xf>
    <xf numFmtId="3" fontId="23" fillId="0" borderId="62" xfId="0" applyNumberFormat="1" applyFont="1" applyBorder="1" applyAlignment="1">
      <alignment/>
    </xf>
    <xf numFmtId="0" fontId="23" fillId="0" borderId="22" xfId="0" applyFont="1" applyBorder="1" applyAlignment="1">
      <alignment horizontal="center"/>
    </xf>
    <xf numFmtId="14" fontId="23" fillId="0" borderId="22" xfId="0" applyNumberFormat="1" applyFont="1" applyBorder="1" applyAlignment="1">
      <alignment horizontal="center"/>
    </xf>
    <xf numFmtId="49" fontId="23" fillId="0" borderId="49" xfId="0" applyNumberFormat="1" applyFont="1" applyBorder="1" applyAlignment="1">
      <alignment horizontal="left"/>
    </xf>
    <xf numFmtId="0" fontId="25" fillId="0" borderId="19" xfId="0" applyFont="1" applyBorder="1" applyAlignment="1">
      <alignment horizontal="left"/>
    </xf>
    <xf numFmtId="0" fontId="25" fillId="0" borderId="59" xfId="0" applyFont="1" applyBorder="1" applyAlignment="1">
      <alignment horizontal="left"/>
    </xf>
    <xf numFmtId="0" fontId="25" fillId="0" borderId="19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23" fillId="0" borderId="37" xfId="0" applyFont="1" applyBorder="1" applyAlignment="1">
      <alignment horizontal="center" shrinkToFit="1"/>
    </xf>
    <xf numFmtId="0" fontId="23" fillId="0" borderId="39" xfId="0" applyFont="1" applyBorder="1" applyAlignment="1">
      <alignment horizontal="center" shrinkToFit="1"/>
    </xf>
    <xf numFmtId="169" fontId="23" fillId="0" borderId="59" xfId="0" applyNumberFormat="1" applyFont="1" applyBorder="1" applyAlignment="1">
      <alignment horizontal="right" indent="2"/>
    </xf>
    <xf numFmtId="169" fontId="23" fillId="0" borderId="24" xfId="0" applyNumberFormat="1" applyFont="1" applyBorder="1" applyAlignment="1">
      <alignment horizontal="right" indent="2"/>
    </xf>
    <xf numFmtId="169" fontId="27" fillId="37" borderId="63" xfId="0" applyNumberFormat="1" applyFont="1" applyFill="1" applyBorder="1" applyAlignment="1">
      <alignment horizontal="right" indent="2"/>
    </xf>
    <xf numFmtId="169" fontId="27" fillId="37" borderId="57" xfId="0" applyNumberFormat="1" applyFont="1" applyFill="1" applyBorder="1" applyAlignment="1">
      <alignment horizontal="right" indent="2"/>
    </xf>
    <xf numFmtId="0" fontId="29" fillId="0" borderId="0" xfId="0" applyFont="1" applyAlignment="1">
      <alignment horizontal="left" vertical="top" wrapText="1"/>
    </xf>
    <xf numFmtId="3" fontId="24" fillId="37" borderId="38" xfId="0" applyNumberFormat="1" applyFont="1" applyFill="1" applyBorder="1" applyAlignment="1">
      <alignment horizontal="right"/>
    </xf>
    <xf numFmtId="3" fontId="24" fillId="37" borderId="57" xfId="0" applyNumberFormat="1" applyFont="1" applyFill="1" applyBorder="1" applyAlignment="1">
      <alignment horizontal="right"/>
    </xf>
    <xf numFmtId="0" fontId="23" fillId="0" borderId="64" xfId="65" applyFont="1" applyBorder="1" applyAlignment="1">
      <alignment horizontal="center"/>
      <protection/>
    </xf>
    <xf numFmtId="0" fontId="23" fillId="0" borderId="65" xfId="65" applyFont="1" applyBorder="1" applyAlignment="1">
      <alignment horizontal="center"/>
      <protection/>
    </xf>
    <xf numFmtId="0" fontId="23" fillId="0" borderId="66" xfId="65" applyFont="1" applyBorder="1" applyAlignment="1">
      <alignment horizontal="center"/>
      <protection/>
    </xf>
    <xf numFmtId="0" fontId="23" fillId="0" borderId="67" xfId="65" applyFont="1" applyBorder="1" applyAlignment="1">
      <alignment horizontal="center"/>
      <protection/>
    </xf>
    <xf numFmtId="0" fontId="23" fillId="0" borderId="68" xfId="65" applyFont="1" applyBorder="1" applyAlignment="1">
      <alignment horizontal="left"/>
      <protection/>
    </xf>
    <xf numFmtId="0" fontId="23" fillId="0" borderId="52" xfId="65" applyFont="1" applyBorder="1" applyAlignment="1">
      <alignment horizontal="left"/>
      <protection/>
    </xf>
    <xf numFmtId="0" fontId="23" fillId="0" borderId="69" xfId="65" applyFont="1" applyBorder="1" applyAlignment="1">
      <alignment horizontal="left"/>
      <protection/>
    </xf>
    <xf numFmtId="49" fontId="37" fillId="38" borderId="70" xfId="65" applyNumberFormat="1" applyFont="1" applyFill="1" applyBorder="1" applyAlignment="1">
      <alignment horizontal="left" wrapText="1"/>
      <protection/>
    </xf>
    <xf numFmtId="49" fontId="38" fillId="0" borderId="71" xfId="0" applyNumberFormat="1" applyFont="1" applyBorder="1" applyAlignment="1">
      <alignment horizontal="left" wrapText="1"/>
    </xf>
    <xf numFmtId="0" fontId="31" fillId="0" borderId="0" xfId="65" applyFont="1" applyAlignment="1">
      <alignment horizontal="center"/>
      <protection/>
    </xf>
    <xf numFmtId="49" fontId="23" fillId="0" borderId="66" xfId="65" applyNumberFormat="1" applyFont="1" applyBorder="1" applyAlignment="1">
      <alignment horizontal="center"/>
      <protection/>
    </xf>
    <xf numFmtId="0" fontId="23" fillId="0" borderId="68" xfId="65" applyFont="1" applyBorder="1" applyAlignment="1">
      <alignment horizontal="center" shrinkToFit="1"/>
      <protection/>
    </xf>
    <xf numFmtId="0" fontId="23" fillId="0" borderId="52" xfId="65" applyFont="1" applyBorder="1" applyAlignment="1">
      <alignment horizontal="center" shrinkToFit="1"/>
      <protection/>
    </xf>
    <xf numFmtId="0" fontId="23" fillId="0" borderId="69" xfId="65" applyFont="1" applyBorder="1" applyAlignment="1">
      <alignment horizontal="center" shrinkToFit="1"/>
      <protection/>
    </xf>
  </cellXfs>
  <cellStyles count="6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" xfId="52"/>
    <cellStyle name="Comma [0]" xfId="53"/>
    <cellStyle name="Hyperlink" xfId="54"/>
    <cellStyle name="Chybně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normální_POL.XLS" xfId="65"/>
    <cellStyle name="Followed Hyperlink" xfId="66"/>
    <cellStyle name="Poznámka" xfId="67"/>
    <cellStyle name="Percent" xfId="68"/>
    <cellStyle name="Propojená buňka" xfId="69"/>
    <cellStyle name="Správně" xfId="70"/>
    <cellStyle name="Špatně" xfId="71"/>
    <cellStyle name="Text upozornění" xfId="72"/>
    <cellStyle name="Vstup" xfId="73"/>
    <cellStyle name="Výpočet" xfId="74"/>
    <cellStyle name="Výstup" xfId="75"/>
    <cellStyle name="Vysvětlující text" xfId="76"/>
    <cellStyle name="Zvýraznění 1" xfId="77"/>
    <cellStyle name="Zvýraznění 2" xfId="78"/>
    <cellStyle name="Zvýraznění 3" xfId="79"/>
    <cellStyle name="Zvýraznění 4" xfId="80"/>
    <cellStyle name="Zvýraznění 5" xfId="81"/>
    <cellStyle name="Zvýraznění 6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22">
      <selection activeCell="B46" sqref="B46:G46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 t="str">
        <f>Rekapitulace!H1</f>
        <v>04 - 01</v>
      </c>
      <c r="D2" s="5" t="str">
        <f>Rekapitulace!G2</f>
        <v>Pokládka PVC - chodby a schodiště - DD Kralupy</v>
      </c>
      <c r="E2" s="4"/>
      <c r="F2" s="6" t="s">
        <v>2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3</v>
      </c>
      <c r="B4" s="9"/>
      <c r="C4" s="10" t="s">
        <v>4</v>
      </c>
      <c r="D4" s="10"/>
      <c r="E4" s="9"/>
      <c r="F4" s="11" t="s">
        <v>5</v>
      </c>
      <c r="G4" s="14"/>
    </row>
    <row r="5" spans="1:7" ht="12.75" customHeight="1">
      <c r="A5" s="15" t="s">
        <v>78</v>
      </c>
      <c r="B5" s="16"/>
      <c r="C5" s="17" t="s">
        <v>79</v>
      </c>
      <c r="D5" s="18"/>
      <c r="E5" s="19"/>
      <c r="F5" s="11" t="s">
        <v>7</v>
      </c>
      <c r="G5" s="12"/>
    </row>
    <row r="6" spans="1:15" ht="12.75" customHeight="1">
      <c r="A6" s="13" t="s">
        <v>8</v>
      </c>
      <c r="B6" s="9"/>
      <c r="C6" s="10" t="s">
        <v>9</v>
      </c>
      <c r="D6" s="10"/>
      <c r="E6" s="9"/>
      <c r="F6" s="20" t="s">
        <v>10</v>
      </c>
      <c r="G6" s="21"/>
      <c r="O6" s="22"/>
    </row>
    <row r="7" spans="1:7" ht="12.75" customHeight="1">
      <c r="A7" s="23" t="s">
        <v>76</v>
      </c>
      <c r="B7" s="24"/>
      <c r="C7" s="25" t="s">
        <v>77</v>
      </c>
      <c r="D7" s="26"/>
      <c r="E7" s="26"/>
      <c r="F7" s="27" t="s">
        <v>11</v>
      </c>
      <c r="G7" s="21"/>
    </row>
    <row r="8" spans="1:9" ht="12.75">
      <c r="A8" s="28" t="s">
        <v>12</v>
      </c>
      <c r="B8" s="11"/>
      <c r="C8" s="203"/>
      <c r="D8" s="203"/>
      <c r="E8" s="204"/>
      <c r="F8" s="29" t="s">
        <v>13</v>
      </c>
      <c r="G8" s="30"/>
      <c r="H8" s="31"/>
      <c r="I8" s="32"/>
    </row>
    <row r="9" spans="1:8" ht="12.75">
      <c r="A9" s="28" t="s">
        <v>14</v>
      </c>
      <c r="B9" s="11"/>
      <c r="C9" s="203"/>
      <c r="D9" s="203"/>
      <c r="E9" s="204"/>
      <c r="F9" s="11"/>
      <c r="G9" s="33"/>
      <c r="H9" s="34"/>
    </row>
    <row r="10" spans="1:8" ht="12.75">
      <c r="A10" s="28" t="s">
        <v>15</v>
      </c>
      <c r="B10" s="11"/>
      <c r="C10" s="203"/>
      <c r="D10" s="203"/>
      <c r="E10" s="203"/>
      <c r="F10" s="35"/>
      <c r="G10" s="36"/>
      <c r="H10" s="37"/>
    </row>
    <row r="11" spans="1:57" ht="13.5" customHeight="1">
      <c r="A11" s="28" t="s">
        <v>16</v>
      </c>
      <c r="B11" s="11"/>
      <c r="C11" s="203"/>
      <c r="D11" s="203"/>
      <c r="E11" s="203"/>
      <c r="F11" s="38" t="s">
        <v>17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18</v>
      </c>
      <c r="B12" s="9"/>
      <c r="C12" s="205"/>
      <c r="D12" s="205"/>
      <c r="E12" s="205"/>
      <c r="F12" s="42" t="s">
        <v>19</v>
      </c>
      <c r="G12" s="43"/>
      <c r="H12" s="34"/>
    </row>
    <row r="13" spans="1:8" ht="28.5" customHeight="1" thickBot="1">
      <c r="A13" s="44" t="s">
        <v>20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21</v>
      </c>
      <c r="B14" s="49"/>
      <c r="C14" s="50"/>
      <c r="D14" s="51" t="s">
        <v>22</v>
      </c>
      <c r="E14" s="52"/>
      <c r="F14" s="52"/>
      <c r="G14" s="50"/>
    </row>
    <row r="15" spans="1:7" ht="15.75" customHeight="1">
      <c r="A15" s="53"/>
      <c r="B15" s="54" t="s">
        <v>23</v>
      </c>
      <c r="C15" s="55"/>
      <c r="D15" s="56" t="str">
        <f>Rekapitulace!A14</f>
        <v>Ztížené výrobní podmínky</v>
      </c>
      <c r="E15" s="57"/>
      <c r="F15" s="58"/>
      <c r="G15" s="55"/>
    </row>
    <row r="16" spans="1:7" ht="15.75" customHeight="1">
      <c r="A16" s="53" t="s">
        <v>24</v>
      </c>
      <c r="B16" s="54" t="s">
        <v>25</v>
      </c>
      <c r="C16" s="55"/>
      <c r="D16" s="8" t="str">
        <f>Rekapitulace!A15</f>
        <v>Oborová přirážka</v>
      </c>
      <c r="E16" s="59"/>
      <c r="F16" s="60"/>
      <c r="G16" s="55"/>
    </row>
    <row r="17" spans="1:7" ht="15.75" customHeight="1">
      <c r="A17" s="53" t="s">
        <v>26</v>
      </c>
      <c r="B17" s="54" t="s">
        <v>27</v>
      </c>
      <c r="C17" s="55"/>
      <c r="D17" s="8" t="str">
        <f>Rekapitulace!A16</f>
        <v>Přesun stavebních kapacit</v>
      </c>
      <c r="E17" s="59"/>
      <c r="F17" s="60"/>
      <c r="G17" s="55"/>
    </row>
    <row r="18" spans="1:7" ht="15.75" customHeight="1">
      <c r="A18" s="61" t="s">
        <v>28</v>
      </c>
      <c r="B18" s="62" t="s">
        <v>29</v>
      </c>
      <c r="C18" s="55"/>
      <c r="D18" s="8" t="str">
        <f>Rekapitulace!A17</f>
        <v>Mimostaveništní doprava</v>
      </c>
      <c r="E18" s="59"/>
      <c r="F18" s="60"/>
      <c r="G18" s="55"/>
    </row>
    <row r="19" spans="1:7" ht="15.75" customHeight="1">
      <c r="A19" s="63" t="s">
        <v>30</v>
      </c>
      <c r="B19" s="54"/>
      <c r="C19" s="55"/>
      <c r="D19" s="8" t="str">
        <f>Rekapitulace!A18</f>
        <v>Zařízení staveniště</v>
      </c>
      <c r="E19" s="59"/>
      <c r="F19" s="60"/>
      <c r="G19" s="55"/>
    </row>
    <row r="20" spans="1:7" ht="15.75" customHeight="1">
      <c r="A20" s="63"/>
      <c r="B20" s="54"/>
      <c r="C20" s="55"/>
      <c r="D20" s="8" t="str">
        <f>Rekapitulace!A19</f>
        <v>Provoz investora</v>
      </c>
      <c r="E20" s="59"/>
      <c r="F20" s="60"/>
      <c r="G20" s="55"/>
    </row>
    <row r="21" spans="1:7" ht="15.75" customHeight="1">
      <c r="A21" s="63" t="s">
        <v>31</v>
      </c>
      <c r="B21" s="54"/>
      <c r="C21" s="55"/>
      <c r="D21" s="8" t="str">
        <f>Rekapitulace!A20</f>
        <v>Kompletační činnost (IČD)</v>
      </c>
      <c r="E21" s="59"/>
      <c r="F21" s="60"/>
      <c r="G21" s="55"/>
    </row>
    <row r="22" spans="1:7" ht="15.75" customHeight="1">
      <c r="A22" s="64" t="s">
        <v>32</v>
      </c>
      <c r="B22" s="65"/>
      <c r="C22" s="55"/>
      <c r="D22" s="8" t="s">
        <v>33</v>
      </c>
      <c r="E22" s="59"/>
      <c r="F22" s="60"/>
      <c r="G22" s="55"/>
    </row>
    <row r="23" spans="1:7" ht="15.75" customHeight="1" thickBot="1">
      <c r="A23" s="207" t="s">
        <v>34</v>
      </c>
      <c r="B23" s="208"/>
      <c r="C23" s="66"/>
      <c r="D23" s="67" t="s">
        <v>35</v>
      </c>
      <c r="E23" s="68"/>
      <c r="F23" s="69"/>
      <c r="G23" s="55"/>
    </row>
    <row r="24" spans="1:7" ht="12.75">
      <c r="A24" s="70" t="s">
        <v>36</v>
      </c>
      <c r="B24" s="71"/>
      <c r="C24" s="72"/>
      <c r="D24" s="71" t="s">
        <v>37</v>
      </c>
      <c r="E24" s="71"/>
      <c r="F24" s="73" t="s">
        <v>38</v>
      </c>
      <c r="G24" s="74"/>
    </row>
    <row r="25" spans="1:7" ht="12.75">
      <c r="A25" s="64" t="s">
        <v>39</v>
      </c>
      <c r="B25" s="65"/>
      <c r="C25" s="200"/>
      <c r="D25" s="65" t="s">
        <v>39</v>
      </c>
      <c r="E25" s="76"/>
      <c r="F25" s="77" t="s">
        <v>39</v>
      </c>
      <c r="G25" s="78"/>
    </row>
    <row r="26" spans="1:7" ht="37.5" customHeight="1">
      <c r="A26" s="64" t="s">
        <v>40</v>
      </c>
      <c r="B26" s="79"/>
      <c r="C26" s="201"/>
      <c r="D26" s="65" t="s">
        <v>40</v>
      </c>
      <c r="E26" s="76"/>
      <c r="F26" s="77" t="s">
        <v>40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41</v>
      </c>
      <c r="B28" s="65"/>
      <c r="C28" s="75"/>
      <c r="D28" s="77" t="s">
        <v>42</v>
      </c>
      <c r="E28" s="75"/>
      <c r="F28" s="81" t="s">
        <v>42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43</v>
      </c>
      <c r="B30" s="85"/>
      <c r="C30" s="86">
        <v>15</v>
      </c>
      <c r="D30" s="85" t="s">
        <v>44</v>
      </c>
      <c r="E30" s="87"/>
      <c r="F30" s="209">
        <f>C23-F32</f>
        <v>0</v>
      </c>
      <c r="G30" s="210"/>
    </row>
    <row r="31" spans="1:7" ht="12.75">
      <c r="A31" s="84" t="s">
        <v>45</v>
      </c>
      <c r="B31" s="85"/>
      <c r="C31" s="86">
        <f>SazbaDPH1</f>
        <v>15</v>
      </c>
      <c r="D31" s="85" t="s">
        <v>46</v>
      </c>
      <c r="E31" s="87"/>
      <c r="F31" s="209">
        <f>ROUND(PRODUCT(F30,C31/100),0)</f>
        <v>0</v>
      </c>
      <c r="G31" s="210"/>
    </row>
    <row r="32" spans="1:7" ht="12.75">
      <c r="A32" s="84" t="s">
        <v>43</v>
      </c>
      <c r="B32" s="85"/>
      <c r="C32" s="86">
        <v>0</v>
      </c>
      <c r="D32" s="85" t="s">
        <v>46</v>
      </c>
      <c r="E32" s="87"/>
      <c r="F32" s="209">
        <v>0</v>
      </c>
      <c r="G32" s="210"/>
    </row>
    <row r="33" spans="1:7" ht="12.75">
      <c r="A33" s="84" t="s">
        <v>45</v>
      </c>
      <c r="B33" s="88"/>
      <c r="C33" s="89">
        <f>SazbaDPH2</f>
        <v>0</v>
      </c>
      <c r="D33" s="85" t="s">
        <v>46</v>
      </c>
      <c r="E33" s="60"/>
      <c r="F33" s="209">
        <f>ROUND(PRODUCT(F32,C33/100),0)</f>
        <v>0</v>
      </c>
      <c r="G33" s="210"/>
    </row>
    <row r="34" spans="1:7" s="93" customFormat="1" ht="19.5" customHeight="1" thickBot="1">
      <c r="A34" s="90" t="s">
        <v>47</v>
      </c>
      <c r="B34" s="91"/>
      <c r="C34" s="91"/>
      <c r="D34" s="91"/>
      <c r="E34" s="92"/>
      <c r="F34" s="211">
        <f>ROUND(SUM(F30:F33),0)</f>
        <v>0</v>
      </c>
      <c r="G34" s="212"/>
    </row>
    <row r="36" spans="1:8" ht="12.75">
      <c r="A36" s="94" t="s">
        <v>48</v>
      </c>
      <c r="B36" s="94"/>
      <c r="C36" s="94"/>
      <c r="D36" s="94"/>
      <c r="E36" s="94"/>
      <c r="F36" s="94"/>
      <c r="G36" s="94"/>
      <c r="H36" t="s">
        <v>6</v>
      </c>
    </row>
    <row r="37" spans="1:8" ht="14.25" customHeight="1">
      <c r="A37" s="94"/>
      <c r="B37" s="213"/>
      <c r="C37" s="213"/>
      <c r="D37" s="213"/>
      <c r="E37" s="213"/>
      <c r="F37" s="213"/>
      <c r="G37" s="213"/>
      <c r="H37" t="s">
        <v>6</v>
      </c>
    </row>
    <row r="38" spans="1:8" ht="12.75" customHeight="1">
      <c r="A38" s="95"/>
      <c r="B38" s="213"/>
      <c r="C38" s="213"/>
      <c r="D38" s="213"/>
      <c r="E38" s="213"/>
      <c r="F38" s="213"/>
      <c r="G38" s="213"/>
      <c r="H38" t="s">
        <v>6</v>
      </c>
    </row>
    <row r="39" spans="1:8" ht="12.75">
      <c r="A39" s="95"/>
      <c r="B39" s="213"/>
      <c r="C39" s="213"/>
      <c r="D39" s="213"/>
      <c r="E39" s="213"/>
      <c r="F39" s="213"/>
      <c r="G39" s="213"/>
      <c r="H39" t="s">
        <v>6</v>
      </c>
    </row>
    <row r="40" spans="1:8" ht="12.75">
      <c r="A40" s="95"/>
      <c r="B40" s="213"/>
      <c r="C40" s="213"/>
      <c r="D40" s="213"/>
      <c r="E40" s="213"/>
      <c r="F40" s="213"/>
      <c r="G40" s="213"/>
      <c r="H40" t="s">
        <v>6</v>
      </c>
    </row>
    <row r="41" spans="1:8" ht="12.75">
      <c r="A41" s="95"/>
      <c r="B41" s="213"/>
      <c r="C41" s="213"/>
      <c r="D41" s="213"/>
      <c r="E41" s="213"/>
      <c r="F41" s="213"/>
      <c r="G41" s="213"/>
      <c r="H41" t="s">
        <v>6</v>
      </c>
    </row>
    <row r="42" spans="1:8" ht="12.75">
      <c r="A42" s="95"/>
      <c r="B42" s="213"/>
      <c r="C42" s="213"/>
      <c r="D42" s="213"/>
      <c r="E42" s="213"/>
      <c r="F42" s="213"/>
      <c r="G42" s="213"/>
      <c r="H42" t="s">
        <v>6</v>
      </c>
    </row>
    <row r="43" spans="1:8" ht="12.75">
      <c r="A43" s="95"/>
      <c r="B43" s="213"/>
      <c r="C43" s="213"/>
      <c r="D43" s="213"/>
      <c r="E43" s="213"/>
      <c r="F43" s="213"/>
      <c r="G43" s="213"/>
      <c r="H43" t="s">
        <v>6</v>
      </c>
    </row>
    <row r="44" spans="1:8" ht="12.75">
      <c r="A44" s="95"/>
      <c r="B44" s="213"/>
      <c r="C44" s="213"/>
      <c r="D44" s="213"/>
      <c r="E44" s="213"/>
      <c r="F44" s="213"/>
      <c r="G44" s="213"/>
      <c r="H44" t="s">
        <v>6</v>
      </c>
    </row>
    <row r="45" spans="1:8" ht="0.75" customHeight="1">
      <c r="A45" s="95"/>
      <c r="B45" s="213"/>
      <c r="C45" s="213"/>
      <c r="D45" s="213"/>
      <c r="E45" s="213"/>
      <c r="F45" s="213"/>
      <c r="G45" s="213"/>
      <c r="H45" t="s">
        <v>6</v>
      </c>
    </row>
    <row r="46" spans="2:7" ht="12.75">
      <c r="B46" s="206"/>
      <c r="C46" s="206"/>
      <c r="D46" s="206"/>
      <c r="E46" s="206"/>
      <c r="F46" s="206"/>
      <c r="G46" s="206"/>
    </row>
    <row r="47" spans="2:7" ht="12.75">
      <c r="B47" s="206"/>
      <c r="C47" s="206"/>
      <c r="D47" s="206"/>
      <c r="E47" s="206"/>
      <c r="F47" s="206"/>
      <c r="G47" s="206"/>
    </row>
    <row r="48" spans="2:7" ht="12.75">
      <c r="B48" s="206"/>
      <c r="C48" s="206"/>
      <c r="D48" s="206"/>
      <c r="E48" s="206"/>
      <c r="F48" s="206"/>
      <c r="G48" s="206"/>
    </row>
    <row r="49" spans="2:7" ht="12.75">
      <c r="B49" s="206"/>
      <c r="C49" s="206"/>
      <c r="D49" s="206"/>
      <c r="E49" s="206"/>
      <c r="F49" s="206"/>
      <c r="G49" s="206"/>
    </row>
    <row r="50" spans="2:7" ht="12.75">
      <c r="B50" s="206"/>
      <c r="C50" s="206"/>
      <c r="D50" s="206"/>
      <c r="E50" s="206"/>
      <c r="F50" s="206"/>
      <c r="G50" s="206"/>
    </row>
    <row r="51" spans="2:7" ht="12.75">
      <c r="B51" s="206"/>
      <c r="C51" s="206"/>
      <c r="D51" s="206"/>
      <c r="E51" s="206"/>
      <c r="F51" s="206"/>
      <c r="G51" s="206"/>
    </row>
    <row r="52" spans="2:7" ht="12.75">
      <c r="B52" s="206"/>
      <c r="C52" s="206"/>
      <c r="D52" s="206"/>
      <c r="E52" s="206"/>
      <c r="F52" s="206"/>
      <c r="G52" s="206"/>
    </row>
    <row r="53" spans="2:7" ht="12.75">
      <c r="B53" s="206"/>
      <c r="C53" s="206"/>
      <c r="D53" s="206"/>
      <c r="E53" s="206"/>
      <c r="F53" s="206"/>
      <c r="G53" s="206"/>
    </row>
    <row r="54" spans="2:7" ht="12.75">
      <c r="B54" s="206"/>
      <c r="C54" s="206"/>
      <c r="D54" s="206"/>
      <c r="E54" s="206"/>
      <c r="F54" s="206"/>
      <c r="G54" s="206"/>
    </row>
    <row r="55" spans="2:7" ht="12.75">
      <c r="B55" s="206"/>
      <c r="C55" s="206"/>
      <c r="D55" s="206"/>
      <c r="E55" s="206"/>
      <c r="F55" s="206"/>
      <c r="G55" s="206"/>
    </row>
  </sheetData>
  <sheetProtection/>
  <mergeCells count="22">
    <mergeCell ref="B54:G54"/>
    <mergeCell ref="B55:G55"/>
    <mergeCell ref="B49:G49"/>
    <mergeCell ref="B50:G50"/>
    <mergeCell ref="B51:G51"/>
    <mergeCell ref="B52:G52"/>
    <mergeCell ref="B47:G47"/>
    <mergeCell ref="B48:G48"/>
    <mergeCell ref="B37:G45"/>
    <mergeCell ref="B53:G53"/>
    <mergeCell ref="C9:E9"/>
    <mergeCell ref="C11:E11"/>
    <mergeCell ref="C8:E8"/>
    <mergeCell ref="C10:E10"/>
    <mergeCell ref="C12:E12"/>
    <mergeCell ref="B46:G46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3"/>
  <sheetViews>
    <sheetView zoomScalePageLayoutView="0" workbookViewId="0" topLeftCell="A1">
      <selection activeCell="J18" sqref="J1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6" t="s">
        <v>49</v>
      </c>
      <c r="B1" s="217"/>
      <c r="C1" s="96" t="str">
        <f>CONCATENATE(cislostavby," ",nazevstavby)</f>
        <v>2019/04 Dětský domov a Školní jídelna-Kralupy nad Vltavou</v>
      </c>
      <c r="D1" s="97"/>
      <c r="E1" s="98"/>
      <c r="F1" s="97"/>
      <c r="G1" s="99" t="s">
        <v>50</v>
      </c>
      <c r="H1" s="202" t="s">
        <v>173</v>
      </c>
      <c r="I1" s="100"/>
    </row>
    <row r="2" spans="1:9" ht="13.5" thickBot="1">
      <c r="A2" s="218" t="s">
        <v>51</v>
      </c>
      <c r="B2" s="219"/>
      <c r="C2" s="101" t="str">
        <f>CONCATENATE(cisloobjektu," ",nazevobjektu)</f>
        <v>01 Pokládka PVC - chodby a schodiště - DD Kralupy</v>
      </c>
      <c r="D2" s="102"/>
      <c r="E2" s="103"/>
      <c r="F2" s="102"/>
      <c r="G2" s="220" t="s">
        <v>79</v>
      </c>
      <c r="H2" s="221"/>
      <c r="I2" s="222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4" t="s">
        <v>52</v>
      </c>
      <c r="B4" s="105"/>
      <c r="C4" s="105"/>
      <c r="D4" s="105"/>
      <c r="E4" s="106"/>
      <c r="F4" s="105"/>
      <c r="G4" s="105"/>
      <c r="H4" s="105"/>
      <c r="I4" s="105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7"/>
      <c r="B6" s="108" t="s">
        <v>53</v>
      </c>
      <c r="C6" s="108"/>
      <c r="D6" s="109"/>
      <c r="E6" s="110" t="s">
        <v>54</v>
      </c>
      <c r="F6" s="111" t="s">
        <v>55</v>
      </c>
      <c r="G6" s="111" t="s">
        <v>56</v>
      </c>
      <c r="H6" s="111" t="s">
        <v>57</v>
      </c>
      <c r="I6" s="112" t="s">
        <v>31</v>
      </c>
    </row>
    <row r="7" spans="1:9" s="34" customFormat="1" ht="12.75">
      <c r="A7" s="196" t="str">
        <f>Položky!B7</f>
        <v>96</v>
      </c>
      <c r="B7" s="113" t="str">
        <f>Položky!C7</f>
        <v>Bourání konstrukcí</v>
      </c>
      <c r="C7" s="65"/>
      <c r="D7" s="114"/>
      <c r="E7" s="197"/>
      <c r="F7" s="198">
        <f>Položky!BB34</f>
        <v>0</v>
      </c>
      <c r="G7" s="198">
        <f>Položky!BC34</f>
        <v>0</v>
      </c>
      <c r="H7" s="198">
        <f>Položky!BD34</f>
        <v>0</v>
      </c>
      <c r="I7" s="199">
        <f>Položky!BE34</f>
        <v>0</v>
      </c>
    </row>
    <row r="8" spans="1:9" s="34" customFormat="1" ht="13.5" thickBot="1">
      <c r="A8" s="196" t="str">
        <f>Položky!B35</f>
        <v>776</v>
      </c>
      <c r="B8" s="113" t="str">
        <f>Položky!C35</f>
        <v>Podlahy povlakové</v>
      </c>
      <c r="C8" s="65"/>
      <c r="D8" s="114"/>
      <c r="E8" s="197">
        <f>Položky!BA107</f>
        <v>0</v>
      </c>
      <c r="F8" s="198"/>
      <c r="G8" s="198">
        <f>Položky!BC107</f>
        <v>0</v>
      </c>
      <c r="H8" s="198">
        <f>Položky!BD107</f>
        <v>0</v>
      </c>
      <c r="I8" s="199">
        <f>Položky!BE107</f>
        <v>0</v>
      </c>
    </row>
    <row r="9" spans="1:9" s="121" customFormat="1" ht="13.5" thickBot="1">
      <c r="A9" s="115"/>
      <c r="B9" s="116" t="s">
        <v>58</v>
      </c>
      <c r="C9" s="116"/>
      <c r="D9" s="117"/>
      <c r="E9" s="118">
        <f>SUM(E7:E8)</f>
        <v>0</v>
      </c>
      <c r="F9" s="119"/>
      <c r="G9" s="119">
        <f>SUM(G7:G8)</f>
        <v>0</v>
      </c>
      <c r="H9" s="119">
        <f>SUM(H7:H8)</f>
        <v>0</v>
      </c>
      <c r="I9" s="120">
        <f>SUM(I7:I8)</f>
        <v>0</v>
      </c>
    </row>
    <row r="10" spans="1:9" ht="12.75">
      <c r="A10" s="65"/>
      <c r="B10" s="65"/>
      <c r="C10" s="65"/>
      <c r="D10" s="65"/>
      <c r="E10" s="65"/>
      <c r="F10" s="65"/>
      <c r="G10" s="65"/>
      <c r="H10" s="65"/>
      <c r="I10" s="65"/>
    </row>
    <row r="11" spans="1:57" ht="19.5" customHeight="1">
      <c r="A11" s="105" t="s">
        <v>59</v>
      </c>
      <c r="B11" s="105"/>
      <c r="C11" s="105"/>
      <c r="D11" s="105"/>
      <c r="E11" s="105"/>
      <c r="F11" s="105"/>
      <c r="G11" s="122"/>
      <c r="H11" s="105"/>
      <c r="I11" s="105"/>
      <c r="BA11" s="40"/>
      <c r="BB11" s="40"/>
      <c r="BC11" s="40"/>
      <c r="BD11" s="40"/>
      <c r="BE11" s="40"/>
    </row>
    <row r="12" spans="1:9" ht="13.5" thickBot="1">
      <c r="A12" s="76"/>
      <c r="B12" s="76"/>
      <c r="C12" s="76"/>
      <c r="D12" s="76"/>
      <c r="E12" s="76"/>
      <c r="F12" s="76"/>
      <c r="G12" s="76"/>
      <c r="H12" s="76"/>
      <c r="I12" s="76"/>
    </row>
    <row r="13" spans="1:9" ht="12.75">
      <c r="A13" s="70" t="s">
        <v>60</v>
      </c>
      <c r="B13" s="71"/>
      <c r="C13" s="71"/>
      <c r="D13" s="123"/>
      <c r="E13" s="124" t="s">
        <v>61</v>
      </c>
      <c r="F13" s="125" t="s">
        <v>62</v>
      </c>
      <c r="G13" s="126" t="s">
        <v>63</v>
      </c>
      <c r="H13" s="127"/>
      <c r="I13" s="128" t="s">
        <v>61</v>
      </c>
    </row>
    <row r="14" spans="1:53" ht="12.75">
      <c r="A14" s="63" t="s">
        <v>165</v>
      </c>
      <c r="B14" s="54"/>
      <c r="C14" s="54"/>
      <c r="D14" s="129"/>
      <c r="E14" s="130">
        <v>0</v>
      </c>
      <c r="F14" s="131">
        <v>0</v>
      </c>
      <c r="G14" s="132">
        <f aca="true" t="shared" si="0" ref="G14:G21">CHOOSE(BA14+1,HSV+PSV,HSV+PSV+Mont,HSV+PSV+Dodavka+Mont,HSV,PSV,Mont,Dodavka,Mont+Dodavka,0)</f>
        <v>0</v>
      </c>
      <c r="H14" s="133"/>
      <c r="I14" s="134">
        <f aca="true" t="shared" si="1" ref="I14:I21">E14+F14*G14/100</f>
        <v>0</v>
      </c>
      <c r="BA14">
        <v>2</v>
      </c>
    </row>
    <row r="15" spans="1:53" ht="12.75">
      <c r="A15" s="63" t="s">
        <v>166</v>
      </c>
      <c r="B15" s="54"/>
      <c r="C15" s="54"/>
      <c r="D15" s="129"/>
      <c r="E15" s="130">
        <v>0</v>
      </c>
      <c r="F15" s="131">
        <v>0</v>
      </c>
      <c r="G15" s="132">
        <f t="shared" si="0"/>
        <v>0</v>
      </c>
      <c r="H15" s="133"/>
      <c r="I15" s="134">
        <f t="shared" si="1"/>
        <v>0</v>
      </c>
      <c r="BA15">
        <v>2</v>
      </c>
    </row>
    <row r="16" spans="1:53" ht="12.75">
      <c r="A16" s="63" t="s">
        <v>167</v>
      </c>
      <c r="B16" s="54"/>
      <c r="C16" s="54"/>
      <c r="D16" s="129"/>
      <c r="E16" s="130">
        <v>0</v>
      </c>
      <c r="F16" s="131"/>
      <c r="G16" s="132">
        <f t="shared" si="0"/>
        <v>0</v>
      </c>
      <c r="H16" s="133"/>
      <c r="I16" s="134">
        <f t="shared" si="1"/>
        <v>0</v>
      </c>
      <c r="BA16">
        <v>2</v>
      </c>
    </row>
    <row r="17" spans="1:53" ht="12.75">
      <c r="A17" s="63" t="s">
        <v>168</v>
      </c>
      <c r="B17" s="54"/>
      <c r="C17" s="54"/>
      <c r="D17" s="129"/>
      <c r="E17" s="130">
        <v>0</v>
      </c>
      <c r="F17" s="131"/>
      <c r="G17" s="132">
        <f t="shared" si="0"/>
        <v>0</v>
      </c>
      <c r="H17" s="133"/>
      <c r="I17" s="134">
        <f t="shared" si="1"/>
        <v>0</v>
      </c>
      <c r="BA17">
        <v>2</v>
      </c>
    </row>
    <row r="18" spans="1:53" ht="12.75">
      <c r="A18" s="63" t="s">
        <v>169</v>
      </c>
      <c r="B18" s="54"/>
      <c r="C18" s="54"/>
      <c r="D18" s="129"/>
      <c r="E18" s="130">
        <v>0</v>
      </c>
      <c r="F18" s="131">
        <v>0</v>
      </c>
      <c r="G18" s="132">
        <f t="shared" si="0"/>
        <v>0</v>
      </c>
      <c r="H18" s="133"/>
      <c r="I18" s="134">
        <f t="shared" si="1"/>
        <v>0</v>
      </c>
      <c r="BA18">
        <v>2</v>
      </c>
    </row>
    <row r="19" spans="1:53" ht="12.75">
      <c r="A19" s="63" t="s">
        <v>170</v>
      </c>
      <c r="B19" s="54"/>
      <c r="C19" s="54"/>
      <c r="D19" s="129"/>
      <c r="E19" s="130">
        <v>0</v>
      </c>
      <c r="F19" s="131">
        <v>0</v>
      </c>
      <c r="G19" s="132">
        <f t="shared" si="0"/>
        <v>0</v>
      </c>
      <c r="H19" s="133"/>
      <c r="I19" s="134">
        <f t="shared" si="1"/>
        <v>0</v>
      </c>
      <c r="BA19">
        <v>2</v>
      </c>
    </row>
    <row r="20" spans="1:53" ht="12.75">
      <c r="A20" s="63" t="s">
        <v>171</v>
      </c>
      <c r="B20" s="54"/>
      <c r="C20" s="54"/>
      <c r="D20" s="129"/>
      <c r="E20" s="130">
        <v>0</v>
      </c>
      <c r="F20" s="131">
        <v>0</v>
      </c>
      <c r="G20" s="132">
        <f t="shared" si="0"/>
        <v>0</v>
      </c>
      <c r="H20" s="133"/>
      <c r="I20" s="134">
        <f t="shared" si="1"/>
        <v>0</v>
      </c>
      <c r="BA20">
        <v>2</v>
      </c>
    </row>
    <row r="21" spans="1:53" ht="12.75">
      <c r="A21" s="63" t="s">
        <v>172</v>
      </c>
      <c r="B21" s="54"/>
      <c r="C21" s="54"/>
      <c r="D21" s="129"/>
      <c r="E21" s="130">
        <v>0</v>
      </c>
      <c r="F21" s="131">
        <v>0</v>
      </c>
      <c r="G21" s="132">
        <f t="shared" si="0"/>
        <v>0</v>
      </c>
      <c r="H21" s="133"/>
      <c r="I21" s="134">
        <f t="shared" si="1"/>
        <v>0</v>
      </c>
      <c r="BA21">
        <v>2</v>
      </c>
    </row>
    <row r="22" spans="1:9" ht="13.5" thickBot="1">
      <c r="A22" s="135"/>
      <c r="B22" s="136" t="s">
        <v>64</v>
      </c>
      <c r="C22" s="137"/>
      <c r="D22" s="138"/>
      <c r="E22" s="139"/>
      <c r="F22" s="140"/>
      <c r="G22" s="140"/>
      <c r="H22" s="214">
        <f>SUM(I14:I21)</f>
        <v>0</v>
      </c>
      <c r="I22" s="215"/>
    </row>
    <row r="24" spans="2:9" ht="12.75">
      <c r="B24" s="121"/>
      <c r="F24" s="141"/>
      <c r="G24" s="142"/>
      <c r="H24" s="142"/>
      <c r="I24" s="143"/>
    </row>
    <row r="25" spans="6:9" ht="12.75">
      <c r="F25" s="141"/>
      <c r="G25" s="142"/>
      <c r="H25" s="142"/>
      <c r="I25" s="143"/>
    </row>
    <row r="26" spans="6:9" ht="12.75">
      <c r="F26" s="141"/>
      <c r="G26" s="142"/>
      <c r="H26" s="142"/>
      <c r="I26" s="143"/>
    </row>
    <row r="27" spans="6:9" ht="12.75">
      <c r="F27" s="141"/>
      <c r="G27" s="142"/>
      <c r="H27" s="142"/>
      <c r="I27" s="143"/>
    </row>
    <row r="28" spans="6:9" ht="12.75">
      <c r="F28" s="141"/>
      <c r="G28" s="142"/>
      <c r="H28" s="142"/>
      <c r="I28" s="143"/>
    </row>
    <row r="29" spans="6:9" ht="12.75">
      <c r="F29" s="141"/>
      <c r="G29" s="142"/>
      <c r="H29" s="142"/>
      <c r="I29" s="143"/>
    </row>
    <row r="30" spans="6:9" ht="12.75">
      <c r="F30" s="141"/>
      <c r="G30" s="142"/>
      <c r="H30" s="142"/>
      <c r="I30" s="143"/>
    </row>
    <row r="31" spans="6:9" ht="12.75">
      <c r="F31" s="141"/>
      <c r="G31" s="142"/>
      <c r="H31" s="142"/>
      <c r="I31" s="143"/>
    </row>
    <row r="32" spans="6:9" ht="12.75">
      <c r="F32" s="141"/>
      <c r="G32" s="142"/>
      <c r="H32" s="142"/>
      <c r="I32" s="143"/>
    </row>
    <row r="33" spans="6:9" ht="12.75">
      <c r="F33" s="141"/>
      <c r="G33" s="142"/>
      <c r="H33" s="142"/>
      <c r="I33" s="143"/>
    </row>
    <row r="34" spans="6:9" ht="12.75">
      <c r="F34" s="141"/>
      <c r="G34" s="142"/>
      <c r="H34" s="142"/>
      <c r="I34" s="143"/>
    </row>
    <row r="35" spans="6:9" ht="12.75">
      <c r="F35" s="141"/>
      <c r="G35" s="142"/>
      <c r="H35" s="142"/>
      <c r="I35" s="143"/>
    </row>
    <row r="36" spans="6:9" ht="12.75">
      <c r="F36" s="141"/>
      <c r="G36" s="142"/>
      <c r="H36" s="142"/>
      <c r="I36" s="143"/>
    </row>
    <row r="37" spans="6:9" ht="12.75">
      <c r="F37" s="141"/>
      <c r="G37" s="142"/>
      <c r="H37" s="142"/>
      <c r="I37" s="143"/>
    </row>
    <row r="38" spans="6:9" ht="12.75">
      <c r="F38" s="141"/>
      <c r="G38" s="142"/>
      <c r="H38" s="142"/>
      <c r="I38" s="143"/>
    </row>
    <row r="39" spans="6:9" ht="12.75">
      <c r="F39" s="141"/>
      <c r="G39" s="142"/>
      <c r="H39" s="142"/>
      <c r="I39" s="143"/>
    </row>
    <row r="40" spans="6:9" ht="12.75">
      <c r="F40" s="141"/>
      <c r="G40" s="142"/>
      <c r="H40" s="142"/>
      <c r="I40" s="143"/>
    </row>
    <row r="41" spans="6:9" ht="12.75">
      <c r="F41" s="141"/>
      <c r="G41" s="142"/>
      <c r="H41" s="142"/>
      <c r="I41" s="143"/>
    </row>
    <row r="42" spans="6:9" ht="12.75">
      <c r="F42" s="141"/>
      <c r="G42" s="142"/>
      <c r="H42" s="142"/>
      <c r="I42" s="143"/>
    </row>
    <row r="43" spans="6:9" ht="12.75">
      <c r="F43" s="141"/>
      <c r="G43" s="142"/>
      <c r="H43" s="142"/>
      <c r="I43" s="143"/>
    </row>
    <row r="44" spans="6:9" ht="12.75">
      <c r="F44" s="141"/>
      <c r="G44" s="142"/>
      <c r="H44" s="142"/>
      <c r="I44" s="143"/>
    </row>
    <row r="45" spans="6:9" ht="12.75">
      <c r="F45" s="141"/>
      <c r="G45" s="142"/>
      <c r="H45" s="142"/>
      <c r="I45" s="143"/>
    </row>
    <row r="46" spans="6:9" ht="12.75">
      <c r="F46" s="141"/>
      <c r="G46" s="142"/>
      <c r="H46" s="142"/>
      <c r="I46" s="143"/>
    </row>
    <row r="47" spans="6:9" ht="12.75">
      <c r="F47" s="141"/>
      <c r="G47" s="142"/>
      <c r="H47" s="142"/>
      <c r="I47" s="143"/>
    </row>
    <row r="48" spans="6:9" ht="12.75">
      <c r="F48" s="141"/>
      <c r="G48" s="142"/>
      <c r="H48" s="142"/>
      <c r="I48" s="143"/>
    </row>
    <row r="49" spans="6:9" ht="12.75">
      <c r="F49" s="141"/>
      <c r="G49" s="142"/>
      <c r="H49" s="142"/>
      <c r="I49" s="143"/>
    </row>
    <row r="50" spans="6:9" ht="12.75">
      <c r="F50" s="141"/>
      <c r="G50" s="142"/>
      <c r="H50" s="142"/>
      <c r="I50" s="143"/>
    </row>
    <row r="51" spans="6:9" ht="12.75">
      <c r="F51" s="141"/>
      <c r="G51" s="142"/>
      <c r="H51" s="142"/>
      <c r="I51" s="143"/>
    </row>
    <row r="52" spans="6:9" ht="12.75">
      <c r="F52" s="141"/>
      <c r="G52" s="142"/>
      <c r="H52" s="142"/>
      <c r="I52" s="143"/>
    </row>
    <row r="53" spans="6:9" ht="12.75">
      <c r="F53" s="141"/>
      <c r="G53" s="142"/>
      <c r="H53" s="142"/>
      <c r="I53" s="143"/>
    </row>
    <row r="54" spans="6:9" ht="12.75">
      <c r="F54" s="141"/>
      <c r="G54" s="142"/>
      <c r="H54" s="142"/>
      <c r="I54" s="143"/>
    </row>
    <row r="55" spans="6:9" ht="12.75">
      <c r="F55" s="141"/>
      <c r="G55" s="142"/>
      <c r="H55" s="142"/>
      <c r="I55" s="143"/>
    </row>
    <row r="56" spans="6:9" ht="12.75">
      <c r="F56" s="141"/>
      <c r="G56" s="142"/>
      <c r="H56" s="142"/>
      <c r="I56" s="143"/>
    </row>
    <row r="57" spans="6:9" ht="12.75">
      <c r="F57" s="141"/>
      <c r="G57" s="142"/>
      <c r="H57" s="142"/>
      <c r="I57" s="143"/>
    </row>
    <row r="58" spans="6:9" ht="12.75">
      <c r="F58" s="141"/>
      <c r="G58" s="142"/>
      <c r="H58" s="142"/>
      <c r="I58" s="143"/>
    </row>
    <row r="59" spans="6:9" ht="12.75">
      <c r="F59" s="141"/>
      <c r="G59" s="142"/>
      <c r="H59" s="142"/>
      <c r="I59" s="143"/>
    </row>
    <row r="60" spans="6:9" ht="12.75">
      <c r="F60" s="141"/>
      <c r="G60" s="142"/>
      <c r="H60" s="142"/>
      <c r="I60" s="143"/>
    </row>
    <row r="61" spans="6:9" ht="12.75">
      <c r="F61" s="141"/>
      <c r="G61" s="142"/>
      <c r="H61" s="142"/>
      <c r="I61" s="143"/>
    </row>
    <row r="62" spans="6:9" ht="12.75">
      <c r="F62" s="141"/>
      <c r="G62" s="142"/>
      <c r="H62" s="142"/>
      <c r="I62" s="143"/>
    </row>
    <row r="63" spans="6:9" ht="12.75">
      <c r="F63" s="141"/>
      <c r="G63" s="142"/>
      <c r="H63" s="142"/>
      <c r="I63" s="143"/>
    </row>
    <row r="64" spans="6:9" ht="12.75">
      <c r="F64" s="141"/>
      <c r="G64" s="142"/>
      <c r="H64" s="142"/>
      <c r="I64" s="143"/>
    </row>
    <row r="65" spans="6:9" ht="12.75">
      <c r="F65" s="141"/>
      <c r="G65" s="142"/>
      <c r="H65" s="142"/>
      <c r="I65" s="143"/>
    </row>
    <row r="66" spans="6:9" ht="12.75">
      <c r="F66" s="141"/>
      <c r="G66" s="142"/>
      <c r="H66" s="142"/>
      <c r="I66" s="143"/>
    </row>
    <row r="67" spans="6:9" ht="12.75">
      <c r="F67" s="141"/>
      <c r="G67" s="142"/>
      <c r="H67" s="142"/>
      <c r="I67" s="143"/>
    </row>
    <row r="68" spans="6:9" ht="12.75">
      <c r="F68" s="141"/>
      <c r="G68" s="142"/>
      <c r="H68" s="142"/>
      <c r="I68" s="143"/>
    </row>
    <row r="69" spans="6:9" ht="12.75">
      <c r="F69" s="141"/>
      <c r="G69" s="142"/>
      <c r="H69" s="142"/>
      <c r="I69" s="143"/>
    </row>
    <row r="70" spans="6:9" ht="12.75">
      <c r="F70" s="141"/>
      <c r="G70" s="142"/>
      <c r="H70" s="142"/>
      <c r="I70" s="143"/>
    </row>
    <row r="71" spans="6:9" ht="12.75">
      <c r="F71" s="141"/>
      <c r="G71" s="142"/>
      <c r="H71" s="142"/>
      <c r="I71" s="143"/>
    </row>
    <row r="72" spans="6:9" ht="12.75">
      <c r="F72" s="141"/>
      <c r="G72" s="142"/>
      <c r="H72" s="142"/>
      <c r="I72" s="143"/>
    </row>
    <row r="73" spans="6:9" ht="12.75">
      <c r="F73" s="141"/>
      <c r="G73" s="142"/>
      <c r="H73" s="142"/>
      <c r="I73" s="143"/>
    </row>
  </sheetData>
  <sheetProtection/>
  <mergeCells count="4">
    <mergeCell ref="H22:I22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80"/>
  <sheetViews>
    <sheetView showGridLines="0" showZeros="0" zoomScalePageLayoutView="0" workbookViewId="0" topLeftCell="A22">
      <selection activeCell="J106" sqref="J106"/>
    </sheetView>
  </sheetViews>
  <sheetFormatPr defaultColWidth="9.00390625" defaultRowHeight="12.75"/>
  <cols>
    <col min="1" max="1" width="4.375" style="144" customWidth="1"/>
    <col min="2" max="2" width="11.625" style="144" customWidth="1"/>
    <col min="3" max="3" width="40.375" style="144" customWidth="1"/>
    <col min="4" max="4" width="5.625" style="144" customWidth="1"/>
    <col min="5" max="5" width="8.625" style="190" customWidth="1"/>
    <col min="6" max="6" width="9.875" style="144" customWidth="1"/>
    <col min="7" max="7" width="13.875" style="144" customWidth="1"/>
    <col min="8" max="11" width="9.125" style="144" customWidth="1"/>
    <col min="12" max="12" width="75.375" style="144" customWidth="1"/>
    <col min="13" max="13" width="45.25390625" style="144" customWidth="1"/>
    <col min="14" max="16384" width="9.125" style="144" customWidth="1"/>
  </cols>
  <sheetData>
    <row r="1" spans="1:7" ht="15.75">
      <c r="A1" s="225" t="s">
        <v>65</v>
      </c>
      <c r="B1" s="225"/>
      <c r="C1" s="225"/>
      <c r="D1" s="225"/>
      <c r="E1" s="225"/>
      <c r="F1" s="225"/>
      <c r="G1" s="225"/>
    </row>
    <row r="2" spans="1:7" ht="14.25" customHeight="1" thickBot="1">
      <c r="A2" s="145"/>
      <c r="B2" s="146"/>
      <c r="C2" s="147"/>
      <c r="D2" s="147"/>
      <c r="E2" s="148"/>
      <c r="F2" s="147"/>
      <c r="G2" s="147"/>
    </row>
    <row r="3" spans="1:7" ht="13.5" thickTop="1">
      <c r="A3" s="216" t="s">
        <v>49</v>
      </c>
      <c r="B3" s="217"/>
      <c r="C3" s="96" t="str">
        <f>CONCATENATE(cislostavby," ",nazevstavby)</f>
        <v>2019/04 Dětský domov a Školní jídelna-Kralupy nad Vltavou</v>
      </c>
      <c r="D3" s="97"/>
      <c r="E3" s="149" t="s">
        <v>66</v>
      </c>
      <c r="F3" s="150" t="str">
        <f>Rekapitulace!H1</f>
        <v>04 - 01</v>
      </c>
      <c r="G3" s="151"/>
    </row>
    <row r="4" spans="1:7" ht="13.5" thickBot="1">
      <c r="A4" s="226" t="s">
        <v>51</v>
      </c>
      <c r="B4" s="219"/>
      <c r="C4" s="101" t="str">
        <f>CONCATENATE(cisloobjektu," ",nazevobjektu)</f>
        <v>01 Pokládka PVC - chodby a schodiště - DD Kralupy</v>
      </c>
      <c r="D4" s="102"/>
      <c r="E4" s="227" t="str">
        <f>Rekapitulace!G2</f>
        <v>Pokládka PVC - chodby a schodiště - DD Kralupy</v>
      </c>
      <c r="F4" s="228"/>
      <c r="G4" s="229"/>
    </row>
    <row r="5" spans="1:7" ht="13.5" thickTop="1">
      <c r="A5" s="152"/>
      <c r="B5" s="145"/>
      <c r="C5" s="145"/>
      <c r="D5" s="145"/>
      <c r="E5" s="153"/>
      <c r="F5" s="145"/>
      <c r="G5" s="154"/>
    </row>
    <row r="6" spans="1:7" ht="12.75">
      <c r="A6" s="155" t="s">
        <v>67</v>
      </c>
      <c r="B6" s="156" t="s">
        <v>68</v>
      </c>
      <c r="C6" s="156" t="s">
        <v>69</v>
      </c>
      <c r="D6" s="156" t="s">
        <v>70</v>
      </c>
      <c r="E6" s="157" t="s">
        <v>71</v>
      </c>
      <c r="F6" s="156" t="s">
        <v>72</v>
      </c>
      <c r="G6" s="158" t="s">
        <v>73</v>
      </c>
    </row>
    <row r="7" spans="1:15" ht="12.75">
      <c r="A7" s="159" t="s">
        <v>74</v>
      </c>
      <c r="B7" s="160" t="s">
        <v>80</v>
      </c>
      <c r="C7" s="161" t="s">
        <v>81</v>
      </c>
      <c r="D7" s="162"/>
      <c r="E7" s="163"/>
      <c r="F7" s="163"/>
      <c r="G7" s="164"/>
      <c r="H7" s="165"/>
      <c r="I7" s="165"/>
      <c r="O7" s="166">
        <v>1</v>
      </c>
    </row>
    <row r="8" spans="1:104" ht="22.5">
      <c r="A8" s="167">
        <v>1</v>
      </c>
      <c r="B8" s="168" t="s">
        <v>82</v>
      </c>
      <c r="C8" s="169" t="s">
        <v>83</v>
      </c>
      <c r="D8" s="170" t="s">
        <v>84</v>
      </c>
      <c r="E8" s="171">
        <v>280.6</v>
      </c>
      <c r="F8" s="171"/>
      <c r="G8" s="172"/>
      <c r="O8" s="166">
        <v>2</v>
      </c>
      <c r="AA8" s="144">
        <v>1</v>
      </c>
      <c r="AB8" s="144">
        <v>7</v>
      </c>
      <c r="AC8" s="144">
        <v>7</v>
      </c>
      <c r="AZ8" s="144">
        <v>1</v>
      </c>
      <c r="BA8" s="144">
        <f>IF(AZ8=1,G8,0)</f>
        <v>0</v>
      </c>
      <c r="BB8" s="144">
        <f>IF(AZ8=2,G8,0)</f>
        <v>0</v>
      </c>
      <c r="BC8" s="144">
        <f>IF(AZ8=3,G8,0)</f>
        <v>0</v>
      </c>
      <c r="BD8" s="144">
        <f>IF(AZ8=4,G8,0)</f>
        <v>0</v>
      </c>
      <c r="BE8" s="144">
        <f>IF(AZ8=5,G8,0)</f>
        <v>0</v>
      </c>
      <c r="CA8" s="173">
        <v>1</v>
      </c>
      <c r="CB8" s="173">
        <v>7</v>
      </c>
      <c r="CZ8" s="144">
        <v>0</v>
      </c>
    </row>
    <row r="9" spans="1:15" ht="12.75">
      <c r="A9" s="174"/>
      <c r="B9" s="176"/>
      <c r="C9" s="223" t="s">
        <v>85</v>
      </c>
      <c r="D9" s="224"/>
      <c r="E9" s="177">
        <v>0</v>
      </c>
      <c r="F9" s="178"/>
      <c r="G9" s="179"/>
      <c r="M9" s="175" t="s">
        <v>85</v>
      </c>
      <c r="O9" s="166"/>
    </row>
    <row r="10" spans="1:15" ht="12.75">
      <c r="A10" s="174"/>
      <c r="B10" s="176"/>
      <c r="C10" s="223" t="s">
        <v>86</v>
      </c>
      <c r="D10" s="224"/>
      <c r="E10" s="177">
        <v>46</v>
      </c>
      <c r="F10" s="178"/>
      <c r="G10" s="179"/>
      <c r="M10" s="175" t="s">
        <v>86</v>
      </c>
      <c r="O10" s="166"/>
    </row>
    <row r="11" spans="1:15" ht="12.75">
      <c r="A11" s="174"/>
      <c r="B11" s="176"/>
      <c r="C11" s="223" t="s">
        <v>87</v>
      </c>
      <c r="D11" s="224"/>
      <c r="E11" s="177">
        <v>50.6</v>
      </c>
      <c r="F11" s="178"/>
      <c r="G11" s="179"/>
      <c r="M11" s="175" t="s">
        <v>87</v>
      </c>
      <c r="O11" s="166"/>
    </row>
    <row r="12" spans="1:15" ht="12.75">
      <c r="A12" s="174"/>
      <c r="B12" s="176"/>
      <c r="C12" s="223" t="s">
        <v>88</v>
      </c>
      <c r="D12" s="224"/>
      <c r="E12" s="177">
        <v>0</v>
      </c>
      <c r="F12" s="178"/>
      <c r="G12" s="179"/>
      <c r="M12" s="175" t="s">
        <v>88</v>
      </c>
      <c r="O12" s="166"/>
    </row>
    <row r="13" spans="1:15" ht="12.75">
      <c r="A13" s="174"/>
      <c r="B13" s="176"/>
      <c r="C13" s="223" t="s">
        <v>86</v>
      </c>
      <c r="D13" s="224"/>
      <c r="E13" s="177">
        <v>46</v>
      </c>
      <c r="F13" s="178"/>
      <c r="G13" s="179"/>
      <c r="M13" s="175" t="s">
        <v>86</v>
      </c>
      <c r="O13" s="166"/>
    </row>
    <row r="14" spans="1:15" ht="12.75">
      <c r="A14" s="174"/>
      <c r="B14" s="176"/>
      <c r="C14" s="223" t="s">
        <v>87</v>
      </c>
      <c r="D14" s="224"/>
      <c r="E14" s="177">
        <v>50.6</v>
      </c>
      <c r="F14" s="178"/>
      <c r="G14" s="179"/>
      <c r="M14" s="175" t="s">
        <v>87</v>
      </c>
      <c r="O14" s="166"/>
    </row>
    <row r="15" spans="1:15" ht="12.75">
      <c r="A15" s="174"/>
      <c r="B15" s="176"/>
      <c r="C15" s="223" t="s">
        <v>89</v>
      </c>
      <c r="D15" s="224"/>
      <c r="E15" s="177">
        <v>0</v>
      </c>
      <c r="F15" s="178"/>
      <c r="G15" s="179"/>
      <c r="M15" s="175" t="s">
        <v>89</v>
      </c>
      <c r="O15" s="166"/>
    </row>
    <row r="16" spans="1:15" ht="12.75">
      <c r="A16" s="174"/>
      <c r="B16" s="176"/>
      <c r="C16" s="223" t="s">
        <v>90</v>
      </c>
      <c r="D16" s="224"/>
      <c r="E16" s="177">
        <v>41.4</v>
      </c>
      <c r="F16" s="178"/>
      <c r="G16" s="179"/>
      <c r="M16" s="175" t="s">
        <v>90</v>
      </c>
      <c r="O16" s="166"/>
    </row>
    <row r="17" spans="1:15" ht="12.75">
      <c r="A17" s="174"/>
      <c r="B17" s="176"/>
      <c r="C17" s="223" t="s">
        <v>91</v>
      </c>
      <c r="D17" s="224"/>
      <c r="E17" s="177">
        <v>46</v>
      </c>
      <c r="F17" s="178"/>
      <c r="G17" s="179"/>
      <c r="M17" s="175" t="s">
        <v>91</v>
      </c>
      <c r="O17" s="166"/>
    </row>
    <row r="18" spans="1:104" ht="12.75">
      <c r="A18" s="167">
        <v>2</v>
      </c>
      <c r="B18" s="168" t="s">
        <v>92</v>
      </c>
      <c r="C18" s="169" t="s">
        <v>93</v>
      </c>
      <c r="D18" s="170" t="s">
        <v>84</v>
      </c>
      <c r="E18" s="171">
        <v>48</v>
      </c>
      <c r="F18" s="171"/>
      <c r="G18" s="172"/>
      <c r="O18" s="166">
        <v>2</v>
      </c>
      <c r="AA18" s="144">
        <v>1</v>
      </c>
      <c r="AB18" s="144">
        <v>7</v>
      </c>
      <c r="AC18" s="144">
        <v>7</v>
      </c>
      <c r="AZ18" s="144">
        <v>1</v>
      </c>
      <c r="BA18" s="144">
        <f>IF(AZ18=1,G18,0)</f>
        <v>0</v>
      </c>
      <c r="BB18" s="144">
        <f>IF(AZ18=2,G18,0)</f>
        <v>0</v>
      </c>
      <c r="BC18" s="144">
        <f>IF(AZ18=3,G18,0)</f>
        <v>0</v>
      </c>
      <c r="BD18" s="144">
        <f>IF(AZ18=4,G18,0)</f>
        <v>0</v>
      </c>
      <c r="BE18" s="144">
        <f>IF(AZ18=5,G18,0)</f>
        <v>0</v>
      </c>
      <c r="CA18" s="173">
        <v>1</v>
      </c>
      <c r="CB18" s="173">
        <v>7</v>
      </c>
      <c r="CZ18" s="144">
        <v>0</v>
      </c>
    </row>
    <row r="19" spans="1:15" ht="12.75">
      <c r="A19" s="174"/>
      <c r="B19" s="176"/>
      <c r="C19" s="223" t="s">
        <v>94</v>
      </c>
      <c r="D19" s="224"/>
      <c r="E19" s="177">
        <v>4.8</v>
      </c>
      <c r="F19" s="178"/>
      <c r="G19" s="179"/>
      <c r="M19" s="175" t="s">
        <v>94</v>
      </c>
      <c r="O19" s="166"/>
    </row>
    <row r="20" spans="1:15" ht="12.75">
      <c r="A20" s="174"/>
      <c r="B20" s="176"/>
      <c r="C20" s="223" t="s">
        <v>95</v>
      </c>
      <c r="D20" s="224"/>
      <c r="E20" s="177">
        <v>17.4</v>
      </c>
      <c r="F20" s="178"/>
      <c r="G20" s="179"/>
      <c r="M20" s="175" t="s">
        <v>95</v>
      </c>
      <c r="O20" s="166"/>
    </row>
    <row r="21" spans="1:15" ht="12.75">
      <c r="A21" s="174"/>
      <c r="B21" s="176"/>
      <c r="C21" s="223" t="s">
        <v>96</v>
      </c>
      <c r="D21" s="224"/>
      <c r="E21" s="177">
        <v>-7.2</v>
      </c>
      <c r="F21" s="178"/>
      <c r="G21" s="179"/>
      <c r="M21" s="175" t="s">
        <v>96</v>
      </c>
      <c r="O21" s="166"/>
    </row>
    <row r="22" spans="1:15" ht="12.75">
      <c r="A22" s="174"/>
      <c r="B22" s="176"/>
      <c r="C22" s="223" t="s">
        <v>97</v>
      </c>
      <c r="D22" s="224"/>
      <c r="E22" s="177">
        <v>4.8</v>
      </c>
      <c r="F22" s="178"/>
      <c r="G22" s="179"/>
      <c r="M22" s="175" t="s">
        <v>97</v>
      </c>
      <c r="O22" s="166"/>
    </row>
    <row r="23" spans="1:15" ht="12.75">
      <c r="A23" s="174"/>
      <c r="B23" s="176"/>
      <c r="C23" s="223" t="s">
        <v>98</v>
      </c>
      <c r="D23" s="224"/>
      <c r="E23" s="177">
        <v>10.8</v>
      </c>
      <c r="F23" s="178"/>
      <c r="G23" s="179"/>
      <c r="M23" s="175" t="s">
        <v>98</v>
      </c>
      <c r="O23" s="166"/>
    </row>
    <row r="24" spans="1:15" ht="12.75">
      <c r="A24" s="174"/>
      <c r="B24" s="176"/>
      <c r="C24" s="223" t="s">
        <v>99</v>
      </c>
      <c r="D24" s="224"/>
      <c r="E24" s="177">
        <v>6</v>
      </c>
      <c r="F24" s="178"/>
      <c r="G24" s="179"/>
      <c r="M24" s="175" t="s">
        <v>99</v>
      </c>
      <c r="O24" s="166"/>
    </row>
    <row r="25" spans="1:15" ht="12.75">
      <c r="A25" s="174"/>
      <c r="B25" s="176"/>
      <c r="C25" s="223" t="s">
        <v>100</v>
      </c>
      <c r="D25" s="224"/>
      <c r="E25" s="177">
        <v>11.4</v>
      </c>
      <c r="F25" s="178"/>
      <c r="G25" s="179"/>
      <c r="M25" s="175" t="s">
        <v>100</v>
      </c>
      <c r="O25" s="166"/>
    </row>
    <row r="26" spans="1:104" ht="22.5">
      <c r="A26" s="167">
        <v>3</v>
      </c>
      <c r="B26" s="168" t="s">
        <v>101</v>
      </c>
      <c r="C26" s="169" t="s">
        <v>102</v>
      </c>
      <c r="D26" s="170" t="s">
        <v>103</v>
      </c>
      <c r="E26" s="171">
        <v>88.7</v>
      </c>
      <c r="F26" s="171"/>
      <c r="G26" s="172"/>
      <c r="O26" s="166">
        <v>2</v>
      </c>
      <c r="AA26" s="144">
        <v>1</v>
      </c>
      <c r="AB26" s="144">
        <v>7</v>
      </c>
      <c r="AC26" s="144">
        <v>7</v>
      </c>
      <c r="AZ26" s="144">
        <v>1</v>
      </c>
      <c r="BA26" s="144">
        <f>IF(AZ26=1,G26,0)</f>
        <v>0</v>
      </c>
      <c r="BB26" s="144">
        <f>IF(AZ26=2,G26,0)</f>
        <v>0</v>
      </c>
      <c r="BC26" s="144">
        <f>IF(AZ26=3,G26,0)</f>
        <v>0</v>
      </c>
      <c r="BD26" s="144">
        <f>IF(AZ26=4,G26,0)</f>
        <v>0</v>
      </c>
      <c r="BE26" s="144">
        <f>IF(AZ26=5,G26,0)</f>
        <v>0</v>
      </c>
      <c r="CA26" s="173">
        <v>1</v>
      </c>
      <c r="CB26" s="173">
        <v>7</v>
      </c>
      <c r="CZ26" s="144">
        <v>0</v>
      </c>
    </row>
    <row r="27" spans="1:15" ht="12.75">
      <c r="A27" s="174"/>
      <c r="B27" s="176"/>
      <c r="C27" s="223" t="s">
        <v>104</v>
      </c>
      <c r="D27" s="224"/>
      <c r="E27" s="177">
        <v>5.76</v>
      </c>
      <c r="F27" s="178"/>
      <c r="G27" s="179"/>
      <c r="M27" s="175" t="s">
        <v>104</v>
      </c>
      <c r="O27" s="166"/>
    </row>
    <row r="28" spans="1:15" ht="12.75">
      <c r="A28" s="174"/>
      <c r="B28" s="176"/>
      <c r="C28" s="223" t="s">
        <v>105</v>
      </c>
      <c r="D28" s="224"/>
      <c r="E28" s="177">
        <v>20.96</v>
      </c>
      <c r="F28" s="178"/>
      <c r="G28" s="179"/>
      <c r="M28" s="175" t="s">
        <v>105</v>
      </c>
      <c r="O28" s="166"/>
    </row>
    <row r="29" spans="1:15" ht="12.75">
      <c r="A29" s="174"/>
      <c r="B29" s="176"/>
      <c r="C29" s="223" t="s">
        <v>106</v>
      </c>
      <c r="D29" s="224"/>
      <c r="E29" s="177">
        <v>5.76</v>
      </c>
      <c r="F29" s="178"/>
      <c r="G29" s="179"/>
      <c r="M29" s="175" t="s">
        <v>106</v>
      </c>
      <c r="O29" s="166"/>
    </row>
    <row r="30" spans="1:15" ht="12.75">
      <c r="A30" s="174"/>
      <c r="B30" s="176"/>
      <c r="C30" s="223" t="s">
        <v>107</v>
      </c>
      <c r="D30" s="224"/>
      <c r="E30" s="177">
        <v>22.5</v>
      </c>
      <c r="F30" s="178"/>
      <c r="G30" s="179"/>
      <c r="M30" s="175" t="s">
        <v>107</v>
      </c>
      <c r="O30" s="166"/>
    </row>
    <row r="31" spans="1:15" ht="22.5">
      <c r="A31" s="174"/>
      <c r="B31" s="176"/>
      <c r="C31" s="223" t="s">
        <v>108</v>
      </c>
      <c r="D31" s="224"/>
      <c r="E31" s="177">
        <v>8.58</v>
      </c>
      <c r="F31" s="178"/>
      <c r="G31" s="179"/>
      <c r="M31" s="175" t="s">
        <v>108</v>
      </c>
      <c r="O31" s="166"/>
    </row>
    <row r="32" spans="1:15" ht="12.75">
      <c r="A32" s="174"/>
      <c r="B32" s="176"/>
      <c r="C32" s="223" t="s">
        <v>109</v>
      </c>
      <c r="D32" s="224"/>
      <c r="E32" s="177">
        <v>25.14</v>
      </c>
      <c r="F32" s="178"/>
      <c r="G32" s="179"/>
      <c r="M32" s="175" t="s">
        <v>109</v>
      </c>
      <c r="O32" s="166"/>
    </row>
    <row r="33" spans="1:104" ht="22.5">
      <c r="A33" s="167">
        <v>4</v>
      </c>
      <c r="B33" s="168" t="s">
        <v>110</v>
      </c>
      <c r="C33" s="169" t="s">
        <v>111</v>
      </c>
      <c r="D33" s="170" t="s">
        <v>112</v>
      </c>
      <c r="E33" s="171">
        <v>1</v>
      </c>
      <c r="F33" s="171"/>
      <c r="G33" s="172"/>
      <c r="O33" s="166">
        <v>2</v>
      </c>
      <c r="AA33" s="144">
        <v>1</v>
      </c>
      <c r="AB33" s="144">
        <v>3</v>
      </c>
      <c r="AC33" s="144">
        <v>3</v>
      </c>
      <c r="AZ33" s="144">
        <v>1</v>
      </c>
      <c r="BA33" s="144">
        <f>IF(AZ33=1,G33,0)</f>
        <v>0</v>
      </c>
      <c r="BB33" s="144">
        <f>IF(AZ33=2,G33,0)</f>
        <v>0</v>
      </c>
      <c r="BC33" s="144">
        <f>IF(AZ33=3,G33,0)</f>
        <v>0</v>
      </c>
      <c r="BD33" s="144">
        <f>IF(AZ33=4,G33,0)</f>
        <v>0</v>
      </c>
      <c r="BE33" s="144">
        <f>IF(AZ33=5,G33,0)</f>
        <v>0</v>
      </c>
      <c r="CA33" s="173">
        <v>1</v>
      </c>
      <c r="CB33" s="173">
        <v>3</v>
      </c>
      <c r="CZ33" s="144">
        <v>0</v>
      </c>
    </row>
    <row r="34" spans="1:57" ht="12.75">
      <c r="A34" s="180"/>
      <c r="B34" s="181" t="s">
        <v>75</v>
      </c>
      <c r="C34" s="182" t="str">
        <f>CONCATENATE(B7," ",C7)</f>
        <v>96 Bourání konstrukcí</v>
      </c>
      <c r="D34" s="183"/>
      <c r="E34" s="184"/>
      <c r="F34" s="185"/>
      <c r="G34" s="186">
        <f>SUM(G7:G33)</f>
        <v>0</v>
      </c>
      <c r="O34" s="166">
        <v>4</v>
      </c>
      <c r="BA34" s="187">
        <f>SUM(BA7:BA33)</f>
        <v>0</v>
      </c>
      <c r="BB34" s="187">
        <f>SUM(BB7:BB33)</f>
        <v>0</v>
      </c>
      <c r="BC34" s="187">
        <f>SUM(BC7:BC33)</f>
        <v>0</v>
      </c>
      <c r="BD34" s="187">
        <f>SUM(BD7:BD33)</f>
        <v>0</v>
      </c>
      <c r="BE34" s="187">
        <f>SUM(BE7:BE33)</f>
        <v>0</v>
      </c>
    </row>
    <row r="35" spans="1:15" ht="12.75">
      <c r="A35" s="159" t="s">
        <v>74</v>
      </c>
      <c r="B35" s="160" t="s">
        <v>113</v>
      </c>
      <c r="C35" s="161" t="s">
        <v>114</v>
      </c>
      <c r="D35" s="162"/>
      <c r="E35" s="163"/>
      <c r="F35" s="163"/>
      <c r="G35" s="164"/>
      <c r="H35" s="165"/>
      <c r="I35" s="165"/>
      <c r="O35" s="166">
        <v>1</v>
      </c>
    </row>
    <row r="36" spans="1:104" ht="12.75">
      <c r="A36" s="167">
        <v>5</v>
      </c>
      <c r="B36" s="168" t="s">
        <v>115</v>
      </c>
      <c r="C36" s="169" t="s">
        <v>116</v>
      </c>
      <c r="D36" s="170" t="s">
        <v>103</v>
      </c>
      <c r="E36" s="171">
        <v>44.35</v>
      </c>
      <c r="F36" s="171"/>
      <c r="G36" s="172">
        <f>E36*F36</f>
        <v>0</v>
      </c>
      <c r="O36" s="166">
        <v>2</v>
      </c>
      <c r="AA36" s="144">
        <v>1</v>
      </c>
      <c r="AB36" s="144">
        <v>7</v>
      </c>
      <c r="AC36" s="144">
        <v>7</v>
      </c>
      <c r="AZ36" s="144">
        <v>2</v>
      </c>
      <c r="BA36" s="144">
        <f>IF(AZ36=1,G36,0)</f>
        <v>0</v>
      </c>
      <c r="BB36" s="144">
        <f>IF(AZ36=2,G36,0)</f>
        <v>0</v>
      </c>
      <c r="BC36" s="144">
        <f>IF(AZ36=3,G36,0)</f>
        <v>0</v>
      </c>
      <c r="BD36" s="144">
        <f>IF(AZ36=4,G36,0)</f>
        <v>0</v>
      </c>
      <c r="BE36" s="144">
        <f>IF(AZ36=5,G36,0)</f>
        <v>0</v>
      </c>
      <c r="CA36" s="173">
        <v>1</v>
      </c>
      <c r="CB36" s="173">
        <v>7</v>
      </c>
      <c r="CZ36" s="144">
        <v>0</v>
      </c>
    </row>
    <row r="37" spans="1:15" ht="12.75">
      <c r="A37" s="174"/>
      <c r="B37" s="176"/>
      <c r="C37" s="223" t="s">
        <v>117</v>
      </c>
      <c r="D37" s="224"/>
      <c r="E37" s="177">
        <v>2.88</v>
      </c>
      <c r="F37" s="178"/>
      <c r="G37" s="179"/>
      <c r="M37" s="175" t="s">
        <v>117</v>
      </c>
      <c r="O37" s="166"/>
    </row>
    <row r="38" spans="1:15" ht="12.75">
      <c r="A38" s="174"/>
      <c r="B38" s="176"/>
      <c r="C38" s="223" t="s">
        <v>118</v>
      </c>
      <c r="D38" s="224"/>
      <c r="E38" s="177">
        <v>10.48</v>
      </c>
      <c r="F38" s="178"/>
      <c r="G38" s="179"/>
      <c r="M38" s="175" t="s">
        <v>118</v>
      </c>
      <c r="O38" s="166"/>
    </row>
    <row r="39" spans="1:15" ht="12.75">
      <c r="A39" s="174"/>
      <c r="B39" s="176"/>
      <c r="C39" s="223" t="s">
        <v>119</v>
      </c>
      <c r="D39" s="224"/>
      <c r="E39" s="177">
        <v>2.88</v>
      </c>
      <c r="F39" s="178"/>
      <c r="G39" s="179"/>
      <c r="M39" s="175" t="s">
        <v>119</v>
      </c>
      <c r="O39" s="166"/>
    </row>
    <row r="40" spans="1:15" ht="12.75">
      <c r="A40" s="174"/>
      <c r="B40" s="176"/>
      <c r="C40" s="223" t="s">
        <v>120</v>
      </c>
      <c r="D40" s="224"/>
      <c r="E40" s="177">
        <v>11.25</v>
      </c>
      <c r="F40" s="178"/>
      <c r="G40" s="179"/>
      <c r="M40" s="175" t="s">
        <v>120</v>
      </c>
      <c r="O40" s="166"/>
    </row>
    <row r="41" spans="1:15" ht="12.75">
      <c r="A41" s="174"/>
      <c r="B41" s="176"/>
      <c r="C41" s="223" t="s">
        <v>121</v>
      </c>
      <c r="D41" s="224"/>
      <c r="E41" s="177">
        <v>4.29</v>
      </c>
      <c r="F41" s="178"/>
      <c r="G41" s="179"/>
      <c r="M41" s="175" t="s">
        <v>121</v>
      </c>
      <c r="O41" s="166"/>
    </row>
    <row r="42" spans="1:15" ht="12.75">
      <c r="A42" s="174"/>
      <c r="B42" s="176"/>
      <c r="C42" s="223" t="s">
        <v>122</v>
      </c>
      <c r="D42" s="224"/>
      <c r="E42" s="177">
        <v>12.57</v>
      </c>
      <c r="F42" s="178"/>
      <c r="G42" s="179"/>
      <c r="M42" s="175" t="s">
        <v>122</v>
      </c>
      <c r="O42" s="166"/>
    </row>
    <row r="43" spans="1:104" ht="12.75">
      <c r="A43" s="167">
        <v>6</v>
      </c>
      <c r="B43" s="168" t="s">
        <v>123</v>
      </c>
      <c r="C43" s="169" t="s">
        <v>124</v>
      </c>
      <c r="D43" s="170" t="s">
        <v>103</v>
      </c>
      <c r="E43" s="171">
        <v>44.35</v>
      </c>
      <c r="F43" s="171"/>
      <c r="G43" s="172"/>
      <c r="O43" s="166">
        <v>2</v>
      </c>
      <c r="AA43" s="144">
        <v>1</v>
      </c>
      <c r="AB43" s="144">
        <v>7</v>
      </c>
      <c r="AC43" s="144">
        <v>7</v>
      </c>
      <c r="AZ43" s="144">
        <v>2</v>
      </c>
      <c r="BA43" s="144">
        <f>IF(AZ43=1,G43,0)</f>
        <v>0</v>
      </c>
      <c r="BB43" s="144">
        <f>IF(AZ43=2,G43,0)</f>
        <v>0</v>
      </c>
      <c r="BC43" s="144">
        <f>IF(AZ43=3,G43,0)</f>
        <v>0</v>
      </c>
      <c r="BD43" s="144">
        <f>IF(AZ43=4,G43,0)</f>
        <v>0</v>
      </c>
      <c r="BE43" s="144">
        <f>IF(AZ43=5,G43,0)</f>
        <v>0</v>
      </c>
      <c r="CA43" s="173">
        <v>1</v>
      </c>
      <c r="CB43" s="173">
        <v>7</v>
      </c>
      <c r="CZ43" s="144">
        <v>0.0028</v>
      </c>
    </row>
    <row r="44" spans="1:15" ht="12.75">
      <c r="A44" s="174"/>
      <c r="B44" s="176"/>
      <c r="C44" s="223" t="s">
        <v>117</v>
      </c>
      <c r="D44" s="224"/>
      <c r="E44" s="177">
        <v>2.88</v>
      </c>
      <c r="F44" s="178"/>
      <c r="G44" s="179"/>
      <c r="M44" s="175" t="s">
        <v>117</v>
      </c>
      <c r="O44" s="166"/>
    </row>
    <row r="45" spans="1:15" ht="12.75">
      <c r="A45" s="174"/>
      <c r="B45" s="176"/>
      <c r="C45" s="223" t="s">
        <v>118</v>
      </c>
      <c r="D45" s="224"/>
      <c r="E45" s="177">
        <v>10.48</v>
      </c>
      <c r="F45" s="178"/>
      <c r="G45" s="179"/>
      <c r="M45" s="175" t="s">
        <v>118</v>
      </c>
      <c r="O45" s="166"/>
    </row>
    <row r="46" spans="1:15" ht="12.75">
      <c r="A46" s="174"/>
      <c r="B46" s="176"/>
      <c r="C46" s="223" t="s">
        <v>119</v>
      </c>
      <c r="D46" s="224"/>
      <c r="E46" s="177">
        <v>2.88</v>
      </c>
      <c r="F46" s="178"/>
      <c r="G46" s="179"/>
      <c r="M46" s="175" t="s">
        <v>119</v>
      </c>
      <c r="O46" s="166"/>
    </row>
    <row r="47" spans="1:15" ht="12.75">
      <c r="A47" s="174"/>
      <c r="B47" s="176"/>
      <c r="C47" s="223" t="s">
        <v>120</v>
      </c>
      <c r="D47" s="224"/>
      <c r="E47" s="177">
        <v>11.25</v>
      </c>
      <c r="F47" s="178"/>
      <c r="G47" s="179"/>
      <c r="M47" s="175" t="s">
        <v>120</v>
      </c>
      <c r="O47" s="166"/>
    </row>
    <row r="48" spans="1:15" ht="12.75">
      <c r="A48" s="174"/>
      <c r="B48" s="176"/>
      <c r="C48" s="223" t="s">
        <v>121</v>
      </c>
      <c r="D48" s="224"/>
      <c r="E48" s="177">
        <v>4.29</v>
      </c>
      <c r="F48" s="178"/>
      <c r="G48" s="179"/>
      <c r="M48" s="175" t="s">
        <v>121</v>
      </c>
      <c r="O48" s="166"/>
    </row>
    <row r="49" spans="1:15" ht="12.75">
      <c r="A49" s="174"/>
      <c r="B49" s="176"/>
      <c r="C49" s="223" t="s">
        <v>122</v>
      </c>
      <c r="D49" s="224"/>
      <c r="E49" s="177">
        <v>12.57</v>
      </c>
      <c r="F49" s="178"/>
      <c r="G49" s="179"/>
      <c r="M49" s="175" t="s">
        <v>122</v>
      </c>
      <c r="O49" s="166"/>
    </row>
    <row r="50" spans="1:104" ht="12.75">
      <c r="A50" s="167">
        <v>7</v>
      </c>
      <c r="B50" s="168" t="s">
        <v>125</v>
      </c>
      <c r="C50" s="169" t="s">
        <v>126</v>
      </c>
      <c r="D50" s="170" t="s">
        <v>103</v>
      </c>
      <c r="E50" s="171">
        <v>44.35</v>
      </c>
      <c r="F50" s="171"/>
      <c r="G50" s="172"/>
      <c r="O50" s="166">
        <v>2</v>
      </c>
      <c r="AA50" s="144">
        <v>1</v>
      </c>
      <c r="AB50" s="144">
        <v>7</v>
      </c>
      <c r="AC50" s="144">
        <v>7</v>
      </c>
      <c r="AZ50" s="144">
        <v>2</v>
      </c>
      <c r="BA50" s="144">
        <f>IF(AZ50=1,G50,0)</f>
        <v>0</v>
      </c>
      <c r="BB50" s="144">
        <f>IF(AZ50=2,G50,0)</f>
        <v>0</v>
      </c>
      <c r="BC50" s="144">
        <f>IF(AZ50=3,G50,0)</f>
        <v>0</v>
      </c>
      <c r="BD50" s="144">
        <f>IF(AZ50=4,G50,0)</f>
        <v>0</v>
      </c>
      <c r="BE50" s="144">
        <f>IF(AZ50=5,G50,0)</f>
        <v>0</v>
      </c>
      <c r="CA50" s="173">
        <v>1</v>
      </c>
      <c r="CB50" s="173">
        <v>7</v>
      </c>
      <c r="CZ50" s="144">
        <v>0</v>
      </c>
    </row>
    <row r="51" spans="1:104" ht="12.75">
      <c r="A51" s="167">
        <v>8</v>
      </c>
      <c r="B51" s="168" t="s">
        <v>127</v>
      </c>
      <c r="C51" s="169" t="s">
        <v>128</v>
      </c>
      <c r="D51" s="170" t="s">
        <v>84</v>
      </c>
      <c r="E51" s="171">
        <v>73.6</v>
      </c>
      <c r="F51" s="171"/>
      <c r="G51" s="172"/>
      <c r="O51" s="166">
        <v>2</v>
      </c>
      <c r="AA51" s="144">
        <v>1</v>
      </c>
      <c r="AB51" s="144">
        <v>7</v>
      </c>
      <c r="AC51" s="144">
        <v>7</v>
      </c>
      <c r="AZ51" s="144">
        <v>2</v>
      </c>
      <c r="BA51" s="144">
        <f>IF(AZ51=1,G51,0)</f>
        <v>0</v>
      </c>
      <c r="BB51" s="144">
        <f>IF(AZ51=2,G51,0)</f>
        <v>0</v>
      </c>
      <c r="BC51" s="144">
        <f>IF(AZ51=3,G51,0)</f>
        <v>0</v>
      </c>
      <c r="BD51" s="144">
        <f>IF(AZ51=4,G51,0)</f>
        <v>0</v>
      </c>
      <c r="BE51" s="144">
        <f>IF(AZ51=5,G51,0)</f>
        <v>0</v>
      </c>
      <c r="CA51" s="173">
        <v>1</v>
      </c>
      <c r="CB51" s="173">
        <v>7</v>
      </c>
      <c r="CZ51" s="144">
        <v>5E-05</v>
      </c>
    </row>
    <row r="52" spans="1:15" ht="12.75">
      <c r="A52" s="174"/>
      <c r="B52" s="176"/>
      <c r="C52" s="223" t="s">
        <v>129</v>
      </c>
      <c r="D52" s="224"/>
      <c r="E52" s="177">
        <v>25.3</v>
      </c>
      <c r="F52" s="178"/>
      <c r="G52" s="179"/>
      <c r="M52" s="175" t="s">
        <v>129</v>
      </c>
      <c r="O52" s="166"/>
    </row>
    <row r="53" spans="1:15" ht="12.75">
      <c r="A53" s="174"/>
      <c r="B53" s="176"/>
      <c r="C53" s="223" t="s">
        <v>130</v>
      </c>
      <c r="D53" s="224"/>
      <c r="E53" s="177">
        <v>25.3</v>
      </c>
      <c r="F53" s="178"/>
      <c r="G53" s="179"/>
      <c r="M53" s="175" t="s">
        <v>130</v>
      </c>
      <c r="O53" s="166"/>
    </row>
    <row r="54" spans="1:15" ht="12.75">
      <c r="A54" s="174"/>
      <c r="B54" s="176"/>
      <c r="C54" s="223" t="s">
        <v>131</v>
      </c>
      <c r="D54" s="224"/>
      <c r="E54" s="177">
        <v>23</v>
      </c>
      <c r="F54" s="178"/>
      <c r="G54" s="179"/>
      <c r="M54" s="175" t="s">
        <v>131</v>
      </c>
      <c r="O54" s="166"/>
    </row>
    <row r="55" spans="1:104" ht="12.75">
      <c r="A55" s="167">
        <v>9</v>
      </c>
      <c r="B55" s="168" t="s">
        <v>132</v>
      </c>
      <c r="C55" s="169" t="s">
        <v>133</v>
      </c>
      <c r="D55" s="170" t="s">
        <v>84</v>
      </c>
      <c r="E55" s="171">
        <v>66.7</v>
      </c>
      <c r="F55" s="171"/>
      <c r="G55" s="172"/>
      <c r="O55" s="166">
        <v>2</v>
      </c>
      <c r="AA55" s="144">
        <v>1</v>
      </c>
      <c r="AB55" s="144">
        <v>7</v>
      </c>
      <c r="AC55" s="144">
        <v>7</v>
      </c>
      <c r="AZ55" s="144">
        <v>2</v>
      </c>
      <c r="BA55" s="144">
        <f>IF(AZ55=1,G55,0)</f>
        <v>0</v>
      </c>
      <c r="BB55" s="144">
        <f>IF(AZ55=2,G55,0)</f>
        <v>0</v>
      </c>
      <c r="BC55" s="144">
        <f>IF(AZ55=3,G55,0)</f>
        <v>0</v>
      </c>
      <c r="BD55" s="144">
        <f>IF(AZ55=4,G55,0)</f>
        <v>0</v>
      </c>
      <c r="BE55" s="144">
        <f>IF(AZ55=5,G55,0)</f>
        <v>0</v>
      </c>
      <c r="CA55" s="173">
        <v>1</v>
      </c>
      <c r="CB55" s="173">
        <v>7</v>
      </c>
      <c r="CZ55" s="144">
        <v>9E-05</v>
      </c>
    </row>
    <row r="56" spans="1:15" ht="12.75">
      <c r="A56" s="174"/>
      <c r="B56" s="176"/>
      <c r="C56" s="223" t="s">
        <v>134</v>
      </c>
      <c r="D56" s="224"/>
      <c r="E56" s="177">
        <v>23</v>
      </c>
      <c r="F56" s="178"/>
      <c r="G56" s="179"/>
      <c r="M56" s="175" t="s">
        <v>134</v>
      </c>
      <c r="O56" s="166"/>
    </row>
    <row r="57" spans="1:15" ht="12.75">
      <c r="A57" s="174"/>
      <c r="B57" s="176"/>
      <c r="C57" s="223" t="s">
        <v>135</v>
      </c>
      <c r="D57" s="224"/>
      <c r="E57" s="177">
        <v>23</v>
      </c>
      <c r="F57" s="178"/>
      <c r="G57" s="179"/>
      <c r="M57" s="175" t="s">
        <v>135</v>
      </c>
      <c r="O57" s="166"/>
    </row>
    <row r="58" spans="1:15" ht="12.75">
      <c r="A58" s="174"/>
      <c r="B58" s="176"/>
      <c r="C58" s="223" t="s">
        <v>136</v>
      </c>
      <c r="D58" s="224"/>
      <c r="E58" s="177">
        <v>20.7</v>
      </c>
      <c r="F58" s="178"/>
      <c r="G58" s="179"/>
      <c r="M58" s="175" t="s">
        <v>136</v>
      </c>
      <c r="O58" s="166"/>
    </row>
    <row r="59" spans="1:104" ht="12.75">
      <c r="A59" s="167">
        <v>10</v>
      </c>
      <c r="B59" s="168" t="s">
        <v>137</v>
      </c>
      <c r="C59" s="169" t="s">
        <v>138</v>
      </c>
      <c r="D59" s="170" t="s">
        <v>84</v>
      </c>
      <c r="E59" s="171">
        <v>73.6</v>
      </c>
      <c r="F59" s="171"/>
      <c r="G59" s="172"/>
      <c r="O59" s="166">
        <v>2</v>
      </c>
      <c r="AA59" s="144">
        <v>1</v>
      </c>
      <c r="AB59" s="144">
        <v>7</v>
      </c>
      <c r="AC59" s="144">
        <v>7</v>
      </c>
      <c r="AZ59" s="144">
        <v>2</v>
      </c>
      <c r="BA59" s="144">
        <f>IF(AZ59=1,G59,0)</f>
        <v>0</v>
      </c>
      <c r="BB59" s="144">
        <f>IF(AZ59=2,G59,0)</f>
        <v>0</v>
      </c>
      <c r="BC59" s="144">
        <f>IF(AZ59=3,G59,0)</f>
        <v>0</v>
      </c>
      <c r="BD59" s="144">
        <f>IF(AZ59=4,G59,0)</f>
        <v>0</v>
      </c>
      <c r="BE59" s="144">
        <f>IF(AZ59=5,G59,0)</f>
        <v>0</v>
      </c>
      <c r="CA59" s="173">
        <v>1</v>
      </c>
      <c r="CB59" s="173">
        <v>7</v>
      </c>
      <c r="CZ59" s="144">
        <v>5E-05</v>
      </c>
    </row>
    <row r="60" spans="1:15" ht="12.75">
      <c r="A60" s="174"/>
      <c r="B60" s="176"/>
      <c r="C60" s="223" t="s">
        <v>129</v>
      </c>
      <c r="D60" s="224"/>
      <c r="E60" s="177">
        <v>25.3</v>
      </c>
      <c r="F60" s="178"/>
      <c r="G60" s="179"/>
      <c r="M60" s="175" t="s">
        <v>129</v>
      </c>
      <c r="O60" s="166"/>
    </row>
    <row r="61" spans="1:15" ht="12.75">
      <c r="A61" s="174"/>
      <c r="B61" s="176"/>
      <c r="C61" s="223" t="s">
        <v>130</v>
      </c>
      <c r="D61" s="224"/>
      <c r="E61" s="177">
        <v>25.3</v>
      </c>
      <c r="F61" s="178"/>
      <c r="G61" s="179"/>
      <c r="M61" s="175" t="s">
        <v>130</v>
      </c>
      <c r="O61" s="166"/>
    </row>
    <row r="62" spans="1:15" ht="12.75">
      <c r="A62" s="174"/>
      <c r="B62" s="176"/>
      <c r="C62" s="223" t="s">
        <v>131</v>
      </c>
      <c r="D62" s="224"/>
      <c r="E62" s="177">
        <v>23</v>
      </c>
      <c r="F62" s="178"/>
      <c r="G62" s="179"/>
      <c r="M62" s="175" t="s">
        <v>131</v>
      </c>
      <c r="O62" s="166"/>
    </row>
    <row r="63" spans="1:104" ht="12.75">
      <c r="A63" s="167">
        <v>11</v>
      </c>
      <c r="B63" s="168" t="s">
        <v>139</v>
      </c>
      <c r="C63" s="169" t="s">
        <v>140</v>
      </c>
      <c r="D63" s="170" t="s">
        <v>103</v>
      </c>
      <c r="E63" s="171">
        <v>31.05</v>
      </c>
      <c r="F63" s="171"/>
      <c r="G63" s="172">
        <f>E63*F63</f>
        <v>0</v>
      </c>
      <c r="O63" s="166">
        <v>2</v>
      </c>
      <c r="AA63" s="144">
        <v>1</v>
      </c>
      <c r="AB63" s="144">
        <v>7</v>
      </c>
      <c r="AC63" s="144">
        <v>7</v>
      </c>
      <c r="AZ63" s="144">
        <v>2</v>
      </c>
      <c r="BA63" s="144">
        <f>IF(AZ63=1,G63,0)</f>
        <v>0</v>
      </c>
      <c r="BB63" s="144">
        <f>IF(AZ63=2,G63,0)</f>
        <v>0</v>
      </c>
      <c r="BC63" s="144">
        <f>IF(AZ63=3,G63,0)</f>
        <v>0</v>
      </c>
      <c r="BD63" s="144">
        <f>IF(AZ63=4,G63,0)</f>
        <v>0</v>
      </c>
      <c r="BE63" s="144">
        <f>IF(AZ63=5,G63,0)</f>
        <v>0</v>
      </c>
      <c r="CA63" s="173">
        <v>1</v>
      </c>
      <c r="CB63" s="173">
        <v>7</v>
      </c>
      <c r="CZ63" s="144">
        <v>0</v>
      </c>
    </row>
    <row r="64" spans="1:15" ht="12.75">
      <c r="A64" s="174"/>
      <c r="B64" s="176"/>
      <c r="C64" s="223" t="s">
        <v>85</v>
      </c>
      <c r="D64" s="224"/>
      <c r="E64" s="177">
        <v>0</v>
      </c>
      <c r="F64" s="178"/>
      <c r="G64" s="179"/>
      <c r="M64" s="175" t="s">
        <v>85</v>
      </c>
      <c r="O64" s="166"/>
    </row>
    <row r="65" spans="1:15" ht="12.75">
      <c r="A65" s="174"/>
      <c r="B65" s="176"/>
      <c r="C65" s="223" t="s">
        <v>141</v>
      </c>
      <c r="D65" s="224"/>
      <c r="E65" s="177">
        <v>6.9</v>
      </c>
      <c r="F65" s="178"/>
      <c r="G65" s="179"/>
      <c r="M65" s="175" t="s">
        <v>141</v>
      </c>
      <c r="O65" s="166"/>
    </row>
    <row r="66" spans="1:15" ht="12.75">
      <c r="A66" s="174"/>
      <c r="B66" s="176"/>
      <c r="C66" s="223" t="s">
        <v>142</v>
      </c>
      <c r="D66" s="224"/>
      <c r="E66" s="177">
        <v>3.795</v>
      </c>
      <c r="F66" s="178"/>
      <c r="G66" s="179"/>
      <c r="M66" s="175" t="s">
        <v>142</v>
      </c>
      <c r="O66" s="166"/>
    </row>
    <row r="67" spans="1:15" ht="12.75">
      <c r="A67" s="174"/>
      <c r="B67" s="176"/>
      <c r="C67" s="223" t="s">
        <v>88</v>
      </c>
      <c r="D67" s="224"/>
      <c r="E67" s="177">
        <v>0</v>
      </c>
      <c r="F67" s="178"/>
      <c r="G67" s="179"/>
      <c r="M67" s="175" t="s">
        <v>88</v>
      </c>
      <c r="O67" s="166"/>
    </row>
    <row r="68" spans="1:15" ht="12.75">
      <c r="A68" s="174"/>
      <c r="B68" s="176"/>
      <c r="C68" s="223" t="s">
        <v>141</v>
      </c>
      <c r="D68" s="224"/>
      <c r="E68" s="177">
        <v>6.9</v>
      </c>
      <c r="F68" s="178"/>
      <c r="G68" s="179"/>
      <c r="M68" s="175" t="s">
        <v>141</v>
      </c>
      <c r="O68" s="166"/>
    </row>
    <row r="69" spans="1:15" ht="12.75">
      <c r="A69" s="174"/>
      <c r="B69" s="176"/>
      <c r="C69" s="223" t="s">
        <v>142</v>
      </c>
      <c r="D69" s="224"/>
      <c r="E69" s="177">
        <v>3.795</v>
      </c>
      <c r="F69" s="178"/>
      <c r="G69" s="179"/>
      <c r="M69" s="175" t="s">
        <v>142</v>
      </c>
      <c r="O69" s="166"/>
    </row>
    <row r="70" spans="1:15" ht="12.75">
      <c r="A70" s="174"/>
      <c r="B70" s="176"/>
      <c r="C70" s="223" t="s">
        <v>89</v>
      </c>
      <c r="D70" s="224"/>
      <c r="E70" s="177">
        <v>0</v>
      </c>
      <c r="F70" s="178"/>
      <c r="G70" s="179"/>
      <c r="M70" s="175" t="s">
        <v>89</v>
      </c>
      <c r="O70" s="166"/>
    </row>
    <row r="71" spans="1:15" ht="12.75">
      <c r="A71" s="174"/>
      <c r="B71" s="176"/>
      <c r="C71" s="223" t="s">
        <v>143</v>
      </c>
      <c r="D71" s="224"/>
      <c r="E71" s="177">
        <v>6.21</v>
      </c>
      <c r="F71" s="178"/>
      <c r="G71" s="179"/>
      <c r="M71" s="175" t="s">
        <v>143</v>
      </c>
      <c r="O71" s="166"/>
    </row>
    <row r="72" spans="1:15" ht="12.75">
      <c r="A72" s="174"/>
      <c r="B72" s="176"/>
      <c r="C72" s="223" t="s">
        <v>144</v>
      </c>
      <c r="D72" s="224"/>
      <c r="E72" s="177">
        <v>3.45</v>
      </c>
      <c r="F72" s="178"/>
      <c r="G72" s="179"/>
      <c r="M72" s="175" t="s">
        <v>144</v>
      </c>
      <c r="O72" s="166"/>
    </row>
    <row r="73" spans="1:104" ht="12.75">
      <c r="A73" s="167">
        <v>12</v>
      </c>
      <c r="B73" s="168" t="s">
        <v>145</v>
      </c>
      <c r="C73" s="169" t="s">
        <v>146</v>
      </c>
      <c r="D73" s="170" t="s">
        <v>84</v>
      </c>
      <c r="E73" s="171">
        <v>73.6</v>
      </c>
      <c r="F73" s="171"/>
      <c r="G73" s="172"/>
      <c r="O73" s="166">
        <v>2</v>
      </c>
      <c r="AA73" s="144">
        <v>1</v>
      </c>
      <c r="AB73" s="144">
        <v>7</v>
      </c>
      <c r="AC73" s="144">
        <v>7</v>
      </c>
      <c r="AZ73" s="144">
        <v>2</v>
      </c>
      <c r="BA73" s="144">
        <f>IF(AZ73=1,G73,0)</f>
        <v>0</v>
      </c>
      <c r="BB73" s="144">
        <f>IF(AZ73=2,G73,0)</f>
        <v>0</v>
      </c>
      <c r="BC73" s="144">
        <f>IF(AZ73=3,G73,0)</f>
        <v>0</v>
      </c>
      <c r="BD73" s="144">
        <f>IF(AZ73=4,G73,0)</f>
        <v>0</v>
      </c>
      <c r="BE73" s="144">
        <f>IF(AZ73=5,G73,0)</f>
        <v>0</v>
      </c>
      <c r="CA73" s="173">
        <v>1</v>
      </c>
      <c r="CB73" s="173">
        <v>7</v>
      </c>
      <c r="CZ73" s="144">
        <v>0</v>
      </c>
    </row>
    <row r="74" spans="1:15" ht="12.75">
      <c r="A74" s="174"/>
      <c r="B74" s="176"/>
      <c r="C74" s="223" t="s">
        <v>129</v>
      </c>
      <c r="D74" s="224"/>
      <c r="E74" s="177">
        <v>25.3</v>
      </c>
      <c r="F74" s="178"/>
      <c r="G74" s="179"/>
      <c r="M74" s="175" t="s">
        <v>129</v>
      </c>
      <c r="O74" s="166"/>
    </row>
    <row r="75" spans="1:15" ht="12.75">
      <c r="A75" s="174"/>
      <c r="B75" s="176"/>
      <c r="C75" s="223" t="s">
        <v>130</v>
      </c>
      <c r="D75" s="224"/>
      <c r="E75" s="177">
        <v>25.3</v>
      </c>
      <c r="F75" s="178"/>
      <c r="G75" s="179"/>
      <c r="M75" s="175" t="s">
        <v>130</v>
      </c>
      <c r="O75" s="166"/>
    </row>
    <row r="76" spans="1:15" ht="12.75">
      <c r="A76" s="174"/>
      <c r="B76" s="176"/>
      <c r="C76" s="223" t="s">
        <v>131</v>
      </c>
      <c r="D76" s="224"/>
      <c r="E76" s="177">
        <v>23</v>
      </c>
      <c r="F76" s="178"/>
      <c r="G76" s="179"/>
      <c r="M76" s="175" t="s">
        <v>131</v>
      </c>
      <c r="O76" s="166"/>
    </row>
    <row r="77" spans="1:104" ht="12.75">
      <c r="A77" s="167">
        <v>13</v>
      </c>
      <c r="B77" s="168" t="s">
        <v>147</v>
      </c>
      <c r="C77" s="169" t="s">
        <v>148</v>
      </c>
      <c r="D77" s="170" t="s">
        <v>84</v>
      </c>
      <c r="E77" s="171">
        <v>73.6</v>
      </c>
      <c r="F77" s="171"/>
      <c r="G77" s="172"/>
      <c r="O77" s="166">
        <v>2</v>
      </c>
      <c r="AA77" s="144">
        <v>1</v>
      </c>
      <c r="AB77" s="144">
        <v>7</v>
      </c>
      <c r="AC77" s="144">
        <v>7</v>
      </c>
      <c r="AZ77" s="144">
        <v>2</v>
      </c>
      <c r="BA77" s="144">
        <f>IF(AZ77=1,G77,0)</f>
        <v>0</v>
      </c>
      <c r="BB77" s="144">
        <f>IF(AZ77=2,G77,0)</f>
        <v>0</v>
      </c>
      <c r="BC77" s="144">
        <f>IF(AZ77=3,G77,0)</f>
        <v>0</v>
      </c>
      <c r="BD77" s="144">
        <f>IF(AZ77=4,G77,0)</f>
        <v>0</v>
      </c>
      <c r="BE77" s="144">
        <f>IF(AZ77=5,G77,0)</f>
        <v>0</v>
      </c>
      <c r="CA77" s="173">
        <v>1</v>
      </c>
      <c r="CB77" s="173">
        <v>7</v>
      </c>
      <c r="CZ77" s="144">
        <v>0</v>
      </c>
    </row>
    <row r="78" spans="1:104" ht="12.75">
      <c r="A78" s="167">
        <v>14</v>
      </c>
      <c r="B78" s="168" t="s">
        <v>149</v>
      </c>
      <c r="C78" s="169" t="s">
        <v>150</v>
      </c>
      <c r="D78" s="170" t="s">
        <v>84</v>
      </c>
      <c r="E78" s="171">
        <v>27</v>
      </c>
      <c r="F78" s="171"/>
      <c r="G78" s="172"/>
      <c r="O78" s="166">
        <v>2</v>
      </c>
      <c r="AA78" s="144">
        <v>1</v>
      </c>
      <c r="AB78" s="144">
        <v>7</v>
      </c>
      <c r="AC78" s="144">
        <v>7</v>
      </c>
      <c r="AZ78" s="144">
        <v>2</v>
      </c>
      <c r="BA78" s="144">
        <f>IF(AZ78=1,G78,0)</f>
        <v>0</v>
      </c>
      <c r="BB78" s="144">
        <f>IF(AZ78=2,G78,0)</f>
        <v>0</v>
      </c>
      <c r="BC78" s="144">
        <f>IF(AZ78=3,G78,0)</f>
        <v>0</v>
      </c>
      <c r="BD78" s="144">
        <f>IF(AZ78=4,G78,0)</f>
        <v>0</v>
      </c>
      <c r="BE78" s="144">
        <f>IF(AZ78=5,G78,0)</f>
        <v>0</v>
      </c>
      <c r="CA78" s="173">
        <v>1</v>
      </c>
      <c r="CB78" s="173">
        <v>7</v>
      </c>
      <c r="CZ78" s="144">
        <v>2E-05</v>
      </c>
    </row>
    <row r="79" spans="1:15" ht="12.75">
      <c r="A79" s="174"/>
      <c r="B79" s="176"/>
      <c r="C79" s="223" t="s">
        <v>85</v>
      </c>
      <c r="D79" s="224"/>
      <c r="E79" s="177">
        <v>0</v>
      </c>
      <c r="F79" s="178"/>
      <c r="G79" s="179"/>
      <c r="M79" s="175" t="s">
        <v>85</v>
      </c>
      <c r="O79" s="166"/>
    </row>
    <row r="80" spans="1:15" ht="12.75">
      <c r="A80" s="174"/>
      <c r="B80" s="176"/>
      <c r="C80" s="223" t="s">
        <v>151</v>
      </c>
      <c r="D80" s="224"/>
      <c r="E80" s="177">
        <v>6</v>
      </c>
      <c r="F80" s="178"/>
      <c r="G80" s="179"/>
      <c r="M80" s="175" t="s">
        <v>151</v>
      </c>
      <c r="O80" s="166"/>
    </row>
    <row r="81" spans="1:15" ht="12.75">
      <c r="A81" s="174"/>
      <c r="B81" s="176"/>
      <c r="C81" s="223" t="s">
        <v>152</v>
      </c>
      <c r="D81" s="224"/>
      <c r="E81" s="177">
        <v>3.3</v>
      </c>
      <c r="F81" s="178"/>
      <c r="G81" s="179"/>
      <c r="M81" s="175" t="s">
        <v>152</v>
      </c>
      <c r="O81" s="166"/>
    </row>
    <row r="82" spans="1:15" ht="12.75">
      <c r="A82" s="174"/>
      <c r="B82" s="176"/>
      <c r="C82" s="223" t="s">
        <v>88</v>
      </c>
      <c r="D82" s="224"/>
      <c r="E82" s="177">
        <v>0</v>
      </c>
      <c r="F82" s="178"/>
      <c r="G82" s="179"/>
      <c r="M82" s="175" t="s">
        <v>88</v>
      </c>
      <c r="O82" s="166"/>
    </row>
    <row r="83" spans="1:15" ht="12.75">
      <c r="A83" s="174"/>
      <c r="B83" s="176"/>
      <c r="C83" s="223" t="s">
        <v>151</v>
      </c>
      <c r="D83" s="224"/>
      <c r="E83" s="177">
        <v>6</v>
      </c>
      <c r="F83" s="178"/>
      <c r="G83" s="179"/>
      <c r="M83" s="175" t="s">
        <v>151</v>
      </c>
      <c r="O83" s="166"/>
    </row>
    <row r="84" spans="1:15" ht="12.75">
      <c r="A84" s="174"/>
      <c r="B84" s="176"/>
      <c r="C84" s="223" t="s">
        <v>152</v>
      </c>
      <c r="D84" s="224"/>
      <c r="E84" s="177">
        <v>3.3</v>
      </c>
      <c r="F84" s="178"/>
      <c r="G84" s="179"/>
      <c r="M84" s="175" t="s">
        <v>152</v>
      </c>
      <c r="O84" s="166"/>
    </row>
    <row r="85" spans="1:15" ht="12.75">
      <c r="A85" s="174"/>
      <c r="B85" s="176"/>
      <c r="C85" s="223" t="s">
        <v>89</v>
      </c>
      <c r="D85" s="224"/>
      <c r="E85" s="177">
        <v>0</v>
      </c>
      <c r="F85" s="178"/>
      <c r="G85" s="179"/>
      <c r="M85" s="175" t="s">
        <v>89</v>
      </c>
      <c r="O85" s="166"/>
    </row>
    <row r="86" spans="1:15" ht="12.75">
      <c r="A86" s="174"/>
      <c r="B86" s="176"/>
      <c r="C86" s="223" t="s">
        <v>153</v>
      </c>
      <c r="D86" s="224"/>
      <c r="E86" s="177">
        <v>5.4</v>
      </c>
      <c r="F86" s="178"/>
      <c r="G86" s="179"/>
      <c r="M86" s="175" t="s">
        <v>153</v>
      </c>
      <c r="O86" s="166"/>
    </row>
    <row r="87" spans="1:15" ht="12.75">
      <c r="A87" s="174"/>
      <c r="B87" s="176"/>
      <c r="C87" s="223" t="s">
        <v>154</v>
      </c>
      <c r="D87" s="224"/>
      <c r="E87" s="177">
        <v>3</v>
      </c>
      <c r="F87" s="178"/>
      <c r="G87" s="179"/>
      <c r="M87" s="175" t="s">
        <v>154</v>
      </c>
      <c r="O87" s="166"/>
    </row>
    <row r="88" spans="1:104" ht="12.75">
      <c r="A88" s="167">
        <v>15</v>
      </c>
      <c r="B88" s="168" t="s">
        <v>155</v>
      </c>
      <c r="C88" s="169" t="s">
        <v>156</v>
      </c>
      <c r="D88" s="170" t="s">
        <v>84</v>
      </c>
      <c r="E88" s="171">
        <v>48</v>
      </c>
      <c r="F88" s="171"/>
      <c r="G88" s="172"/>
      <c r="O88" s="166">
        <v>2</v>
      </c>
      <c r="AA88" s="144">
        <v>1</v>
      </c>
      <c r="AB88" s="144">
        <v>7</v>
      </c>
      <c r="AC88" s="144">
        <v>7</v>
      </c>
      <c r="AZ88" s="144">
        <v>2</v>
      </c>
      <c r="BA88" s="144">
        <f>IF(AZ88=1,G88,0)</f>
        <v>0</v>
      </c>
      <c r="BB88" s="144">
        <f>IF(AZ88=2,G88,0)</f>
        <v>0</v>
      </c>
      <c r="BC88" s="144">
        <f>IF(AZ88=3,G88,0)</f>
        <v>0</v>
      </c>
      <c r="BD88" s="144">
        <f>IF(AZ88=4,G88,0)</f>
        <v>0</v>
      </c>
      <c r="BE88" s="144">
        <f>IF(AZ88=5,G88,0)</f>
        <v>0</v>
      </c>
      <c r="CA88" s="173">
        <v>1</v>
      </c>
      <c r="CB88" s="173">
        <v>7</v>
      </c>
      <c r="CZ88" s="144">
        <v>2E-05</v>
      </c>
    </row>
    <row r="89" spans="1:15" ht="12.75">
      <c r="A89" s="174"/>
      <c r="B89" s="176"/>
      <c r="C89" s="223" t="s">
        <v>94</v>
      </c>
      <c r="D89" s="224"/>
      <c r="E89" s="177">
        <v>4.8</v>
      </c>
      <c r="F89" s="178"/>
      <c r="G89" s="179"/>
      <c r="M89" s="175" t="s">
        <v>94</v>
      </c>
      <c r="O89" s="166"/>
    </row>
    <row r="90" spans="1:15" ht="12.75">
      <c r="A90" s="174"/>
      <c r="B90" s="176"/>
      <c r="C90" s="223" t="s">
        <v>95</v>
      </c>
      <c r="D90" s="224"/>
      <c r="E90" s="177">
        <v>17.4</v>
      </c>
      <c r="F90" s="178"/>
      <c r="G90" s="179"/>
      <c r="M90" s="175" t="s">
        <v>95</v>
      </c>
      <c r="O90" s="166"/>
    </row>
    <row r="91" spans="1:15" ht="12.75">
      <c r="A91" s="174"/>
      <c r="B91" s="176"/>
      <c r="C91" s="223" t="s">
        <v>96</v>
      </c>
      <c r="D91" s="224"/>
      <c r="E91" s="177">
        <v>-7.2</v>
      </c>
      <c r="F91" s="178"/>
      <c r="G91" s="179"/>
      <c r="M91" s="175" t="s">
        <v>96</v>
      </c>
      <c r="O91" s="166"/>
    </row>
    <row r="92" spans="1:15" ht="12.75">
      <c r="A92" s="174"/>
      <c r="B92" s="176"/>
      <c r="C92" s="223" t="s">
        <v>97</v>
      </c>
      <c r="D92" s="224"/>
      <c r="E92" s="177">
        <v>4.8</v>
      </c>
      <c r="F92" s="178"/>
      <c r="G92" s="179"/>
      <c r="M92" s="175" t="s">
        <v>97</v>
      </c>
      <c r="O92" s="166"/>
    </row>
    <row r="93" spans="1:15" ht="12.75">
      <c r="A93" s="174"/>
      <c r="B93" s="176"/>
      <c r="C93" s="223" t="s">
        <v>98</v>
      </c>
      <c r="D93" s="224"/>
      <c r="E93" s="177">
        <v>10.8</v>
      </c>
      <c r="F93" s="178"/>
      <c r="G93" s="179"/>
      <c r="M93" s="175" t="s">
        <v>98</v>
      </c>
      <c r="O93" s="166"/>
    </row>
    <row r="94" spans="1:15" ht="12.75">
      <c r="A94" s="174"/>
      <c r="B94" s="176"/>
      <c r="C94" s="223" t="s">
        <v>99</v>
      </c>
      <c r="D94" s="224"/>
      <c r="E94" s="177">
        <v>6</v>
      </c>
      <c r="F94" s="178"/>
      <c r="G94" s="179"/>
      <c r="M94" s="175" t="s">
        <v>99</v>
      </c>
      <c r="O94" s="166"/>
    </row>
    <row r="95" spans="1:15" ht="12.75">
      <c r="A95" s="174"/>
      <c r="B95" s="176"/>
      <c r="C95" s="223" t="s">
        <v>100</v>
      </c>
      <c r="D95" s="224"/>
      <c r="E95" s="177">
        <v>11.4</v>
      </c>
      <c r="F95" s="178"/>
      <c r="G95" s="179"/>
      <c r="M95" s="175" t="s">
        <v>100</v>
      </c>
      <c r="O95" s="166"/>
    </row>
    <row r="96" spans="1:104" ht="12.75">
      <c r="A96" s="167">
        <v>16</v>
      </c>
      <c r="B96" s="168" t="s">
        <v>157</v>
      </c>
      <c r="C96" s="169" t="s">
        <v>158</v>
      </c>
      <c r="D96" s="170" t="s">
        <v>103</v>
      </c>
      <c r="E96" s="171">
        <v>44.35</v>
      </c>
      <c r="F96" s="171"/>
      <c r="G96" s="172"/>
      <c r="O96" s="166">
        <v>2</v>
      </c>
      <c r="AA96" s="144">
        <v>1</v>
      </c>
      <c r="AB96" s="144">
        <v>7</v>
      </c>
      <c r="AC96" s="144">
        <v>7</v>
      </c>
      <c r="AZ96" s="144">
        <v>2</v>
      </c>
      <c r="BA96" s="144">
        <f>IF(AZ96=1,G96,0)</f>
        <v>0</v>
      </c>
      <c r="BB96" s="144">
        <f>IF(AZ96=2,G96,0)</f>
        <v>0</v>
      </c>
      <c r="BC96" s="144">
        <f>IF(AZ96=3,G96,0)</f>
        <v>0</v>
      </c>
      <c r="BD96" s="144">
        <f>IF(AZ96=4,G96,0)</f>
        <v>0</v>
      </c>
      <c r="BE96" s="144">
        <f>IF(AZ96=5,G96,0)</f>
        <v>0</v>
      </c>
      <c r="CA96" s="173">
        <v>1</v>
      </c>
      <c r="CB96" s="173">
        <v>7</v>
      </c>
      <c r="CZ96" s="144">
        <v>0.00036</v>
      </c>
    </row>
    <row r="97" spans="1:15" ht="12.75">
      <c r="A97" s="174"/>
      <c r="B97" s="176"/>
      <c r="C97" s="223" t="s">
        <v>117</v>
      </c>
      <c r="D97" s="224"/>
      <c r="E97" s="177">
        <v>2.88</v>
      </c>
      <c r="F97" s="178"/>
      <c r="G97" s="179"/>
      <c r="M97" s="175" t="s">
        <v>117</v>
      </c>
      <c r="O97" s="166"/>
    </row>
    <row r="98" spans="1:15" ht="12.75">
      <c r="A98" s="174"/>
      <c r="B98" s="176"/>
      <c r="C98" s="223" t="s">
        <v>118</v>
      </c>
      <c r="D98" s="224"/>
      <c r="E98" s="177">
        <v>10.48</v>
      </c>
      <c r="F98" s="178"/>
      <c r="G98" s="179"/>
      <c r="M98" s="175" t="s">
        <v>118</v>
      </c>
      <c r="O98" s="166"/>
    </row>
    <row r="99" spans="1:15" ht="12.75">
      <c r="A99" s="174"/>
      <c r="B99" s="176"/>
      <c r="C99" s="223" t="s">
        <v>119</v>
      </c>
      <c r="D99" s="224"/>
      <c r="E99" s="177">
        <v>2.88</v>
      </c>
      <c r="F99" s="178"/>
      <c r="G99" s="179"/>
      <c r="M99" s="175" t="s">
        <v>119</v>
      </c>
      <c r="O99" s="166"/>
    </row>
    <row r="100" spans="1:15" ht="12.75">
      <c r="A100" s="174"/>
      <c r="B100" s="176"/>
      <c r="C100" s="223" t="s">
        <v>120</v>
      </c>
      <c r="D100" s="224"/>
      <c r="E100" s="177">
        <v>11.25</v>
      </c>
      <c r="F100" s="178"/>
      <c r="G100" s="179"/>
      <c r="M100" s="175" t="s">
        <v>120</v>
      </c>
      <c r="O100" s="166"/>
    </row>
    <row r="101" spans="1:15" ht="12.75">
      <c r="A101" s="174"/>
      <c r="B101" s="176"/>
      <c r="C101" s="223" t="s">
        <v>121</v>
      </c>
      <c r="D101" s="224"/>
      <c r="E101" s="177">
        <v>4.29</v>
      </c>
      <c r="F101" s="178"/>
      <c r="G101" s="179"/>
      <c r="M101" s="175" t="s">
        <v>121</v>
      </c>
      <c r="O101" s="166"/>
    </row>
    <row r="102" spans="1:15" ht="12.75">
      <c r="A102" s="174"/>
      <c r="B102" s="176"/>
      <c r="C102" s="223" t="s">
        <v>122</v>
      </c>
      <c r="D102" s="224"/>
      <c r="E102" s="177">
        <v>12.57</v>
      </c>
      <c r="F102" s="178"/>
      <c r="G102" s="179"/>
      <c r="M102" s="175" t="s">
        <v>122</v>
      </c>
      <c r="O102" s="166"/>
    </row>
    <row r="103" spans="1:104" ht="12.75">
      <c r="A103" s="167">
        <v>17</v>
      </c>
      <c r="B103" s="168" t="s">
        <v>159</v>
      </c>
      <c r="C103" s="169" t="s">
        <v>160</v>
      </c>
      <c r="D103" s="170" t="s">
        <v>103</v>
      </c>
      <c r="E103" s="171">
        <v>108</v>
      </c>
      <c r="F103" s="171"/>
      <c r="G103" s="172"/>
      <c r="O103" s="166">
        <v>2</v>
      </c>
      <c r="AA103" s="144">
        <v>3</v>
      </c>
      <c r="AB103" s="144">
        <v>7</v>
      </c>
      <c r="AC103" s="144">
        <v>28412273</v>
      </c>
      <c r="AZ103" s="144">
        <v>2</v>
      </c>
      <c r="BA103" s="144">
        <f>IF(AZ103=1,G103,0)</f>
        <v>0</v>
      </c>
      <c r="BB103" s="144">
        <f>IF(AZ103=2,G103,0)</f>
        <v>0</v>
      </c>
      <c r="BC103" s="144">
        <f>IF(AZ103=3,G103,0)</f>
        <v>0</v>
      </c>
      <c r="BD103" s="144">
        <f>IF(AZ103=4,G103,0)</f>
        <v>0</v>
      </c>
      <c r="BE103" s="144">
        <f>IF(AZ103=5,G103,0)</f>
        <v>0</v>
      </c>
      <c r="CA103" s="173">
        <v>3</v>
      </c>
      <c r="CB103" s="173">
        <v>7</v>
      </c>
      <c r="CZ103" s="144">
        <v>0</v>
      </c>
    </row>
    <row r="104" spans="1:15" ht="12.75">
      <c r="A104" s="174"/>
      <c r="B104" s="176"/>
      <c r="C104" s="223" t="s">
        <v>161</v>
      </c>
      <c r="D104" s="224"/>
      <c r="E104" s="177">
        <v>54</v>
      </c>
      <c r="F104" s="178"/>
      <c r="G104" s="179"/>
      <c r="M104" s="175" t="s">
        <v>161</v>
      </c>
      <c r="O104" s="166"/>
    </row>
    <row r="105" spans="1:15" ht="12.75">
      <c r="A105" s="174"/>
      <c r="B105" s="176"/>
      <c r="C105" s="223" t="s">
        <v>162</v>
      </c>
      <c r="D105" s="224"/>
      <c r="E105" s="177">
        <v>54</v>
      </c>
      <c r="F105" s="178"/>
      <c r="G105" s="179"/>
      <c r="M105" s="175" t="s">
        <v>162</v>
      </c>
      <c r="O105" s="166"/>
    </row>
    <row r="106" spans="1:104" ht="12.75">
      <c r="A106" s="167">
        <v>18</v>
      </c>
      <c r="B106" s="168" t="s">
        <v>163</v>
      </c>
      <c r="C106" s="169" t="s">
        <v>164</v>
      </c>
      <c r="D106" s="170" t="s">
        <v>62</v>
      </c>
      <c r="E106" s="171">
        <v>863.8565</v>
      </c>
      <c r="F106" s="171"/>
      <c r="G106" s="172"/>
      <c r="O106" s="166">
        <v>2</v>
      </c>
      <c r="AA106" s="144">
        <v>7</v>
      </c>
      <c r="AB106" s="144">
        <v>1002</v>
      </c>
      <c r="AC106" s="144">
        <v>5</v>
      </c>
      <c r="AZ106" s="144">
        <v>2</v>
      </c>
      <c r="BA106" s="144">
        <f>IF(AZ106=1,G106,0)</f>
        <v>0</v>
      </c>
      <c r="BB106" s="144">
        <f>IF(AZ106=2,G106,0)</f>
        <v>0</v>
      </c>
      <c r="BC106" s="144">
        <f>IF(AZ106=3,G106,0)</f>
        <v>0</v>
      </c>
      <c r="BD106" s="144">
        <f>IF(AZ106=4,G106,0)</f>
        <v>0</v>
      </c>
      <c r="BE106" s="144">
        <f>IF(AZ106=5,G106,0)</f>
        <v>0</v>
      </c>
      <c r="CA106" s="173">
        <v>7</v>
      </c>
      <c r="CB106" s="173">
        <v>1002</v>
      </c>
      <c r="CZ106" s="144">
        <v>0</v>
      </c>
    </row>
    <row r="107" spans="1:57" ht="12.75">
      <c r="A107" s="180"/>
      <c r="B107" s="181" t="s">
        <v>75</v>
      </c>
      <c r="C107" s="182" t="str">
        <f>CONCATENATE(B35," ",C35)</f>
        <v>776 Podlahy povlakové</v>
      </c>
      <c r="D107" s="183"/>
      <c r="E107" s="184"/>
      <c r="F107" s="185"/>
      <c r="G107" s="186">
        <f>SUM(G35:G106)</f>
        <v>0</v>
      </c>
      <c r="O107" s="166">
        <v>4</v>
      </c>
      <c r="BA107" s="187">
        <f>SUM(BA35:BA106)</f>
        <v>0</v>
      </c>
      <c r="BB107" s="187">
        <f>SUM(BB35:BB106)</f>
        <v>0</v>
      </c>
      <c r="BC107" s="187">
        <f>SUM(BC35:BC106)</f>
        <v>0</v>
      </c>
      <c r="BD107" s="187">
        <f>SUM(BD35:BD106)</f>
        <v>0</v>
      </c>
      <c r="BE107" s="187">
        <f>SUM(BE35:BE106)</f>
        <v>0</v>
      </c>
    </row>
    <row r="108" ht="12.75">
      <c r="E108" s="144"/>
    </row>
    <row r="109" ht="12.75">
      <c r="E109" s="144"/>
    </row>
    <row r="110" ht="12.75">
      <c r="E110" s="144"/>
    </row>
    <row r="111" ht="12.75">
      <c r="E111" s="144"/>
    </row>
    <row r="112" ht="12.75">
      <c r="E112" s="144"/>
    </row>
    <row r="113" ht="12.75">
      <c r="E113" s="144"/>
    </row>
    <row r="114" ht="12.75">
      <c r="E114" s="144"/>
    </row>
    <row r="115" ht="12.75">
      <c r="E115" s="144"/>
    </row>
    <row r="116" ht="12.75">
      <c r="E116" s="144"/>
    </row>
    <row r="117" ht="12.75">
      <c r="E117" s="144"/>
    </row>
    <row r="118" ht="12.75">
      <c r="E118" s="144"/>
    </row>
    <row r="119" ht="12.75">
      <c r="E119" s="144"/>
    </row>
    <row r="120" ht="12.75">
      <c r="E120" s="144"/>
    </row>
    <row r="121" ht="12.75">
      <c r="E121" s="144"/>
    </row>
    <row r="122" ht="12.75">
      <c r="E122" s="144"/>
    </row>
    <row r="123" ht="12.75">
      <c r="E123" s="144"/>
    </row>
    <row r="124" ht="12.75">
      <c r="E124" s="144"/>
    </row>
    <row r="125" ht="12.75">
      <c r="E125" s="144"/>
    </row>
    <row r="126" ht="12.75">
      <c r="E126" s="144"/>
    </row>
    <row r="127" ht="12.75">
      <c r="E127" s="144"/>
    </row>
    <row r="128" ht="12.75">
      <c r="E128" s="144"/>
    </row>
    <row r="129" ht="12.75">
      <c r="E129" s="144"/>
    </row>
    <row r="130" ht="12.75">
      <c r="E130" s="144"/>
    </row>
    <row r="131" spans="1:7" ht="12.75">
      <c r="A131" s="188"/>
      <c r="B131" s="188"/>
      <c r="C131" s="188"/>
      <c r="D131" s="188"/>
      <c r="E131" s="188"/>
      <c r="F131" s="188"/>
      <c r="G131" s="188"/>
    </row>
    <row r="132" spans="1:7" ht="12.75">
      <c r="A132" s="188"/>
      <c r="B132" s="188"/>
      <c r="C132" s="188"/>
      <c r="D132" s="188"/>
      <c r="E132" s="188"/>
      <c r="F132" s="188"/>
      <c r="G132" s="188"/>
    </row>
    <row r="133" spans="1:7" ht="12.75">
      <c r="A133" s="188"/>
      <c r="B133" s="188"/>
      <c r="C133" s="188"/>
      <c r="D133" s="188"/>
      <c r="E133" s="188"/>
      <c r="F133" s="188"/>
      <c r="G133" s="188"/>
    </row>
    <row r="134" spans="1:7" ht="12.75">
      <c r="A134" s="188"/>
      <c r="B134" s="188"/>
      <c r="C134" s="188"/>
      <c r="D134" s="188"/>
      <c r="E134" s="188"/>
      <c r="F134" s="188"/>
      <c r="G134" s="188"/>
    </row>
    <row r="135" ht="12.75">
      <c r="E135" s="144"/>
    </row>
    <row r="136" ht="12.75">
      <c r="E136" s="144"/>
    </row>
    <row r="137" ht="12.75">
      <c r="E137" s="144"/>
    </row>
    <row r="138" ht="12.75">
      <c r="E138" s="144"/>
    </row>
    <row r="139" ht="12.75">
      <c r="E139" s="144"/>
    </row>
    <row r="140" ht="12.75">
      <c r="E140" s="144"/>
    </row>
    <row r="141" ht="12.75">
      <c r="E141" s="144"/>
    </row>
    <row r="142" ht="12.75">
      <c r="E142" s="144"/>
    </row>
    <row r="143" ht="12.75">
      <c r="E143" s="144"/>
    </row>
    <row r="144" ht="12.75">
      <c r="E144" s="144"/>
    </row>
    <row r="145" ht="12.75">
      <c r="E145" s="144"/>
    </row>
    <row r="146" ht="12.75">
      <c r="E146" s="144"/>
    </row>
    <row r="147" ht="12.75">
      <c r="E147" s="144"/>
    </row>
    <row r="148" ht="12.75">
      <c r="E148" s="144"/>
    </row>
    <row r="149" ht="12.75">
      <c r="E149" s="144"/>
    </row>
    <row r="150" ht="12.75">
      <c r="E150" s="144"/>
    </row>
    <row r="151" ht="12.75">
      <c r="E151" s="144"/>
    </row>
    <row r="152" ht="12.75">
      <c r="E152" s="144"/>
    </row>
    <row r="153" ht="12.75">
      <c r="E153" s="144"/>
    </row>
    <row r="154" ht="12.75">
      <c r="E154" s="144"/>
    </row>
    <row r="155" ht="12.75">
      <c r="E155" s="144"/>
    </row>
    <row r="156" ht="12.75">
      <c r="E156" s="144"/>
    </row>
    <row r="157" ht="12.75">
      <c r="E157" s="144"/>
    </row>
    <row r="158" ht="12.75">
      <c r="E158" s="144"/>
    </row>
    <row r="159" ht="12.75">
      <c r="E159" s="144"/>
    </row>
    <row r="160" ht="12.75">
      <c r="E160" s="144"/>
    </row>
    <row r="161" ht="12.75">
      <c r="E161" s="144"/>
    </row>
    <row r="162" ht="12.75">
      <c r="E162" s="144"/>
    </row>
    <row r="163" ht="12.75">
      <c r="E163" s="144"/>
    </row>
    <row r="164" ht="12.75">
      <c r="E164" s="144"/>
    </row>
    <row r="165" ht="12.75">
      <c r="E165" s="144"/>
    </row>
    <row r="166" spans="1:2" ht="12.75">
      <c r="A166" s="189"/>
      <c r="B166" s="189"/>
    </row>
    <row r="167" spans="1:7" ht="12.75">
      <c r="A167" s="188"/>
      <c r="B167" s="188"/>
      <c r="C167" s="191"/>
      <c r="D167" s="191"/>
      <c r="E167" s="192"/>
      <c r="F167" s="191"/>
      <c r="G167" s="193"/>
    </row>
    <row r="168" spans="1:7" ht="12.75">
      <c r="A168" s="194"/>
      <c r="B168" s="194"/>
      <c r="C168" s="188"/>
      <c r="D168" s="188"/>
      <c r="E168" s="195"/>
      <c r="F168" s="188"/>
      <c r="G168" s="188"/>
    </row>
    <row r="169" spans="1:7" ht="12.75">
      <c r="A169" s="188"/>
      <c r="B169" s="188"/>
      <c r="C169" s="188"/>
      <c r="D169" s="188"/>
      <c r="E169" s="195"/>
      <c r="F169" s="188"/>
      <c r="G169" s="188"/>
    </row>
    <row r="170" spans="1:7" ht="12.75">
      <c r="A170" s="188"/>
      <c r="B170" s="188"/>
      <c r="C170" s="188"/>
      <c r="D170" s="188"/>
      <c r="E170" s="195"/>
      <c r="F170" s="188"/>
      <c r="G170" s="188"/>
    </row>
    <row r="171" spans="1:7" ht="12.75">
      <c r="A171" s="188"/>
      <c r="B171" s="188"/>
      <c r="C171" s="188"/>
      <c r="D171" s="188"/>
      <c r="E171" s="195"/>
      <c r="F171" s="188"/>
      <c r="G171" s="188"/>
    </row>
    <row r="172" spans="1:7" ht="12.75">
      <c r="A172" s="188"/>
      <c r="B172" s="188"/>
      <c r="C172" s="188"/>
      <c r="D172" s="188"/>
      <c r="E172" s="195"/>
      <c r="F172" s="188"/>
      <c r="G172" s="188"/>
    </row>
    <row r="173" spans="1:7" ht="12.75">
      <c r="A173" s="188"/>
      <c r="B173" s="188"/>
      <c r="C173" s="188"/>
      <c r="D173" s="188"/>
      <c r="E173" s="195"/>
      <c r="F173" s="188"/>
      <c r="G173" s="188"/>
    </row>
    <row r="174" spans="1:7" ht="12.75">
      <c r="A174" s="188"/>
      <c r="B174" s="188"/>
      <c r="C174" s="188"/>
      <c r="D174" s="188"/>
      <c r="E174" s="195"/>
      <c r="F174" s="188"/>
      <c r="G174" s="188"/>
    </row>
    <row r="175" spans="1:7" ht="12.75">
      <c r="A175" s="188"/>
      <c r="B175" s="188"/>
      <c r="C175" s="188"/>
      <c r="D175" s="188"/>
      <c r="E175" s="195"/>
      <c r="F175" s="188"/>
      <c r="G175" s="188"/>
    </row>
    <row r="176" spans="1:7" ht="12.75">
      <c r="A176" s="188"/>
      <c r="B176" s="188"/>
      <c r="C176" s="188"/>
      <c r="D176" s="188"/>
      <c r="E176" s="195"/>
      <c r="F176" s="188"/>
      <c r="G176" s="188"/>
    </row>
    <row r="177" spans="1:7" ht="12.75">
      <c r="A177" s="188"/>
      <c r="B177" s="188"/>
      <c r="C177" s="188"/>
      <c r="D177" s="188"/>
      <c r="E177" s="195"/>
      <c r="F177" s="188"/>
      <c r="G177" s="188"/>
    </row>
    <row r="178" spans="1:7" ht="12.75">
      <c r="A178" s="188"/>
      <c r="B178" s="188"/>
      <c r="C178" s="188"/>
      <c r="D178" s="188"/>
      <c r="E178" s="195"/>
      <c r="F178" s="188"/>
      <c r="G178" s="188"/>
    </row>
    <row r="179" spans="1:7" ht="12.75">
      <c r="A179" s="188"/>
      <c r="B179" s="188"/>
      <c r="C179" s="188"/>
      <c r="D179" s="188"/>
      <c r="E179" s="195"/>
      <c r="F179" s="188"/>
      <c r="G179" s="188"/>
    </row>
    <row r="180" spans="1:7" ht="12.75">
      <c r="A180" s="188"/>
      <c r="B180" s="188"/>
      <c r="C180" s="188"/>
      <c r="D180" s="188"/>
      <c r="E180" s="195"/>
      <c r="F180" s="188"/>
      <c r="G180" s="188"/>
    </row>
  </sheetData>
  <sheetProtection/>
  <mergeCells count="83">
    <mergeCell ref="C102:D102"/>
    <mergeCell ref="C104:D104"/>
    <mergeCell ref="C105:D105"/>
    <mergeCell ref="C98:D98"/>
    <mergeCell ref="C99:D99"/>
    <mergeCell ref="C100:D100"/>
    <mergeCell ref="C101:D101"/>
    <mergeCell ref="C93:D93"/>
    <mergeCell ref="C94:D94"/>
    <mergeCell ref="C95:D95"/>
    <mergeCell ref="C97:D97"/>
    <mergeCell ref="C89:D89"/>
    <mergeCell ref="C90:D90"/>
    <mergeCell ref="C91:D91"/>
    <mergeCell ref="C92:D92"/>
    <mergeCell ref="C84:D84"/>
    <mergeCell ref="C85:D85"/>
    <mergeCell ref="C86:D86"/>
    <mergeCell ref="C87:D87"/>
    <mergeCell ref="C80:D80"/>
    <mergeCell ref="C81:D81"/>
    <mergeCell ref="C82:D82"/>
    <mergeCell ref="C83:D83"/>
    <mergeCell ref="C74:D74"/>
    <mergeCell ref="C75:D75"/>
    <mergeCell ref="C76:D76"/>
    <mergeCell ref="C79:D79"/>
    <mergeCell ref="C69:D69"/>
    <mergeCell ref="C70:D70"/>
    <mergeCell ref="C71:D71"/>
    <mergeCell ref="C72:D72"/>
    <mergeCell ref="C65:D65"/>
    <mergeCell ref="C66:D66"/>
    <mergeCell ref="C67:D67"/>
    <mergeCell ref="C68:D68"/>
    <mergeCell ref="C60:D60"/>
    <mergeCell ref="C61:D61"/>
    <mergeCell ref="C62:D62"/>
    <mergeCell ref="C64:D64"/>
    <mergeCell ref="C54:D54"/>
    <mergeCell ref="C56:D56"/>
    <mergeCell ref="C57:D57"/>
    <mergeCell ref="C58:D58"/>
    <mergeCell ref="C48:D48"/>
    <mergeCell ref="C49:D49"/>
    <mergeCell ref="C52:D52"/>
    <mergeCell ref="C53:D53"/>
    <mergeCell ref="C44:D44"/>
    <mergeCell ref="C45:D45"/>
    <mergeCell ref="C46:D46"/>
    <mergeCell ref="C47:D47"/>
    <mergeCell ref="C31:D31"/>
    <mergeCell ref="C32:D32"/>
    <mergeCell ref="C37:D37"/>
    <mergeCell ref="C38:D38"/>
    <mergeCell ref="C39:D39"/>
    <mergeCell ref="C40:D40"/>
    <mergeCell ref="C41:D41"/>
    <mergeCell ref="C42:D42"/>
    <mergeCell ref="C27:D27"/>
    <mergeCell ref="C28:D28"/>
    <mergeCell ref="C29:D29"/>
    <mergeCell ref="C30:D30"/>
    <mergeCell ref="C22:D22"/>
    <mergeCell ref="C23:D23"/>
    <mergeCell ref="C24:D24"/>
    <mergeCell ref="C25:D25"/>
    <mergeCell ref="C17:D17"/>
    <mergeCell ref="C19:D19"/>
    <mergeCell ref="C20:D20"/>
    <mergeCell ref="C21:D21"/>
    <mergeCell ref="A1:G1"/>
    <mergeCell ref="A3:B3"/>
    <mergeCell ref="A4:B4"/>
    <mergeCell ref="E4:G4"/>
    <mergeCell ref="C9:D9"/>
    <mergeCell ref="C10:D10"/>
    <mergeCell ref="C11:D11"/>
    <mergeCell ref="C12:D12"/>
    <mergeCell ref="C13:D13"/>
    <mergeCell ref="C14:D14"/>
    <mergeCell ref="C15:D15"/>
    <mergeCell ref="C16:D1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MI-VA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Frolík</dc:creator>
  <cp:keywords/>
  <dc:description/>
  <cp:lastModifiedBy>Jana</cp:lastModifiedBy>
  <cp:lastPrinted>2019-07-01T14:42:29Z</cp:lastPrinted>
  <dcterms:created xsi:type="dcterms:W3CDTF">2019-06-26T08:52:13Z</dcterms:created>
  <dcterms:modified xsi:type="dcterms:W3CDTF">2019-07-02T09:23:20Z</dcterms:modified>
  <cp:category/>
  <cp:version/>
  <cp:contentType/>
  <cp:contentStatus/>
</cp:coreProperties>
</file>