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3 - III-0057 - km - 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103 - III-0057 - km - ...'!$C$87:$K$340</definedName>
    <definedName name="_xlnm.Print_Area" localSheetId="1">'SO 103 - III-0057 - km - ...'!$C$4:$J$39,'SO 103 - III-0057 - km - ...'!$C$45:$J$69,'SO 103 - III-0057 - km - ...'!$C$75:$K$340</definedName>
    <definedName name="_xlnm.Print_Titles" localSheetId="1">'SO 103 - III-0057 - km - ...'!$87:$87</definedName>
    <definedName name="_xlnm._FilterDatabase" localSheetId="2" hidden="1">'VRN - Vedlejší rozpočtové...'!$C$90:$K$119</definedName>
    <definedName name="_xlnm.Print_Area" localSheetId="2">'VRN - Vedlejší rozpočtové...'!$C$4:$J$41,'VRN - Vedlejší rozpočtové...'!$C$47:$J$70,'VRN - Vedlejší rozpočtové...'!$C$76:$K$119</definedName>
    <definedName name="_xlnm.Print_Titles" localSheetId="2">'VRN - Vedlejší rozpočtové...'!$90:$90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9"/>
  <c r="J38"/>
  <c i="1" r="AY57"/>
  <c i="3" r="J37"/>
  <c i="1" r="AX57"/>
  <c i="3" r="BI118"/>
  <c r="BH118"/>
  <c r="BG118"/>
  <c r="BF118"/>
  <c r="T118"/>
  <c r="T117"/>
  <c r="R118"/>
  <c r="R117"/>
  <c r="P118"/>
  <c r="P117"/>
  <c r="BK118"/>
  <c r="BK117"/>
  <c r="J117"/>
  <c r="J118"/>
  <c r="BE118"/>
  <c r="J69"/>
  <c r="BI115"/>
  <c r="BH115"/>
  <c r="BG115"/>
  <c r="BF115"/>
  <c r="T115"/>
  <c r="T114"/>
  <c r="R115"/>
  <c r="R114"/>
  <c r="P115"/>
  <c r="P114"/>
  <c r="BK115"/>
  <c r="BK114"/>
  <c r="J114"/>
  <c r="J115"/>
  <c r="BE115"/>
  <c r="J68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7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39"/>
  <c i="1" r="BD57"/>
  <c i="3" r="BH94"/>
  <c r="F38"/>
  <c i="1" r="BC57"/>
  <c i="3" r="BG94"/>
  <c r="F37"/>
  <c i="1" r="BB57"/>
  <c i="3" r="BF94"/>
  <c r="J36"/>
  <c i="1" r="AW57"/>
  <c i="3" r="F36"/>
  <c i="1" r="BA57"/>
  <c i="3" r="T94"/>
  <c r="T93"/>
  <c r="T92"/>
  <c r="T91"/>
  <c r="R94"/>
  <c r="R93"/>
  <c r="R92"/>
  <c r="R91"/>
  <c r="P94"/>
  <c r="P93"/>
  <c r="P92"/>
  <c r="P91"/>
  <c i="1" r="AU57"/>
  <c i="3" r="BK94"/>
  <c r="BK93"/>
  <c r="J93"/>
  <c r="BK92"/>
  <c r="J92"/>
  <c r="BK91"/>
  <c r="J91"/>
  <c r="J63"/>
  <c r="J32"/>
  <c i="1" r="AG57"/>
  <c i="3" r="J94"/>
  <c r="BE94"/>
  <c r="J35"/>
  <c i="1" r="AV57"/>
  <c i="3" r="F35"/>
  <c i="1" r="AZ57"/>
  <c i="3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2" r="J37"/>
  <c r="J36"/>
  <c i="1" r="AY56"/>
  <c i="2" r="J35"/>
  <c i="1" r="AX56"/>
  <c i="2" r="BI338"/>
  <c r="BH338"/>
  <c r="BG338"/>
  <c r="BF338"/>
  <c r="T338"/>
  <c r="T337"/>
  <c r="R338"/>
  <c r="R337"/>
  <c r="P338"/>
  <c r="P337"/>
  <c r="BK338"/>
  <c r="BK337"/>
  <c r="J337"/>
  <c r="J338"/>
  <c r="BE338"/>
  <c r="J68"/>
  <c r="BI329"/>
  <c r="BH329"/>
  <c r="BG329"/>
  <c r="BF329"/>
  <c r="T329"/>
  <c r="R329"/>
  <c r="P329"/>
  <c r="BK329"/>
  <c r="J329"/>
  <c r="BE329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T314"/>
  <c r="R315"/>
  <c r="R314"/>
  <c r="P315"/>
  <c r="P314"/>
  <c r="BK315"/>
  <c r="BK314"/>
  <c r="J314"/>
  <c r="J315"/>
  <c r="BE315"/>
  <c r="J67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8"/>
  <c r="BH258"/>
  <c r="BG258"/>
  <c r="BF258"/>
  <c r="T258"/>
  <c r="T257"/>
  <c r="R258"/>
  <c r="R257"/>
  <c r="P258"/>
  <c r="P257"/>
  <c r="BK258"/>
  <c r="BK257"/>
  <c r="J257"/>
  <c r="J258"/>
  <c r="BE258"/>
  <c r="J66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T231"/>
  <c r="R232"/>
  <c r="R231"/>
  <c r="P232"/>
  <c r="P231"/>
  <c r="BK232"/>
  <c r="BK231"/>
  <c r="J231"/>
  <c r="J232"/>
  <c r="BE232"/>
  <c r="J65"/>
  <c r="BI227"/>
  <c r="BH227"/>
  <c r="BG227"/>
  <c r="BF227"/>
  <c r="T227"/>
  <c r="T226"/>
  <c r="R227"/>
  <c r="R226"/>
  <c r="P227"/>
  <c r="P226"/>
  <c r="BK227"/>
  <c r="BK226"/>
  <c r="J226"/>
  <c r="J227"/>
  <c r="BE227"/>
  <c r="J64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3"/>
  <c r="BH183"/>
  <c r="BG183"/>
  <c r="BF183"/>
  <c r="T183"/>
  <c r="R183"/>
  <c r="P183"/>
  <c r="BK183"/>
  <c r="J183"/>
  <c r="BE183"/>
  <c r="BI180"/>
  <c r="BH180"/>
  <c r="BG180"/>
  <c r="BF180"/>
  <c r="T180"/>
  <c r="T179"/>
  <c r="R180"/>
  <c r="R179"/>
  <c r="P180"/>
  <c r="P179"/>
  <c r="BK180"/>
  <c r="BK179"/>
  <c r="J179"/>
  <c r="J180"/>
  <c r="BE180"/>
  <c r="J63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0"/>
  <c r="BH170"/>
  <c r="BG170"/>
  <c r="BF170"/>
  <c r="T170"/>
  <c r="T169"/>
  <c r="R170"/>
  <c r="R169"/>
  <c r="P170"/>
  <c r="P169"/>
  <c r="BK170"/>
  <c r="BK169"/>
  <c r="J169"/>
  <c r="J170"/>
  <c r="BE170"/>
  <c r="J62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1"/>
  <c r="F37"/>
  <c i="1" r="BD56"/>
  <c i="2" r="BH91"/>
  <c r="F36"/>
  <c i="1" r="BC56"/>
  <c i="2" r="BG91"/>
  <c r="F35"/>
  <c i="1" r="BB56"/>
  <c i="2" r="BF91"/>
  <c r="J34"/>
  <c i="1" r="AW56"/>
  <c i="2" r="F34"/>
  <c i="1" r="BA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59"/>
  <c r="J30"/>
  <c i="1" r="AG56"/>
  <c i="2" r="J91"/>
  <c r="BE91"/>
  <c r="J33"/>
  <c i="1" r="AV56"/>
  <c i="2" r="F33"/>
  <c i="1" r="AZ56"/>
  <c i="2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<sst xmlns="http://schemas.openxmlformats.org/spreadsheetml/2006/main">
  <si>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</si>
  <si>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</si>
  <si>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</si>
  <si>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</si>
  <si>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</si>
  <si>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{34525ca0-a103-4200-9dcb-e6ee8c8222d9}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</si>
  <si>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</si>
  <si>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</si>
  <si>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</si>
  <si>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</si>
  <si>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</si>
  <si>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</si>
  <si>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</si>
  <si>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</si>
  <si>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</si>
  <si>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</si>
  <si>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</si>
  <si>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</si>
  <si>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III/00516, III/00512 a III/0057 Jinočany, oprava silnic</t>
  </si>
  <si>
    <t>KSO:</t>
  </si>
  <si>
    <t>CC-CZ:</t>
  </si>
  <si>
    <t>Místo:</t>
  </si>
  <si>
    <t>Jinočany</t>
  </si>
  <si>
    <t>Datum:</t>
  </si>
  <si>
    <t>12. 11. 2018</t>
  </si>
  <si>
    <t>Zadavatel:</t>
  </si>
  <si>
    <t>IČ:</t>
  </si>
  <si>
    <t>00066001</t>
  </si>
  <si>
    <t>KSÚS Středočeského kraje, p.o.</t>
  </si>
  <si>
    <t>DIČ:</t>
  </si>
  <si>
    <t>CZ00066001</t>
  </si>
  <si>
    <t>Uchazeč:</t>
  </si>
  <si>
    <t>Vyplň údaj</t>
  </si>
  <si>
    <t>Projektant:</t>
  </si>
  <si>
    <t>02992485</t>
  </si>
  <si>
    <t>FORVIA CZ, s.r.o.</t>
  </si>
  <si>
    <t>CZ02992485</t>
  </si>
  <si>
    <t>True</t>
  </si>
  <si>
    <t>Zpracovatel:</t>
  </si>
  <si>
    <t>13891871</t>
  </si>
  <si>
    <t>Jitka Heřmanová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</si>
  <si>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</si>
  <si>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</si>
  <si>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</si>
  <si>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</si>
  <si>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</si>
  <si>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</si>
  <si>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</si>
  <si>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</si>
  <si>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</si>
  <si>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</si>
  <si>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</si>
  <si>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</si>
  <si>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</si>
  <si>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</si>
  <si>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</si>
  <si>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</si>
  <si>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</si>
  <si>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</si>
  <si>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</si>
  <si>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</si>
  <si>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</si>
  <si>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</si>
  <si>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</si>
  <si>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</si>
  <si>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</si>
  <si>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</si>
  <si>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</si>
  <si>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</si>
  <si>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</si>
  <si>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</si>
  <si>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</si>
  <si>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</si>
  <si>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</si>
  <si>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</si>
  <si>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</si>
  <si>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</si>
  <si>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</si>
  <si>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</si>
  <si>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</si>
  <si>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</si>
  <si>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103</t>
  </si>
  <si>
    <t>III/0057 - km - 0,000 - 0,491</t>
  </si>
  <si>
    <t>STA</t>
  </si>
  <si>
    <t>1</t>
  </si>
  <si>
    <t>{67261e6e-a4e8-4bc2-8565-0edbad261a17}</t>
  </si>
  <si>
    <t>2</t>
  </si>
  <si>
    <t>/</t>
  </si>
  <si>
    <t>Soupis</t>
  </si>
  <si>
    <t>###NOINSERT###</t>
  </si>
  <si>
    <t>VRN</t>
  </si>
  <si>
    <t>Vedlejší rozpočtové náklady</t>
  </si>
  <si>
    <t>{0440e1b1-4b9f-48cd-bdb9-332c88364e8b}</t>
  </si>
  <si>
    <t>KRYCÍ LIST SOUPISU PRACÍ</t>
  </si>
  <si>
    <t>Objekt:</t>
  </si>
  <si>
    <t>SO 103 - III/0057 - km - 0,000 - 0,491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</si>
  <si>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</si>
  <si>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</si>
  <si>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</si>
  <si>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</si>
  <si>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</si>
  <si>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</si>
  <si>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</si>
  <si>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</si>
  <si>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</si>
  <si>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</si>
  <si>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</si>
  <si>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</si>
  <si>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</si>
  <si>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</si>
  <si>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</si>
  <si>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</si>
  <si>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</si>
  <si>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</si>
  <si>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</si>
  <si>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</si>
  <si>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</si>
  <si>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</si>
  <si>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</si>
  <si>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</si>
  <si>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</si>
  <si>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</si>
  <si>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</si>
  <si>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</si>
  <si>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</si>
  <si>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</si>
  <si>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</si>
  <si>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</si>
  <si>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</si>
  <si>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</si>
  <si>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2018 02</t>
  </si>
  <si>
    <t>4</t>
  </si>
  <si>
    <t>8287462</t>
  </si>
  <si>
    <t>PP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</si>
  <si>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</si>
  <si>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PSC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</si>
  <si>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</si>
  <si>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</si>
  <si>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(37,5+38,5)*1</t>
  </si>
  <si>
    <t>113107223</t>
  </si>
  <si>
    <t>Odstranění podkladu z kameniva drceného tl 300 mm strojně pl přes 200 m2</t>
  </si>
  <si>
    <t>626290928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</si>
  <si>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</si>
  <si>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</si>
  <si>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491*1*2+20</t>
  </si>
  <si>
    <t>3</t>
  </si>
  <si>
    <t>113107242</t>
  </si>
  <si>
    <t>Odstranění podkladu živičného tl 100 mm strojně pl přes 200 m2</t>
  </si>
  <si>
    <t>-931281445</t>
  </si>
  <si>
    <t>Odstranění podkladů nebo krytů strojně plochy jednotlivě přes 200 m2 s přemístěním hmot na skládku na vzdálenost do 20 m nebo s naložením na dopravní prostředek živičných, o tl. vrstvy přes 50 do 100 mm</t>
  </si>
  <si>
    <t>113107322</t>
  </si>
  <si>
    <t>Odstranění podkladu z kameniva drceného tl 200 mm strojně pl do 50 m2</t>
  </si>
  <si>
    <t>-2034122070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</si>
  <si>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</si>
  <si>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5</t>
  </si>
  <si>
    <t>113154334</t>
  </si>
  <si>
    <t>Frézování živičného krytu tl 100 mm pruh š 2 m pl do 10000 m2 bez překážek v trase</t>
  </si>
  <si>
    <t>-1750307193</t>
  </si>
  <si>
    <t>Frézování živičného podkladu nebo krytu s naložením na dopravní prostředek plochy přes 1 000 do 10 000 m2 bez překážek v trase pruhu šířky přes 1 m do 2 m, tloušťky vrstvy 100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</si>
  <si>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</si>
  <si>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491*5,85+58,5+36,3+51,5+115+195</t>
  </si>
  <si>
    <t>6</t>
  </si>
  <si>
    <t>132201202</t>
  </si>
  <si>
    <t>Hloubení rýh š do 2000 mm v hornině tř. 3 objemu do 1000 m3</t>
  </si>
  <si>
    <t>m3</t>
  </si>
  <si>
    <t>1602277575</t>
  </si>
  <si>
    <t>Hloubení zapažených i nezapažených rýh šířky přes 600 do 2 000 mm s urovnáním dna do předepsaného profilu a spádu v hornině tř. 3 přes 100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</si>
  <si>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</si>
  <si>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8,5*1*1,6+1,5*0,8*1,6</t>
  </si>
  <si>
    <t>7</t>
  </si>
  <si>
    <t>132201209</t>
  </si>
  <si>
    <t>Příplatek za lepivost k hloubení rýh š do 2000 mm v hornině tř. 3</t>
  </si>
  <si>
    <t>1111765774</t>
  </si>
  <si>
    <t>Hloubení zapažených i nezapažených rýh šířky přes 600 do 2 000 mm s urovnáním dna do předepsaného profilu a spádu v hornině tř. 3 Příplatek k cenám za lepivost horniny tř. 3</t>
  </si>
  <si>
    <t>15,52*0,3 'Přepočtené koeficientem množství</t>
  </si>
  <si>
    <t>8</t>
  </si>
  <si>
    <t>151101101</t>
  </si>
  <si>
    <t>Zřízení příložného pažení a rozepření stěn rýh hl do 2 m</t>
  </si>
  <si>
    <t>7141779</t>
  </si>
  <si>
    <t>Zřízení pažení a rozepření stěn rýh pro podzemní vedení pro všechny šířky rýhy příložné pro jakoukoliv mezerovitost, hloubky do 2 m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</si>
  <si>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</si>
  <si>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(8,5+1,5)*2*1,6</t>
  </si>
  <si>
    <t>9</t>
  </si>
  <si>
    <t>151101111</t>
  </si>
  <si>
    <t>Odstranění příložného pažení a rozepření stěn rýh hl do 2 m</t>
  </si>
  <si>
    <t>1056072982</t>
  </si>
  <si>
    <t>Odstranění pažení a rozepření stěn rýh pro podzemní vedení s uložením materiálu na vzdálenost do 3 m od kraje výkopu příložné, hloubky do 2 m</t>
  </si>
  <si>
    <t>10</t>
  </si>
  <si>
    <t>161101101</t>
  </si>
  <si>
    <t>Svislé přemístění výkopku z horniny tř. 1 až 4 hl výkopu do 2,5 m</t>
  </si>
  <si>
    <t>-1845580802</t>
  </si>
  <si>
    <t>Svislé přemístění výkopku bez naložení do dopravní nádoby avšak s vyprázdněním dopravní nádoby na hromadu nebo do dopravního prostředku z horniny tř. 1 až 4, při hloubce výkopu přes 1 do 2,5 m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</si>
  <si>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</si>
  <si>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11</t>
  </si>
  <si>
    <t>162701105</t>
  </si>
  <si>
    <t>Vodorovné přemístění do 10000 m výkopku/sypaniny z horniny tř. 1 až 4</t>
  </si>
  <si>
    <t>-1950772487</t>
  </si>
  <si>
    <t>Vodorovné přemístění výkopku nebo sypaniny po suchu na obvyklém dopravním prostředku, bez naložení výkopku, avšak se složením bez rozhrnutí z horniny tř. 1 až 4 na vzdálenost přes 9 000 do 10 000 m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</si>
  <si>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</si>
  <si>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8,5*1*0,6+1,24*0,62*1,7</t>
  </si>
  <si>
    <t>12</t>
  </si>
  <si>
    <t>167101101</t>
  </si>
  <si>
    <t>Nakládání výkopku z hornin tř. 1 až 4 do 100 m3</t>
  </si>
  <si>
    <t>1463453058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</si>
  <si>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</si>
  <si>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</si>
  <si>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13</t>
  </si>
  <si>
    <t>171201201</t>
  </si>
  <si>
    <t>Uložení sypaniny na skládky</t>
  </si>
  <si>
    <t>-1202694218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</si>
  <si>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</si>
  <si>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14</t>
  </si>
  <si>
    <t>171201211</t>
  </si>
  <si>
    <t>Poplatek za uložení stavebního odpadu - zeminy a kameniva na skládce</t>
  </si>
  <si>
    <t>t</t>
  </si>
  <si>
    <t>279842199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</si>
  <si>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</si>
  <si>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</si>
  <si>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6,407*2 'Přepočtené koeficientem množství</t>
  </si>
  <si>
    <t>174101101</t>
  </si>
  <si>
    <t>Zásyp jam, šachet rýh nebo kolem objektů sypaninou se zhutněním</t>
  </si>
  <si>
    <t>499112009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</si>
  <si>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</si>
  <si>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</si>
  <si>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-(8,5*1*0,6+1,24*0,62*1,7)</t>
  </si>
  <si>
    <t>16</t>
  </si>
  <si>
    <t>175151101</t>
  </si>
  <si>
    <t>Obsypání potrubí strojně sypaninou bez prohození, uloženou do 3 m</t>
  </si>
  <si>
    <t>1127297448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</si>
  <si>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</si>
  <si>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</si>
  <si>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8,5*1*0,5-0,1*0,1*3,14*8,5</t>
  </si>
  <si>
    <t>17</t>
  </si>
  <si>
    <t>M</t>
  </si>
  <si>
    <t>58337331</t>
  </si>
  <si>
    <t>štěrkopísek frakce 0/22</t>
  </si>
  <si>
    <t>1048326016</t>
  </si>
  <si>
    <t>3,983*1,67 'Přepočtené koeficientem množství</t>
  </si>
  <si>
    <t>18</t>
  </si>
  <si>
    <t>181951102</t>
  </si>
  <si>
    <t>Úprava pláně v hornině tř. 1 až 4 se zhutněním</t>
  </si>
  <si>
    <t>-724022979</t>
  </si>
  <si>
    <t>Úprava pláně vyrovnáním výškových rozdílů v hornině tř. 1 až 4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</si>
  <si>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</si>
  <si>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19</t>
  </si>
  <si>
    <t>182101101</t>
  </si>
  <si>
    <t>Svahování v zářezech v hornině tř. 1 až 4</t>
  </si>
  <si>
    <t>1429392639</t>
  </si>
  <si>
    <t>Svahování trvalých svahů do projektovaných profilů s potřebným přemístěním výkopku při svahování v zářezech v hornině tř. 1 až 4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</si>
  <si>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</si>
  <si>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"úprava terénu mezi žlabovkami a chodníkem" 120*2</t>
  </si>
  <si>
    <t>Vodorovné konstrukce</t>
  </si>
  <si>
    <t>20</t>
  </si>
  <si>
    <t>451573111</t>
  </si>
  <si>
    <t>Lože pod potrubí otevřený výkop ze štěrkopísku</t>
  </si>
  <si>
    <t>-1764977733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</si>
  <si>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</si>
  <si>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</si>
  <si>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8,5*1*0,1</t>
  </si>
  <si>
    <t>452112111</t>
  </si>
  <si>
    <t>Osazení betonových prstenců nebo rámů v do 100 mm</t>
  </si>
  <si>
    <t>kus</t>
  </si>
  <si>
    <t>1004111557</t>
  </si>
  <si>
    <t>Osazení betonových dílců prstenců nebo rámů pod poklopy a mříže, výšky do 100 mm</t>
  </si>
  <si>
    <t xml:space="preserve">Poznámka k souboru cen:_x000d_
1. V cenách nejsou započteny náklady na dodávku betonových výrobků; tyto se oceňují ve specifikaci._x000d_
</t>
  </si>
  <si>
    <t>22</t>
  </si>
  <si>
    <t>59224134</t>
  </si>
  <si>
    <t>nástavec horské vpusti 1240x620x100mm</t>
  </si>
  <si>
    <t>-1588060870</t>
  </si>
  <si>
    <t>Komunikace pozemní</t>
  </si>
  <si>
    <t>23</t>
  </si>
  <si>
    <t>564861111</t>
  </si>
  <si>
    <t>Podklad ze štěrkodrtě ŠD tl 200 mm</t>
  </si>
  <si>
    <t>-537221405</t>
  </si>
  <si>
    <t>Podklad ze štěrkodrti ŠD s rozprostřením a zhutněním, po zhutnění tl. 200 mm</t>
  </si>
  <si>
    <t>24</t>
  </si>
  <si>
    <t>565131111</t>
  </si>
  <si>
    <t>Vyrovnání povrchu dosavadních podkladů obalovaným kamenivem ACP (OK) tl 50 mm</t>
  </si>
  <si>
    <t>-201227577</t>
  </si>
  <si>
    <t>Vyrovnání povrchu dosavadních podkladů s rozprostřením hmot a zhutněním obalovaným kamenivem ACP (OK) tl. 50 mm</t>
  </si>
  <si>
    <t xml:space="preserve">Poznámka k souboru cen:_x000d_
1. Ceny jsou určeny pro vyrovnání podkladů (včetně výtluků) pod obrusnou vrstvu. Pro volbu ceny je rozhodující průměrná tloušťka podkladu._x000d_
</t>
  </si>
  <si>
    <t>491*3,85+58,5+36,3+51,5+115+195</t>
  </si>
  <si>
    <t>2346,65*0,3 'Přepočtené koeficientem množství</t>
  </si>
  <si>
    <t>25</t>
  </si>
  <si>
    <t>565166112</t>
  </si>
  <si>
    <t>Asfaltový beton vrstva podkladní ACP 22 (obalované kamenivo OKH) tl 90 mm š do 3 m</t>
  </si>
  <si>
    <t>-1622213629</t>
  </si>
  <si>
    <t>Asfaltový beton vrstva podkladní ACP 22 (obalované kamenivo hrubozrnné - OKH) s rozprostřením a zhutněním v pruhu šířky do 3 m, po zhutnění tl. 90 mm</t>
  </si>
  <si>
    <t xml:space="preserve">Poznámka k souboru cen:_x000d_
1. ČSN EN 13108-1 připouští pro ACP 22 pouze tl. 60 až 100 mm._x000d_
</t>
  </si>
  <si>
    <t>26</t>
  </si>
  <si>
    <t>567142115</t>
  </si>
  <si>
    <t>Podklad ze směsi stmelené cementem SC C 8/10 (KSC I) tl 250 mm</t>
  </si>
  <si>
    <t>-1454502069</t>
  </si>
  <si>
    <t>Podklad ze směsi stmelené cementem SC bez dilatačních spár, s rozprostřením a zhutněním SC C 8/10 (KSC I), po zhutnění tl. 250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</si>
  <si>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</si>
  <si>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27</t>
  </si>
  <si>
    <t>569851111</t>
  </si>
  <si>
    <t>Zpevnění krajnic štěrkodrtí tl 150 mm</t>
  </si>
  <si>
    <t>47467530</t>
  </si>
  <si>
    <t>Zpevnění krajnic nebo komunikací pro pěší s rozprostřením a zhutněním, po zhutnění štěrkodrtí tl. 150 mm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</si>
  <si>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</si>
  <si>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685*0,75</t>
  </si>
  <si>
    <t>28</t>
  </si>
  <si>
    <t>569931132</t>
  </si>
  <si>
    <t>Zpevnění krajnic asfaltovým recyklátem tl 100 mm</t>
  </si>
  <si>
    <t>299073972</t>
  </si>
  <si>
    <t>Zpevnění krajnic nebo komunikací pro pěší s rozprostřením a zhutněním, po zhutnění asfaltovým recyklátem tl. 100 mm</t>
  </si>
  <si>
    <t>685*0,5</t>
  </si>
  <si>
    <t>29</t>
  </si>
  <si>
    <t>573191111</t>
  </si>
  <si>
    <t>Postřik infiltrační kationaktivní emulzí v množství 1 kg/m2</t>
  </si>
  <si>
    <t>-415659381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</si>
  <si>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</si>
  <si>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</si>
  <si>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491*1*2</t>
  </si>
  <si>
    <t>30</t>
  </si>
  <si>
    <t>573211107</t>
  </si>
  <si>
    <t>Postřik živičný spojovací z asfaltu v množství 0,30 kg/m2</t>
  </si>
  <si>
    <t>-1023100177</t>
  </si>
  <si>
    <t>Postřik spojovací PS bez posypu kamenivem z asfaltu silničního, v množství 0,30 kg/m2</t>
  </si>
  <si>
    <t>31</t>
  </si>
  <si>
    <t>573211108</t>
  </si>
  <si>
    <t>Postřik živičný spojovací z asfaltu v množství 0,40 kg/m2</t>
  </si>
  <si>
    <t>-1061500885</t>
  </si>
  <si>
    <t>Postřik spojovací PS bez posypu kamenivem z asfaltu silničního, v množství 0,40 kg/m2</t>
  </si>
  <si>
    <t>32</t>
  </si>
  <si>
    <t>577134121</t>
  </si>
  <si>
    <t>Asfaltový beton vrstva obrusná ACO 11 (ABS) tř. I tl 40 mm š přes 3 m z nemodifikovaného asfaltu</t>
  </si>
  <si>
    <t>-2030322015</t>
  </si>
  <si>
    <t>Asfaltový beton vrstva obrusná ACO 11 (ABS) s rozprostřením a se zhutněním z nemodifikovaného asfaltu v pruhu šířky přes 3 m tř. I, po zhutnění tl. 40 mm</t>
  </si>
  <si>
    <t xml:space="preserve">Poznámka k souboru cen:_x000d_
1. ČSN EN 13108-1 připouští pro ACO 11 pouze tl. 35 až 50 mm._x000d_
</t>
  </si>
  <si>
    <t>33</t>
  </si>
  <si>
    <t>577155122</t>
  </si>
  <si>
    <t>Asfaltový beton vrstva ložní ACL 16 (ABH) tl 60 mm š přes 3 m z nemodifikovaného asfaltu</t>
  </si>
  <si>
    <t>1545615624</t>
  </si>
  <si>
    <t>Asfaltový beton vrstva ložní ACL 16 (ABH) s rozprostřením a zhutněním z nemodifikovaného asfaltu v pruhu šířky přes 3 m, po zhutnění tl. 60 mm</t>
  </si>
  <si>
    <t xml:space="preserve">Poznámka k souboru cen:_x000d_
1. ČSN EN 13108-1 připouští pro ACL 16 pouze tl. 50 až 70 mm._x000d_
</t>
  </si>
  <si>
    <t>34</t>
  </si>
  <si>
    <t>596212210</t>
  </si>
  <si>
    <t>Kladení zámkové dlažby pozemních komunikací tl 80 mm skupiny A pl do 50 m2</t>
  </si>
  <si>
    <t>-1146837128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</si>
  <si>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</si>
  <si>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</si>
  <si>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Úpravy povrchů, podlahy a osazování výplní</t>
  </si>
  <si>
    <t>35</t>
  </si>
  <si>
    <t>617633112</t>
  </si>
  <si>
    <t>Stěrka z těsnící malty dvouvrstvá vnitřních ploch šachet válcových a kuželových</t>
  </si>
  <si>
    <t>1526090684</t>
  </si>
  <si>
    <t>Vnitřní úprava povrchu betonových šachet stěrkou z těsnící cementové malty dvouvrstvou, šachet válcových a kuželových</t>
  </si>
  <si>
    <t xml:space="preserve">Poznámka k souboru cen:_x000d_
1. Ceny jsou určeny pro ocenění úprav povrchu stěn i stropních konstrukcí šachet._x000d_
2. Potěr dna šachet se ocení cenami souboru cen 632 45-21.. Potěr šachet v této části katalogu._x000d_
</t>
  </si>
  <si>
    <t>0,2*3,14*0,15+0,2*0,2*3,14*2-0,1*0,1*3,14*2</t>
  </si>
  <si>
    <t>Trubní vedení</t>
  </si>
  <si>
    <t>36</t>
  </si>
  <si>
    <t>871350320</t>
  </si>
  <si>
    <t>Montáž kanalizačního potrubí hladkého plnostěnného SN 12 z polypropylenu DN 200</t>
  </si>
  <si>
    <t>m</t>
  </si>
  <si>
    <t>658087945</t>
  </si>
  <si>
    <t>Montáž kanalizačního potrubí z plastů z polypropylenu PP hladkého plnostěnného SN 12 DN 200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</si>
  <si>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</si>
  <si>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37</t>
  </si>
  <si>
    <t>28617038</t>
  </si>
  <si>
    <t>trubka kanalizační PP plnostěnná třívrstvá DN 200x6000 mm SN 12</t>
  </si>
  <si>
    <t>-112990439</t>
  </si>
  <si>
    <t>8,5*1,03 'Přepočtené koeficientem množství</t>
  </si>
  <si>
    <t>38</t>
  </si>
  <si>
    <t>877355211</t>
  </si>
  <si>
    <t>Montáž tvarovek z tvrdého PVC-systém KG nebo z polypropylenu-systém KG 2000 jednoosé DN 200</t>
  </si>
  <si>
    <t>-53649004</t>
  </si>
  <si>
    <t>Montáž tvarovek na kanalizačním potrubí z trub z plastu z tvrdého PVC nebo z polypropylenu v otevřeném výkopu jednoosých DN 200</t>
  </si>
  <si>
    <t xml:space="preserve">Poznámka k souboru cen:_x000d_
1. V cenách nejsou započteny náklady na dodání tvarovek. Tvarovky se oceňují ve ve specifikaci._x000d_
</t>
  </si>
  <si>
    <t>39</t>
  </si>
  <si>
    <t>28612251</t>
  </si>
  <si>
    <t>vložka šachtová kanalizační DN 200</t>
  </si>
  <si>
    <t>2128567960</t>
  </si>
  <si>
    <t>40</t>
  </si>
  <si>
    <t>892351111</t>
  </si>
  <si>
    <t>Tlaková zkouška vodou potrubí DN 150 nebo 200</t>
  </si>
  <si>
    <t>765249767</t>
  </si>
  <si>
    <t>Tlakové zkoušky vodou na potrubí DN 150 nebo 200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</si>
  <si>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</si>
  <si>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41</t>
  </si>
  <si>
    <t>892372111</t>
  </si>
  <si>
    <t>Zabezpečení konců potrubí DN do 300 při tlakových zkouškách vodou</t>
  </si>
  <si>
    <t>820498228</t>
  </si>
  <si>
    <t>Tlakové zkoušky vodou zabezpečení konců potrubí při tlakových zkouškách DN do 300</t>
  </si>
  <si>
    <t>42</t>
  </si>
  <si>
    <t>895931111</t>
  </si>
  <si>
    <t>Vpusti kanalizačních horské z betonu prostého C12/15 velikosti 1200/600 mm</t>
  </si>
  <si>
    <t>1403620107</t>
  </si>
  <si>
    <t>Vpusti kanalizační horské z betonu prostého tř. C 12/15 velikosti 1200/600 mm</t>
  </si>
  <si>
    <t xml:space="preserve">Poznámka k souboru cen:_x000d_
1. V cenách jsou započteny i náklady na podkladní desku z betonu tř. C 8/10._x000d_
2. V cenách nejsou započteny náklady na:_x000d_
a) litinové mříže; osazení mříží se oceňuje cenami souboru cen 899 20- . 1 Osazení mříží litinových včetně rámů a košů na bahno části A 01 tohoto katalogu; dodání mříží se oceňuje ve specifikaci,_x000d_
b) podkladní prstence; tyto se oceňují cenami souboru cen 452 38- . 1 Podkladní a vyrovnávací konstrukce z betonu části A 01 tohoto katalogu._x000d_
3. Pro výpočet přesunu hmot se celková hmotnost položky sníží o hmotnost betonu, pokud je beton dodáván přímo na místo zabudování nebo do prostoru technologické manipulace._x000d_
</t>
  </si>
  <si>
    <t>43</t>
  </si>
  <si>
    <t>899204112</t>
  </si>
  <si>
    <t>Osazení mříží litinových včetně rámů a košů na bahno pro třídu zatížení D400, E600</t>
  </si>
  <si>
    <t>-1840993722</t>
  </si>
  <si>
    <t xml:space="preserve">Poznámka k souboru cen:_x000d_
1. V cenách nejsou započteny náklady na dodání mříží, rámů a košů na bahno; tyto náklady se oceňují ve specifikaci._x000d_
</t>
  </si>
  <si>
    <t>44</t>
  </si>
  <si>
    <t>55242333</t>
  </si>
  <si>
    <t xml:space="preserve">mříž D 400 -  plochá 1400x730 4-stranný rám</t>
  </si>
  <si>
    <t>1708230079</t>
  </si>
  <si>
    <t>Ostatní konstrukce a práce, bourání</t>
  </si>
  <si>
    <t>45</t>
  </si>
  <si>
    <t>915111112</t>
  </si>
  <si>
    <t>Vodorovné dopravní značení dělící čáry souvislé š 125 mm retroreflexní bílá barva</t>
  </si>
  <si>
    <t>1660219259</t>
  </si>
  <si>
    <t>Vodorovné dopravní značení stříkané barvou dělící čára šířky 125 mm souvislá bílá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</si>
  <si>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</si>
  <si>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491*2</t>
  </si>
  <si>
    <t>-(19+55,2+6+(12+16)*2)</t>
  </si>
  <si>
    <t>46</t>
  </si>
  <si>
    <t>915111122</t>
  </si>
  <si>
    <t>Vodorovné dopravní značení dělící čáry přerušované š 125 mm retroreflexní bílá barva</t>
  </si>
  <si>
    <t>799496397</t>
  </si>
  <si>
    <t>Vodorovné dopravní značení stříkané barvou dělící čára šířky 125 mm přerušovaná bílá retroreflexní</t>
  </si>
  <si>
    <t>19+55,2+6+(12+16)*2</t>
  </si>
  <si>
    <t>47</t>
  </si>
  <si>
    <t>915611111</t>
  </si>
  <si>
    <t>Předznačení vodorovného liniového značení</t>
  </si>
  <si>
    <t>1638840704</t>
  </si>
  <si>
    <t>Předznačení pro vodorovné značení stříkané barvou nebo prováděné z nátěrových hmot liniové dělicí čáry, vodicí proužky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</si>
  <si>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</si>
  <si>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48</t>
  </si>
  <si>
    <t>916131213</t>
  </si>
  <si>
    <t>Osazení silničního obrubníku betonového stojatého s boční opěrou do lože z betonu prostého</t>
  </si>
  <si>
    <t>1057561983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</si>
  <si>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</si>
  <si>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</si>
  <si>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49</t>
  </si>
  <si>
    <t>59217031</t>
  </si>
  <si>
    <t>obrubník betonový silniční 100 x 15 x 25 cm</t>
  </si>
  <si>
    <t>-1143580121</t>
  </si>
  <si>
    <t>50</t>
  </si>
  <si>
    <t>919411121</t>
  </si>
  <si>
    <t>Čelo propustku z betonu prostého pro propustek z trub DN 600 až 800</t>
  </si>
  <si>
    <t>1251471285</t>
  </si>
  <si>
    <t>Čelo propustku včetně římsy z betonu prostého bez zvláštních nároků na prostředí, pro propustek z trub DN 600 až 800 mm</t>
  </si>
  <si>
    <t xml:space="preserve">Poznámka k souboru cen:_x000d_
1. Ceny jsou určeny pro čela propustků bez svahových křídel o spádu do 10 %._x000d_
2. Ceny nelze použít pro čela propustků z trub DN přes 800 mm a pro čela se svahovými křídly, které se oceňují cenami části A 01 katalogu 821-1 Mosty._x000d_
3. V cenách 919 41-1111 až -1141 jsou započteny i náklady na zdivo základu a zdivo nadzákladové z betonu prostého, římsu z betonu železového, zřízení bednění a jeho odstranění._x000d_
4. V cenách 919 44-1211 a -1221 jsou započteny i náklady na maltu cementovou pro zdivo z lomového kamene, maltu cementovou pro spárování zdiva, na římsu z betonu železového, zřízení bednění a jeho odstranění._x000d_
5. V cenách nejsou započteny náklady na:_x000d_
a) zemní práce, které se oceňují cenami souborů cen katalogu 800-1 Zemní práce,_x000d_
b) zábradlí, které se oceňuje cenami části A 01 katalogu 821-1 Mosty,_x000d_
c) ocelovou výztuž římsy, která se oceňuje cenami části A 01 katalogu 821-1 Mosty._x000d_
6. Pro výpočet přesunu hmot se celková hmotnost položky sníží o hmotnost betonu, pokud je beton dodáván přímo na místo zabudování nebo do prostoru technologické manipulace._x000d_
</t>
  </si>
  <si>
    <t>51</t>
  </si>
  <si>
    <t>919441221</t>
  </si>
  <si>
    <t>Čelo propustku z lomového kamene pro propustek z trub DN 600 až 800</t>
  </si>
  <si>
    <t>-317976377</t>
  </si>
  <si>
    <t>Čelo propustku včetně římsy ze zdiva z lomového kamene, pro propustek z trub DN 600 až 800 mm</t>
  </si>
  <si>
    <t>52</t>
  </si>
  <si>
    <t>919721123</t>
  </si>
  <si>
    <t>Geomříž pro stabilizaci podkladu tuhá dvouosá z PP podélná pevnost v tahu do 40 kN/m</t>
  </si>
  <si>
    <t>-1816117085</t>
  </si>
  <si>
    <t>Geomříž pro stabilizaci podkladu tuhá dvouosá z polypropylenu, podélná pevnost v tahu 40 kN/m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</si>
  <si>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</si>
  <si>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53</t>
  </si>
  <si>
    <t>919732211</t>
  </si>
  <si>
    <t>Styčná spára napojení nového živičného povrchu na stávající za tepla š 15 mm hl 25 mm s prořezáním</t>
  </si>
  <si>
    <t>-756403965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</si>
  <si>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</si>
  <si>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Poznámka k souboru cen:_x000d_
1. V cenách jsou započteny i náklady na vyčištění spár, na impregnaci a zalití spár včetně dodání hmot._x000d_
</t>
  </si>
  <si>
    <t>10,2+6,85+5+6,65</t>
  </si>
  <si>
    <t>54</t>
  </si>
  <si>
    <t>919735112</t>
  </si>
  <si>
    <t>Řezání stávajícího živičného krytu hl do 100 mm</t>
  </si>
  <si>
    <t>1666826615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</si>
  <si>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</si>
  <si>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</si>
  <si>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55</t>
  </si>
  <si>
    <t>935112211</t>
  </si>
  <si>
    <t>Osazení příkopového žlabu do betonu tl 100 mm z betonových tvárnic š 800 mm</t>
  </si>
  <si>
    <t>432740257</t>
  </si>
  <si>
    <t>Osazení betonového příkopového žlabu s vyplněním a zatřením spár cementovou maltou s ložem tl. 100 mm z betonu prostého z betonových příkopových tvárnic šířky přes 500 do 800 mm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</si>
  <si>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 oceňují ve specifikaci._x000d_
3. Množství měrných jednotek se určuje:_x000d_
a) pro příkopy z betonových tvárnic (žlabu) v m délky jejich podélné osy,_x000d_
b) pro příkopy z betonových desek v m2 rozvinuté lícní plochy dlažby (žlabu),_x000d_
c) pro lože z kameniva nebo z betonu prostého v cenách -1911 a -2911 v m2 rozvinuté lícní plochy dlažby (žlabu)._x000d_
4. Šířkou žlabu příkopových tvárnic se rozumí největší světlá šířka tvárnice._x000d_
</t>
  </si>
  <si>
    <t>120+44,9</t>
  </si>
  <si>
    <t>56</t>
  </si>
  <si>
    <t>59227019</t>
  </si>
  <si>
    <t>žlabovka betonová s lomenými stěnami příkopová 500x1025x90mm</t>
  </si>
  <si>
    <t>2103922706</t>
  </si>
  <si>
    <t>57</t>
  </si>
  <si>
    <t>938902151</t>
  </si>
  <si>
    <t>Čistění příkopů strojně příkopovou frézou š dna do 400 mm</t>
  </si>
  <si>
    <t>-1975377634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</si>
  <si>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</si>
  <si>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</si>
  <si>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58</t>
  </si>
  <si>
    <t>938902411</t>
  </si>
  <si>
    <t>Čištění propustků strojně tlakovou vodou D do 500 mm při tl nánosu do 25% DN</t>
  </si>
  <si>
    <t>510232832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</si>
  <si>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</si>
  <si>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 xml:space="preserve">Poznámka k souboru cen:_x000d_
1. V cenách nejsou započteny náklady na vodorovnou dopravu odstraněného materiálu, která se oceňuje cenami souboru cen 997 22-15 Vodorovná doprava suti._x000d_
2. V cenách čištění propustků strojně tlakovou vodou nejsou započteny náklady na vodu, tyto se oceňují individuálně._x000d_
3. Ceny jsou kalkulovány pro propustky do délky 8 m, pro propustky delší než 8 m se použijí položky 938 90-2411 až -2484 a příplatek 938 90-2499 za každý další 1 metr propustku._x000d_
</t>
  </si>
  <si>
    <t>59</t>
  </si>
  <si>
    <t>977151125</t>
  </si>
  <si>
    <t>Jádrové vrty diamantovými korunkami do D 200 mm do stavebních materiálů</t>
  </si>
  <si>
    <t>-228550405</t>
  </si>
  <si>
    <t>Jádrové vrty diamantovými korunkami do stavebních materiálů (železobetonu, betonu, cihel, obkladů, dlažeb, kamene) průměru přes 180 do 200 mm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</si>
  <si>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</si>
  <si>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60</t>
  </si>
  <si>
    <t>979054451</t>
  </si>
  <si>
    <t>Očištění vybouraných zámkových dlaždic s původním spárováním z kameniva těženého</t>
  </si>
  <si>
    <t>2097767200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</si>
  <si>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</si>
  <si>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</si>
  <si>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</si>
  <si>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</si>
  <si>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61</t>
  </si>
  <si>
    <t>997221551</t>
  </si>
  <si>
    <t>Vodorovná doprava suti ze sypkých materiálů do 1 km</t>
  </si>
  <si>
    <t>-2038255520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</si>
  <si>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</si>
  <si>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</si>
  <si>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62</t>
  </si>
  <si>
    <t>997221559</t>
  </si>
  <si>
    <t>Příplatek ZKD 1 km u vodorovné dopravy suti ze sypkých materiálů</t>
  </si>
  <si>
    <t>-821835735</t>
  </si>
  <si>
    <t>Vodorovná doprava suti bez naložení, ale se složením a s hrubým urovnáním Příplatek k ceně za každý další i započatý 1 km přes 1 km</t>
  </si>
  <si>
    <t>63</t>
  </si>
  <si>
    <t>997221611</t>
  </si>
  <si>
    <t>Nakládání suti na dopravní prostředky pro vodorovnou dopravu</t>
  </si>
  <si>
    <t>-1073438106</t>
  </si>
  <si>
    <t>Nakládání na dopravní prostředky pro vodorovnou dopravu suti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</si>
  <si>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</si>
  <si>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64</t>
  </si>
  <si>
    <t>997221845</t>
  </si>
  <si>
    <t>Poplatek za uložení na skládce (skládkovné) odpadu asfaltového bez dehtu kód odpadu 170 302</t>
  </si>
  <si>
    <t>-1257218192</t>
  </si>
  <si>
    <t>Poplatek za uložení stavebního odpadu na skládce (skládkovné) asfaltového bez obsahu dehtu zatříděného do Katalogu odpadů pod kódem 170 302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</si>
  <si>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</si>
  <si>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(491*1*2+20)*0,22</t>
  </si>
  <si>
    <t>(491*5,85+58,5+36,3+51,5+115+195)*0,256</t>
  </si>
  <si>
    <t>65</t>
  </si>
  <si>
    <t>997221855</t>
  </si>
  <si>
    <t>Poplatek za uložení na skládce (skládkovné) zeminy a kameniva kód odpadu 170 504</t>
  </si>
  <si>
    <t>-248071780</t>
  </si>
  <si>
    <t>(37,5+38,5)*1*0,295</t>
  </si>
  <si>
    <t>(491*1*2+20)*0,44</t>
  </si>
  <si>
    <t>(37,5+38,5)*1*0,29</t>
  </si>
  <si>
    <t>685*0,172</t>
  </si>
  <si>
    <t>60*0,043</t>
  </si>
  <si>
    <t>998</t>
  </si>
  <si>
    <t>Přesun hmot</t>
  </si>
  <si>
    <t>66</t>
  </si>
  <si>
    <t>998225111</t>
  </si>
  <si>
    <t>Přesun hmot pro pozemní komunikace s krytem z kamene, monolitickým betonovým nebo živičným</t>
  </si>
  <si>
    <t>306233397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</si>
  <si>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</si>
  <si>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</si>
  <si>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Soupis: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</si>
  <si>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</si>
  <si>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</si>
  <si>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</si>
  <si>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</si>
  <si>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</si>
  <si>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</si>
  <si>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</si>
  <si>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</si>
  <si>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</si>
  <si>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</si>
  <si>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</si>
  <si>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</si>
  <si>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-97635229</t>
  </si>
  <si>
    <t>012203000</t>
  </si>
  <si>
    <t>Geodetické práce při provádění stavby</t>
  </si>
  <si>
    <t>-301907158</t>
  </si>
  <si>
    <t>012303000</t>
  </si>
  <si>
    <t>Geodetické práce po výstavbě</t>
  </si>
  <si>
    <t>1690921641</t>
  </si>
  <si>
    <t>013244000</t>
  </si>
  <si>
    <t>Dokumentace pro provádění stavby</t>
  </si>
  <si>
    <t>1883110094</t>
  </si>
  <si>
    <t>013254000</t>
  </si>
  <si>
    <t>Dokumentace skutečného provedení stavby</t>
  </si>
  <si>
    <t>-910604248</t>
  </si>
  <si>
    <t>VRN3</t>
  </si>
  <si>
    <t>Zařízení staveniště</t>
  </si>
  <si>
    <t>032803000</t>
  </si>
  <si>
    <t>-485053696</t>
  </si>
  <si>
    <t>034303000</t>
  </si>
  <si>
    <t>Dopravní značení na staveništi</t>
  </si>
  <si>
    <t>1401330291</t>
  </si>
  <si>
    <t>VRN4</t>
  </si>
  <si>
    <t>Inženýrská činnost</t>
  </si>
  <si>
    <t>040001000</t>
  </si>
  <si>
    <t>Zajištění DIR</t>
  </si>
  <si>
    <t>212185501</t>
  </si>
  <si>
    <t>045002000</t>
  </si>
  <si>
    <t>Kompletační a koordinační činnost</t>
  </si>
  <si>
    <t>323734661</t>
  </si>
  <si>
    <t>VRN6</t>
  </si>
  <si>
    <t>Územní vlivy</t>
  </si>
  <si>
    <t>060001000</t>
  </si>
  <si>
    <t>1738788668</t>
  </si>
  <si>
    <t>VRN7</t>
  </si>
  <si>
    <t>Provozní vlivy</t>
  </si>
  <si>
    <t>070001000</t>
  </si>
  <si>
    <t>903281019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</si>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</sst>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 s="15" t="s">
        <v>6</v>
      </c>
      <c r="BS2" s="16" t="s">
        <v>7</v>
      </c>
      <c r="BT2" s="16" t="s">
        <v>8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ht="12" customHeight="1">
      <c r="B5" s="19"/>
      <c r="D5" s="23" t="s">
        <v>14</v>
      </c>
      <c r="K5" s="16" t="s">
        <v>15</v>
      </c>
      <c r="AR5" s="19"/>
      <c r="BE5" s="24" t="s">
        <v>16</v>
      </c>
      <c r="BS5" s="16" t="s">
        <v>7</v>
      </c>
    </row>
    <row r="6" ht="36.96" customHeight="1">
      <c r="B6" s="19"/>
      <c r="D6" s="25" t="s">
        <v>17</v>
      </c>
      <c r="K6" s="26" t="s">
        <v>18</v>
      </c>
      <c r="AR6" s="19"/>
      <c r="BE6" s="27"/>
      <c r="BS6" s="16" t="s">
        <v>7</v>
      </c>
    </row>
    <row r="7" ht="12" customHeight="1">
      <c r="B7" s="19"/>
      <c r="D7" s="28" t="s">
        <v>19</v>
      </c>
      <c r="K7" s="16" t="s">
        <v>3</v>
      </c>
      <c r="AK7" s="28" t="s">
        <v>20</v>
      </c>
      <c r="AN7" s="16" t="s">
        <v>3</v>
      </c>
      <c r="AR7" s="19"/>
      <c r="BE7" s="27"/>
      <c r="BS7" s="16" t="s">
        <v>7</v>
      </c>
    </row>
    <row r="8" ht="12" customHeight="1">
      <c r="B8" s="19"/>
      <c r="D8" s="28" t="s">
        <v>21</v>
      </c>
      <c r="K8" s="16" t="s">
        <v>22</v>
      </c>
      <c r="AK8" s="28" t="s">
        <v>23</v>
      </c>
      <c r="AN8" s="29" t="s">
        <v>24</v>
      </c>
      <c r="AR8" s="19"/>
      <c r="BE8" s="27"/>
      <c r="BS8" s="16" t="s">
        <v>7</v>
      </c>
    </row>
    <row r="9" ht="14.4" customHeight="1">
      <c r="B9" s="19"/>
      <c r="AR9" s="19"/>
      <c r="BE9" s="27"/>
      <c r="BS9" s="16" t="s">
        <v>7</v>
      </c>
    </row>
    <row r="10" ht="12" customHeight="1">
      <c r="B10" s="19"/>
      <c r="D10" s="28" t="s">
        <v>25</v>
      </c>
      <c r="AK10" s="28" t="s">
        <v>26</v>
      </c>
      <c r="AN10" s="16" t="s">
        <v>27</v>
      </c>
      <c r="AR10" s="19"/>
      <c r="BE10" s="27"/>
      <c r="BS10" s="16" t="s">
        <v>7</v>
      </c>
    </row>
    <row r="11" ht="18.48" customHeight="1">
      <c r="B11" s="19"/>
      <c r="E11" s="16" t="s">
        <v>28</v>
      </c>
      <c r="AK11" s="28" t="s">
        <v>29</v>
      </c>
      <c r="AN11" s="16" t="s">
        <v>30</v>
      </c>
      <c r="AR11" s="19"/>
      <c r="BE11" s="27"/>
      <c r="BS11" s="16" t="s">
        <v>7</v>
      </c>
    </row>
    <row r="12" ht="6.96" customHeight="1">
      <c r="B12" s="19"/>
      <c r="AR12" s="19"/>
      <c r="BE12" s="27"/>
      <c r="BS12" s="16" t="s">
        <v>7</v>
      </c>
    </row>
    <row r="13" ht="12" customHeight="1">
      <c r="B13" s="19"/>
      <c r="D13" s="28" t="s">
        <v>31</v>
      </c>
      <c r="AK13" s="28" t="s">
        <v>26</v>
      </c>
      <c r="AN13" s="30" t="s">
        <v>32</v>
      </c>
      <c r="AR13" s="19"/>
      <c r="BE13" s="27"/>
      <c r="BS13" s="16" t="s">
        <v>7</v>
      </c>
    </row>
    <row r="14">
      <c r="B14" s="19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9"/>
      <c r="BE14" s="27"/>
      <c r="BS14" s="16" t="s">
        <v>7</v>
      </c>
    </row>
    <row r="15" ht="6.96" customHeight="1">
      <c r="B15" s="19"/>
      <c r="AR15" s="19"/>
      <c r="BE15" s="27"/>
      <c r="BS15" s="16" t="s">
        <v>4</v>
      </c>
    </row>
    <row r="16" ht="12" customHeight="1">
      <c r="B16" s="19"/>
      <c r="D16" s="28" t="s">
        <v>33</v>
      </c>
      <c r="AK16" s="28" t="s">
        <v>26</v>
      </c>
      <c r="AN16" s="16" t="s">
        <v>34</v>
      </c>
      <c r="AR16" s="19"/>
      <c r="BE16" s="27"/>
      <c r="BS16" s="16" t="s">
        <v>4</v>
      </c>
    </row>
    <row r="17" ht="18.48" customHeight="1">
      <c r="B17" s="19"/>
      <c r="E17" s="16" t="s">
        <v>35</v>
      </c>
      <c r="AK17" s="28" t="s">
        <v>29</v>
      </c>
      <c r="AN17" s="16" t="s">
        <v>36</v>
      </c>
      <c r="AR17" s="19"/>
      <c r="BE17" s="27"/>
      <c r="BS17" s="16" t="s">
        <v>37</v>
      </c>
    </row>
    <row r="18" ht="6.96" customHeight="1">
      <c r="B18" s="19"/>
      <c r="AR18" s="19"/>
      <c r="BE18" s="27"/>
      <c r="BS18" s="16" t="s">
        <v>7</v>
      </c>
    </row>
    <row r="19" ht="12" customHeight="1">
      <c r="B19" s="19"/>
      <c r="D19" s="28" t="s">
        <v>38</v>
      </c>
      <c r="AK19" s="28" t="s">
        <v>26</v>
      </c>
      <c r="AN19" s="16" t="s">
        <v>39</v>
      </c>
      <c r="AR19" s="19"/>
      <c r="BE19" s="27"/>
      <c r="BS19" s="16" t="s">
        <v>7</v>
      </c>
    </row>
    <row r="20" ht="18.48" customHeight="1">
      <c r="B20" s="19"/>
      <c r="E20" s="16" t="s">
        <v>40</v>
      </c>
      <c r="AK20" s="28" t="s">
        <v>29</v>
      </c>
      <c r="AN20" s="16" t="s">
        <v>3</v>
      </c>
      <c r="AR20" s="19"/>
      <c r="BE20" s="27"/>
      <c r="BS20" s="16" t="s">
        <v>37</v>
      </c>
    </row>
    <row r="21" ht="6.96" customHeight="1">
      <c r="B21" s="19"/>
      <c r="AR21" s="19"/>
      <c r="BE21" s="27"/>
    </row>
    <row r="22" ht="12" customHeight="1">
      <c r="B22" s="19"/>
      <c r="D22" s="28" t="s">
        <v>41</v>
      </c>
      <c r="AR22" s="19"/>
      <c r="BE22" s="27"/>
    </row>
    <row r="23" ht="40.8" customHeight="1">
      <c r="B23" s="19"/>
      <c r="E23" s="32" t="s">
        <v>42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44</v>
      </c>
      <c r="M28" s="38"/>
      <c r="N28" s="38"/>
      <c r="O28" s="38"/>
      <c r="P28" s="38"/>
      <c r="W28" s="38" t="s">
        <v>45</v>
      </c>
      <c r="X28" s="38"/>
      <c r="Y28" s="38"/>
      <c r="Z28" s="38"/>
      <c r="AA28" s="38"/>
      <c r="AB28" s="38"/>
      <c r="AC28" s="38"/>
      <c r="AD28" s="38"/>
      <c r="AE28" s="38"/>
      <c r="AK28" s="38" t="s">
        <v>46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47</v>
      </c>
      <c r="F29" s="28" t="s">
        <v>48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49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50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51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52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</row>
    <row r="34" s="1" customFormat="1" ht="6.96" customHeight="1">
      <c r="B34" s="34"/>
      <c r="AR34" s="34"/>
    </row>
    <row r="35" s="1" customFormat="1" ht="25.92" customHeight="1"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46" t="s">
        <v>55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56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14</v>
      </c>
      <c r="L44" s="1" t="str">
        <f>K5</f>
        <v>201602c</v>
      </c>
      <c r="AR44" s="34"/>
    </row>
    <row r="45" s="3" customFormat="1" ht="36.96" customHeight="1">
      <c r="B45" s="53"/>
      <c r="C45" s="54" t="s">
        <v>17</v>
      </c>
      <c r="L45" s="55" t="str">
        <f>K6</f>
        <v>III/00516, III/00512 a III/0057 Jinočany, oprava silnic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21</v>
      </c>
      <c r="L47" s="56" t="str">
        <f>IF(K8="","",K8)</f>
        <v>Jinočany</v>
      </c>
      <c r="AI47" s="28" t="s">
        <v>23</v>
      </c>
      <c r="AM47" s="57" t="str">
        <f>IF(AN8= "","",AN8)</f>
        <v>12. 11. 2018</v>
      </c>
      <c r="AN47" s="57"/>
      <c r="AR47" s="34"/>
    </row>
    <row r="48" s="1" customFormat="1" ht="6.96" customHeight="1">
      <c r="B48" s="34"/>
      <c r="AR48" s="34"/>
    </row>
    <row r="49" s="1" customFormat="1" ht="12.6" customHeight="1">
      <c r="B49" s="34"/>
      <c r="C49" s="28" t="s">
        <v>25</v>
      </c>
      <c r="L49" s="1" t="str">
        <f>IF(E11= "","",E11)</f>
        <v>KSÚS Středočeského kraje, p.o.</v>
      </c>
      <c r="AI49" s="28" t="s">
        <v>33</v>
      </c>
      <c r="AM49" s="7" t="str">
        <f>IF(E17="","",E17)</f>
        <v>FORVIA CZ, s.r.o.</v>
      </c>
      <c r="AN49" s="1"/>
      <c r="AO49" s="1"/>
      <c r="AP49" s="1"/>
      <c r="AR49" s="34"/>
      <c r="AS49" s="58" t="s">
        <v>57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2.6" customHeight="1">
      <c r="B50" s="34"/>
      <c r="C50" s="28" t="s">
        <v>31</v>
      </c>
      <c r="L50" s="1" t="str">
        <f>IF(E14= "Vyplň údaj","",E14)</f>
        <v/>
      </c>
      <c r="AI50" s="28" t="s">
        <v>38</v>
      </c>
      <c r="AM50" s="7" t="str">
        <f>IF(E20="","",E20)</f>
        <v>Jitka Heřmanová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58</v>
      </c>
      <c r="D52" s="67"/>
      <c r="E52" s="67"/>
      <c r="F52" s="67"/>
      <c r="G52" s="67"/>
      <c r="H52" s="68"/>
      <c r="I52" s="69" t="s">
        <v>59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60</v>
      </c>
      <c r="AH52" s="67"/>
      <c r="AI52" s="67"/>
      <c r="AJ52" s="67"/>
      <c r="AK52" s="67"/>
      <c r="AL52" s="67"/>
      <c r="AM52" s="67"/>
      <c r="AN52" s="69" t="s">
        <v>61</v>
      </c>
      <c r="AO52" s="67"/>
      <c r="AP52" s="67"/>
      <c r="AQ52" s="71" t="s">
        <v>62</v>
      </c>
      <c r="AR52" s="34"/>
      <c r="AS52" s="72" t="s">
        <v>63</v>
      </c>
      <c r="AT52" s="73" t="s">
        <v>64</v>
      </c>
      <c r="AU52" s="73" t="s">
        <v>65</v>
      </c>
      <c r="AV52" s="73" t="s">
        <v>66</v>
      </c>
      <c r="AW52" s="73" t="s">
        <v>67</v>
      </c>
      <c r="AX52" s="73" t="s">
        <v>68</v>
      </c>
      <c r="AY52" s="73" t="s">
        <v>69</v>
      </c>
      <c r="AZ52" s="73" t="s">
        <v>70</v>
      </c>
      <c r="BA52" s="73" t="s">
        <v>71</v>
      </c>
      <c r="BB52" s="73" t="s">
        <v>72</v>
      </c>
      <c r="BC52" s="73" t="s">
        <v>73</v>
      </c>
      <c r="BD52" s="74" t="s">
        <v>74</v>
      </c>
    </row>
    <row r="53" s="1" customFormat="1" ht="10.8" customHeight="1">
      <c r="B53" s="34"/>
      <c r="AR53" s="34"/>
      <c r="AS53" s="75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6"/>
      <c r="C54" s="77" t="s">
        <v>75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ROUND(AG55,2)</f>
        <v>0</v>
      </c>
      <c r="AH54" s="79"/>
      <c r="AI54" s="79"/>
      <c r="AJ54" s="79"/>
      <c r="AK54" s="79"/>
      <c r="AL54" s="79"/>
      <c r="AM54" s="79"/>
      <c r="AN54" s="80">
        <f>SUM(AG54,AT54)</f>
        <v>0</v>
      </c>
      <c r="AO54" s="80"/>
      <c r="AP54" s="80"/>
      <c r="AQ54" s="81" t="s">
        <v>3</v>
      </c>
      <c r="AR54" s="76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76</v>
      </c>
      <c r="BT54" s="86" t="s">
        <v>77</v>
      </c>
      <c r="BU54" s="87" t="s">
        <v>78</v>
      </c>
      <c r="BV54" s="86" t="s">
        <v>79</v>
      </c>
      <c r="BW54" s="86" t="s">
        <v>5</v>
      </c>
      <c r="BX54" s="86" t="s">
        <v>80</v>
      </c>
      <c r="CL54" s="86" t="s">
        <v>3</v>
      </c>
    </row>
    <row r="55" s="5" customFormat="1" ht="26.4" customHeight="1">
      <c r="B55" s="88"/>
      <c r="C55" s="89"/>
      <c r="D55" s="90" t="s">
        <v>81</v>
      </c>
      <c r="E55" s="90"/>
      <c r="F55" s="90"/>
      <c r="G55" s="90"/>
      <c r="H55" s="90"/>
      <c r="I55" s="91"/>
      <c r="J55" s="90" t="s">
        <v>82</v>
      </c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2">
        <f>ROUND(SUM(AG56:AG57),2)</f>
        <v>0</v>
      </c>
      <c r="AH55" s="91"/>
      <c r="AI55" s="91"/>
      <c r="AJ55" s="91"/>
      <c r="AK55" s="91"/>
      <c r="AL55" s="91"/>
      <c r="AM55" s="91"/>
      <c r="AN55" s="93">
        <f>SUM(AG55,AT55)</f>
        <v>0</v>
      </c>
      <c r="AO55" s="91"/>
      <c r="AP55" s="91"/>
      <c r="AQ55" s="94" t="s">
        <v>83</v>
      </c>
      <c r="AR55" s="88"/>
      <c r="AS55" s="95">
        <f>ROUND(SUM(AS56:AS57),2)</f>
        <v>0</v>
      </c>
      <c r="AT55" s="96">
        <f>ROUND(SUM(AV55:AW55),2)</f>
        <v>0</v>
      </c>
      <c r="AU55" s="97">
        <f>ROUND(SUM(AU56:AU57),5)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ROUND(SUM(AZ56:AZ57),2)</f>
        <v>0</v>
      </c>
      <c r="BA55" s="96">
        <f>ROUND(SUM(BA56:BA57),2)</f>
        <v>0</v>
      </c>
      <c r="BB55" s="96">
        <f>ROUND(SUM(BB56:BB57),2)</f>
        <v>0</v>
      </c>
      <c r="BC55" s="96">
        <f>ROUND(SUM(BC56:BC57),2)</f>
        <v>0</v>
      </c>
      <c r="BD55" s="98">
        <f>ROUND(SUM(BD56:BD57),2)</f>
        <v>0</v>
      </c>
      <c r="BS55" s="99" t="s">
        <v>76</v>
      </c>
      <c r="BT55" s="99" t="s">
        <v>84</v>
      </c>
      <c r="BV55" s="99" t="s">
        <v>79</v>
      </c>
      <c r="BW55" s="99" t="s">
        <v>85</v>
      </c>
      <c r="BX55" s="99" t="s">
        <v>5</v>
      </c>
      <c r="CL55" s="99" t="s">
        <v>3</v>
      </c>
      <c r="CM55" s="99" t="s">
        <v>86</v>
      </c>
    </row>
    <row r="56" s="6" customFormat="1" ht="24" customHeight="1">
      <c r="A56" s="100" t="s">
        <v>87</v>
      </c>
      <c r="B56" s="101"/>
      <c r="C56" s="9"/>
      <c r="D56" s="9"/>
      <c r="E56" s="102" t="s">
        <v>81</v>
      </c>
      <c r="F56" s="102"/>
      <c r="G56" s="102"/>
      <c r="H56" s="102"/>
      <c r="I56" s="102"/>
      <c r="J56" s="9"/>
      <c r="K56" s="102" t="s">
        <v>82</v>
      </c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3">
        <f>'SO 103 - III-0057 - km - ...'!J30</f>
        <v>0</v>
      </c>
      <c r="AH56" s="9"/>
      <c r="AI56" s="9"/>
      <c r="AJ56" s="9"/>
      <c r="AK56" s="9"/>
      <c r="AL56" s="9"/>
      <c r="AM56" s="9"/>
      <c r="AN56" s="103">
        <f>SUM(AG56,AT56)</f>
        <v>0</v>
      </c>
      <c r="AO56" s="9"/>
      <c r="AP56" s="9"/>
      <c r="AQ56" s="104" t="s">
        <v>88</v>
      </c>
      <c r="AR56" s="101"/>
      <c r="AS56" s="105">
        <v>0</v>
      </c>
      <c r="AT56" s="106">
        <f>ROUND(SUM(AV56:AW56),2)</f>
        <v>0</v>
      </c>
      <c r="AU56" s="107">
        <f>'SO 103 - III-0057 - km - ...'!P88</f>
        <v>0</v>
      </c>
      <c r="AV56" s="106">
        <f>'SO 103 - III-0057 - km - ...'!J33</f>
        <v>0</v>
      </c>
      <c r="AW56" s="106">
        <f>'SO 103 - III-0057 - km - ...'!J34</f>
        <v>0</v>
      </c>
      <c r="AX56" s="106">
        <f>'SO 103 - III-0057 - km - ...'!J35</f>
        <v>0</v>
      </c>
      <c r="AY56" s="106">
        <f>'SO 103 - III-0057 - km - ...'!J36</f>
        <v>0</v>
      </c>
      <c r="AZ56" s="106">
        <f>'SO 103 - III-0057 - km - ...'!F33</f>
        <v>0</v>
      </c>
      <c r="BA56" s="106">
        <f>'SO 103 - III-0057 - km - ...'!F34</f>
        <v>0</v>
      </c>
      <c r="BB56" s="106">
        <f>'SO 103 - III-0057 - km - ...'!F35</f>
        <v>0</v>
      </c>
      <c r="BC56" s="106">
        <f>'SO 103 - III-0057 - km - ...'!F36</f>
        <v>0</v>
      </c>
      <c r="BD56" s="108">
        <f>'SO 103 - III-0057 - km - ...'!F37</f>
        <v>0</v>
      </c>
      <c r="BT56" s="109" t="s">
        <v>86</v>
      </c>
      <c r="BU56" s="109" t="s">
        <v>89</v>
      </c>
      <c r="BV56" s="109" t="s">
        <v>79</v>
      </c>
      <c r="BW56" s="109" t="s">
        <v>85</v>
      </c>
      <c r="BX56" s="109" t="s">
        <v>5</v>
      </c>
      <c r="CL56" s="109" t="s">
        <v>3</v>
      </c>
      <c r="CM56" s="109" t="s">
        <v>86</v>
      </c>
    </row>
    <row r="57" s="6" customFormat="1" ht="14.4" customHeight="1">
      <c r="A57" s="100" t="s">
        <v>87</v>
      </c>
      <c r="B57" s="101"/>
      <c r="C57" s="9"/>
      <c r="D57" s="9"/>
      <c r="E57" s="102" t="s">
        <v>90</v>
      </c>
      <c r="F57" s="102"/>
      <c r="G57" s="102"/>
      <c r="H57" s="102"/>
      <c r="I57" s="102"/>
      <c r="J57" s="9"/>
      <c r="K57" s="102" t="s">
        <v>91</v>
      </c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3">
        <f>'VRN - Vedlejší rozpočtové...'!J32</f>
        <v>0</v>
      </c>
      <c r="AH57" s="9"/>
      <c r="AI57" s="9"/>
      <c r="AJ57" s="9"/>
      <c r="AK57" s="9"/>
      <c r="AL57" s="9"/>
      <c r="AM57" s="9"/>
      <c r="AN57" s="103">
        <f>SUM(AG57,AT57)</f>
        <v>0</v>
      </c>
      <c r="AO57" s="9"/>
      <c r="AP57" s="9"/>
      <c r="AQ57" s="104" t="s">
        <v>88</v>
      </c>
      <c r="AR57" s="101"/>
      <c r="AS57" s="110">
        <v>0</v>
      </c>
      <c r="AT57" s="111">
        <f>ROUND(SUM(AV57:AW57),2)</f>
        <v>0</v>
      </c>
      <c r="AU57" s="112">
        <f>'VRN - Vedlejší rozpočtové...'!P91</f>
        <v>0</v>
      </c>
      <c r="AV57" s="111">
        <f>'VRN - Vedlejší rozpočtové...'!J35</f>
        <v>0</v>
      </c>
      <c r="AW57" s="111">
        <f>'VRN - Vedlejší rozpočtové...'!J36</f>
        <v>0</v>
      </c>
      <c r="AX57" s="111">
        <f>'VRN - Vedlejší rozpočtové...'!J37</f>
        <v>0</v>
      </c>
      <c r="AY57" s="111">
        <f>'VRN - Vedlejší rozpočtové...'!J38</f>
        <v>0</v>
      </c>
      <c r="AZ57" s="111">
        <f>'VRN - Vedlejší rozpočtové...'!F35</f>
        <v>0</v>
      </c>
      <c r="BA57" s="111">
        <f>'VRN - Vedlejší rozpočtové...'!F36</f>
        <v>0</v>
      </c>
      <c r="BB57" s="111">
        <f>'VRN - Vedlejší rozpočtové...'!F37</f>
        <v>0</v>
      </c>
      <c r="BC57" s="111">
        <f>'VRN - Vedlejší rozpočtové...'!F38</f>
        <v>0</v>
      </c>
      <c r="BD57" s="113">
        <f>'VRN - Vedlejší rozpočtové...'!F39</f>
        <v>0</v>
      </c>
      <c r="BT57" s="109" t="s">
        <v>86</v>
      </c>
      <c r="BV57" s="109" t="s">
        <v>79</v>
      </c>
      <c r="BW57" s="109" t="s">
        <v>92</v>
      </c>
      <c r="BX57" s="109" t="s">
        <v>85</v>
      </c>
      <c r="CL57" s="109" t="s">
        <v>3</v>
      </c>
    </row>
    <row r="58" s="1" customFormat="1" ht="30" customHeight="1">
      <c r="B58" s="34"/>
      <c r="AR58" s="34"/>
    </row>
    <row r="59" s="1" customFormat="1" ht="6.96" customHeight="1"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34"/>
    </row>
  </sheetData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</mergeCells>
  <hyperlinks>
    <hyperlink ref="A56" location="'SO 103 - III-0057 - km - 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85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s="1" customFormat="1" ht="12" customHeight="1">
      <c r="B8" s="34"/>
      <c r="D8" s="28" t="s">
        <v>94</v>
      </c>
      <c r="I8" s="117"/>
      <c r="L8" s="34"/>
    </row>
    <row r="9" s="1" customFormat="1" ht="36.96" customHeight="1">
      <c r="B9" s="34"/>
      <c r="E9" s="55" t="s">
        <v>95</v>
      </c>
      <c r="F9" s="1"/>
      <c r="G9" s="1"/>
      <c r="H9" s="1"/>
      <c r="I9" s="117"/>
      <c r="L9" s="34"/>
    </row>
    <row r="10" s="1" customFormat="1">
      <c r="B10" s="34"/>
      <c r="I10" s="117"/>
      <c r="L10" s="34"/>
    </row>
    <row r="11" s="1" customFormat="1" ht="12" customHeight="1">
      <c r="B11" s="34"/>
      <c r="D11" s="28" t="s">
        <v>19</v>
      </c>
      <c r="F11" s="16" t="s">
        <v>3</v>
      </c>
      <c r="I11" s="118" t="s">
        <v>20</v>
      </c>
      <c r="J11" s="16" t="s">
        <v>3</v>
      </c>
      <c r="L11" s="34"/>
    </row>
    <row r="12" s="1" customFormat="1" ht="12" customHeight="1">
      <c r="B12" s="34"/>
      <c r="D12" s="28" t="s">
        <v>21</v>
      </c>
      <c r="F12" s="16" t="s">
        <v>22</v>
      </c>
      <c r="I12" s="118" t="s">
        <v>23</v>
      </c>
      <c r="J12" s="57" t="str">
        <f>'Rekapitulace stavby'!AN8</f>
        <v>12. 11. 2018</v>
      </c>
      <c r="L12" s="34"/>
    </row>
    <row r="13" s="1" customFormat="1" ht="10.8" customHeight="1">
      <c r="B13" s="34"/>
      <c r="I13" s="117"/>
      <c r="L13" s="34"/>
    </row>
    <row r="14" s="1" customFormat="1" ht="12" customHeight="1">
      <c r="B14" s="34"/>
      <c r="D14" s="28" t="s">
        <v>25</v>
      </c>
      <c r="I14" s="118" t="s">
        <v>26</v>
      </c>
      <c r="J14" s="16" t="s">
        <v>27</v>
      </c>
      <c r="L14" s="34"/>
    </row>
    <row r="15" s="1" customFormat="1" ht="18" customHeight="1">
      <c r="B15" s="34"/>
      <c r="E15" s="16" t="s">
        <v>28</v>
      </c>
      <c r="I15" s="118" t="s">
        <v>29</v>
      </c>
      <c r="J15" s="16" t="s">
        <v>30</v>
      </c>
      <c r="L15" s="34"/>
    </row>
    <row r="16" s="1" customFormat="1" ht="6.96" customHeight="1">
      <c r="B16" s="34"/>
      <c r="I16" s="117"/>
      <c r="L16" s="34"/>
    </row>
    <row r="17" s="1" customFormat="1" ht="12" customHeight="1">
      <c r="B17" s="34"/>
      <c r="D17" s="28" t="s">
        <v>31</v>
      </c>
      <c r="I17" s="118" t="s">
        <v>26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18" t="s">
        <v>29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17"/>
      <c r="L19" s="34"/>
    </row>
    <row r="20" s="1" customFormat="1" ht="12" customHeight="1">
      <c r="B20" s="34"/>
      <c r="D20" s="28" t="s">
        <v>33</v>
      </c>
      <c r="I20" s="118" t="s">
        <v>26</v>
      </c>
      <c r="J20" s="16" t="s">
        <v>34</v>
      </c>
      <c r="L20" s="34"/>
    </row>
    <row r="21" s="1" customFormat="1" ht="18" customHeight="1">
      <c r="B21" s="34"/>
      <c r="E21" s="16" t="s">
        <v>35</v>
      </c>
      <c r="I21" s="118" t="s">
        <v>29</v>
      </c>
      <c r="J21" s="16" t="s">
        <v>36</v>
      </c>
      <c r="L21" s="34"/>
    </row>
    <row r="22" s="1" customFormat="1" ht="6.96" customHeight="1">
      <c r="B22" s="34"/>
      <c r="I22" s="117"/>
      <c r="L22" s="34"/>
    </row>
    <row r="23" s="1" customFormat="1" ht="12" customHeight="1">
      <c r="B23" s="34"/>
      <c r="D23" s="28" t="s">
        <v>38</v>
      </c>
      <c r="I23" s="118" t="s">
        <v>26</v>
      </c>
      <c r="J23" s="16" t="s">
        <v>39</v>
      </c>
      <c r="L23" s="34"/>
    </row>
    <row r="24" s="1" customFormat="1" ht="18" customHeight="1">
      <c r="B24" s="34"/>
      <c r="E24" s="16" t="s">
        <v>40</v>
      </c>
      <c r="I24" s="118" t="s">
        <v>29</v>
      </c>
      <c r="J24" s="16" t="s">
        <v>3</v>
      </c>
      <c r="L24" s="34"/>
    </row>
    <row r="25" s="1" customFormat="1" ht="6.96" customHeight="1">
      <c r="B25" s="34"/>
      <c r="I25" s="117"/>
      <c r="L25" s="34"/>
    </row>
    <row r="26" s="1" customFormat="1" ht="12" customHeight="1">
      <c r="B26" s="34"/>
      <c r="D26" s="28" t="s">
        <v>41</v>
      </c>
      <c r="I26" s="117"/>
      <c r="L26" s="34"/>
    </row>
    <row r="27" s="7" customFormat="1" ht="14.4" customHeight="1">
      <c r="B27" s="119"/>
      <c r="E27" s="32" t="s">
        <v>3</v>
      </c>
      <c r="F27" s="32"/>
      <c r="G27" s="32"/>
      <c r="H27" s="32"/>
      <c r="I27" s="120"/>
      <c r="L27" s="119"/>
    </row>
    <row r="28" s="1" customFormat="1" ht="6.96" customHeight="1">
      <c r="B28" s="34"/>
      <c r="I28" s="117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21"/>
      <c r="J29" s="60"/>
      <c r="K29" s="60"/>
      <c r="L29" s="34"/>
    </row>
    <row r="30" s="1" customFormat="1" ht="25.44" customHeight="1">
      <c r="B30" s="34"/>
      <c r="D30" s="122" t="s">
        <v>43</v>
      </c>
      <c r="I30" s="117"/>
      <c r="J30" s="80">
        <f>ROUND(J88,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14.4" customHeight="1">
      <c r="B32" s="34"/>
      <c r="F32" s="38" t="s">
        <v>45</v>
      </c>
      <c r="I32" s="123" t="s">
        <v>44</v>
      </c>
      <c r="J32" s="38" t="s">
        <v>46</v>
      </c>
      <c r="L32" s="34"/>
    </row>
    <row r="33" s="1" customFormat="1" ht="14.4" customHeight="1">
      <c r="B33" s="34"/>
      <c r="D33" s="28" t="s">
        <v>47</v>
      </c>
      <c r="E33" s="28" t="s">
        <v>48</v>
      </c>
      <c r="F33" s="124">
        <f>ROUND((SUM(BE88:BE340)),  2)</f>
        <v>0</v>
      </c>
      <c r="I33" s="125">
        <v>0.20999999999999999</v>
      </c>
      <c r="J33" s="124">
        <f>ROUND(((SUM(BE88:BE340))*I33),  2)</f>
        <v>0</v>
      </c>
      <c r="L33" s="34"/>
    </row>
    <row r="34" s="1" customFormat="1" ht="14.4" customHeight="1">
      <c r="B34" s="34"/>
      <c r="E34" s="28" t="s">
        <v>49</v>
      </c>
      <c r="F34" s="124">
        <f>ROUND((SUM(BF88:BF340)),  2)</f>
        <v>0</v>
      </c>
      <c r="I34" s="125">
        <v>0.14999999999999999</v>
      </c>
      <c r="J34" s="124">
        <f>ROUND(((SUM(BF88:BF340))*I34),  2)</f>
        <v>0</v>
      </c>
      <c r="L34" s="34"/>
    </row>
    <row r="35" hidden="1" s="1" customFormat="1" ht="14.4" customHeight="1">
      <c r="B35" s="34"/>
      <c r="E35" s="28" t="s">
        <v>50</v>
      </c>
      <c r="F35" s="124">
        <f>ROUND((SUM(BG88:BG340)),  2)</f>
        <v>0</v>
      </c>
      <c r="I35" s="125">
        <v>0.20999999999999999</v>
      </c>
      <c r="J35" s="124">
        <f>0</f>
        <v>0</v>
      </c>
      <c r="L35" s="34"/>
    </row>
    <row r="36" hidden="1" s="1" customFormat="1" ht="14.4" customHeight="1">
      <c r="B36" s="34"/>
      <c r="E36" s="28" t="s">
        <v>51</v>
      </c>
      <c r="F36" s="124">
        <f>ROUND((SUM(BH88:BH340)),  2)</f>
        <v>0</v>
      </c>
      <c r="I36" s="125">
        <v>0.14999999999999999</v>
      </c>
      <c r="J36" s="124">
        <f>0</f>
        <v>0</v>
      </c>
      <c r="L36" s="34"/>
    </row>
    <row r="37" hidden="1" s="1" customFormat="1" ht="14.4" customHeight="1">
      <c r="B37" s="34"/>
      <c r="E37" s="28" t="s">
        <v>52</v>
      </c>
      <c r="F37" s="124">
        <f>ROUND((SUM(BI88:BI340)),  2)</f>
        <v>0</v>
      </c>
      <c r="I37" s="125">
        <v>0</v>
      </c>
      <c r="J37" s="124">
        <f>0</f>
        <v>0</v>
      </c>
      <c r="L37" s="34"/>
    </row>
    <row r="38" s="1" customFormat="1" ht="6.96" customHeight="1">
      <c r="B38" s="34"/>
      <c r="I38" s="117"/>
      <c r="L38" s="34"/>
    </row>
    <row r="39" s="1" customFormat="1" ht="25.44" customHeight="1">
      <c r="B39" s="34"/>
      <c r="C39" s="126"/>
      <c r="D39" s="127" t="s">
        <v>53</v>
      </c>
      <c r="E39" s="68"/>
      <c r="F39" s="68"/>
      <c r="G39" s="128" t="s">
        <v>54</v>
      </c>
      <c r="H39" s="129" t="s">
        <v>55</v>
      </c>
      <c r="I39" s="130"/>
      <c r="J39" s="131">
        <f>SUM(J30:J37)</f>
        <v>0</v>
      </c>
      <c r="K39" s="132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33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34"/>
      <c r="J44" s="52"/>
      <c r="K44" s="52"/>
      <c r="L44" s="34"/>
    </row>
    <row r="45" s="1" customFormat="1" ht="24.96" customHeight="1">
      <c r="B45" s="34"/>
      <c r="C45" s="20" t="s">
        <v>96</v>
      </c>
      <c r="I45" s="117"/>
      <c r="L45" s="34"/>
    </row>
    <row r="46" s="1" customFormat="1" ht="6.96" customHeight="1">
      <c r="B46" s="34"/>
      <c r="I46" s="117"/>
      <c r="L46" s="34"/>
    </row>
    <row r="47" s="1" customFormat="1" ht="12" customHeight="1">
      <c r="B47" s="34"/>
      <c r="C47" s="28" t="s">
        <v>17</v>
      </c>
      <c r="I47" s="117"/>
      <c r="L47" s="34"/>
    </row>
    <row r="48" s="1" customFormat="1" ht="14.4" customHeight="1">
      <c r="B48" s="34"/>
      <c r="E48" s="116" t="str">
        <f>E7</f>
        <v>III/00516, III/00512 a III/0057 Jinočany, oprava silnic</v>
      </c>
      <c r="F48" s="28"/>
      <c r="G48" s="28"/>
      <c r="H48" s="28"/>
      <c r="I48" s="117"/>
      <c r="L48" s="34"/>
    </row>
    <row r="49" s="1" customFormat="1" ht="12" customHeight="1">
      <c r="B49" s="34"/>
      <c r="C49" s="28" t="s">
        <v>94</v>
      </c>
      <c r="I49" s="117"/>
      <c r="L49" s="34"/>
    </row>
    <row r="50" s="1" customFormat="1" ht="14.4" customHeight="1">
      <c r="B50" s="34"/>
      <c r="E50" s="55" t="str">
        <f>E9</f>
        <v>SO 103 - III/0057 - km - 0,000 - 0,491</v>
      </c>
      <c r="F50" s="1"/>
      <c r="G50" s="1"/>
      <c r="H50" s="1"/>
      <c r="I50" s="117"/>
      <c r="L50" s="34"/>
    </row>
    <row r="51" s="1" customFormat="1" ht="6.96" customHeight="1">
      <c r="B51" s="34"/>
      <c r="I51" s="117"/>
      <c r="L51" s="34"/>
    </row>
    <row r="52" s="1" customFormat="1" ht="12" customHeight="1">
      <c r="B52" s="34"/>
      <c r="C52" s="28" t="s">
        <v>21</v>
      </c>
      <c r="F52" s="16" t="str">
        <f>F12</f>
        <v>Jinočany</v>
      </c>
      <c r="I52" s="118" t="s">
        <v>23</v>
      </c>
      <c r="J52" s="57" t="str">
        <f>IF(J12="","",J12)</f>
        <v>12. 11. 2018</v>
      </c>
      <c r="L52" s="34"/>
    </row>
    <row r="53" s="1" customFormat="1" ht="6.96" customHeight="1">
      <c r="B53" s="34"/>
      <c r="I53" s="117"/>
      <c r="L53" s="34"/>
    </row>
    <row r="54" s="1" customFormat="1" ht="12.6" customHeight="1">
      <c r="B54" s="34"/>
      <c r="C54" s="28" t="s">
        <v>25</v>
      </c>
      <c r="F54" s="16" t="str">
        <f>E15</f>
        <v>KSÚS Středočeského kraje, p.o.</v>
      </c>
      <c r="I54" s="118" t="s">
        <v>33</v>
      </c>
      <c r="J54" s="32" t="str">
        <f>E21</f>
        <v>FORVIA CZ, s.r.o.</v>
      </c>
      <c r="L54" s="34"/>
    </row>
    <row r="55" s="1" customFormat="1" ht="12.6" customHeight="1">
      <c r="B55" s="34"/>
      <c r="C55" s="28" t="s">
        <v>31</v>
      </c>
      <c r="F55" s="16" t="str">
        <f>IF(E18="","",E18)</f>
        <v>Vyplň údaj</v>
      </c>
      <c r="I55" s="118" t="s">
        <v>38</v>
      </c>
      <c r="J55" s="32" t="str">
        <f>E24</f>
        <v>Jitka Heřmanová</v>
      </c>
      <c r="L55" s="34"/>
    </row>
    <row r="56" s="1" customFormat="1" ht="10.32" customHeight="1">
      <c r="B56" s="34"/>
      <c r="I56" s="117"/>
      <c r="L56" s="34"/>
    </row>
    <row r="57" s="1" customFormat="1" ht="29.28" customHeight="1">
      <c r="B57" s="34"/>
      <c r="C57" s="135" t="s">
        <v>97</v>
      </c>
      <c r="D57" s="126"/>
      <c r="E57" s="126"/>
      <c r="F57" s="126"/>
      <c r="G57" s="126"/>
      <c r="H57" s="126"/>
      <c r="I57" s="136"/>
      <c r="J57" s="137" t="s">
        <v>98</v>
      </c>
      <c r="K57" s="126"/>
      <c r="L57" s="34"/>
    </row>
    <row r="58" s="1" customFormat="1" ht="10.32" customHeight="1">
      <c r="B58" s="34"/>
      <c r="I58" s="117"/>
      <c r="L58" s="34"/>
    </row>
    <row r="59" s="1" customFormat="1" ht="22.8" customHeight="1">
      <c r="B59" s="34"/>
      <c r="C59" s="138" t="s">
        <v>75</v>
      </c>
      <c r="I59" s="117"/>
      <c r="J59" s="80">
        <f>J88</f>
        <v>0</v>
      </c>
      <c r="L59" s="34"/>
      <c r="AU59" s="16" t="s">
        <v>99</v>
      </c>
    </row>
    <row r="60" s="8" customFormat="1" ht="24.96" customHeight="1">
      <c r="B60" s="139"/>
      <c r="D60" s="140" t="s">
        <v>100</v>
      </c>
      <c r="E60" s="141"/>
      <c r="F60" s="141"/>
      <c r="G60" s="141"/>
      <c r="H60" s="141"/>
      <c r="I60" s="142"/>
      <c r="J60" s="143">
        <f>J89</f>
        <v>0</v>
      </c>
      <c r="L60" s="139"/>
    </row>
    <row r="61" s="9" customFormat="1" ht="19.92" customHeight="1">
      <c r="B61" s="144"/>
      <c r="D61" s="145" t="s">
        <v>101</v>
      </c>
      <c r="E61" s="146"/>
      <c r="F61" s="146"/>
      <c r="G61" s="146"/>
      <c r="H61" s="146"/>
      <c r="I61" s="147"/>
      <c r="J61" s="148">
        <f>J90</f>
        <v>0</v>
      </c>
      <c r="L61" s="144"/>
    </row>
    <row r="62" s="9" customFormat="1" ht="19.92" customHeight="1">
      <c r="B62" s="144"/>
      <c r="D62" s="145" t="s">
        <v>102</v>
      </c>
      <c r="E62" s="146"/>
      <c r="F62" s="146"/>
      <c r="G62" s="146"/>
      <c r="H62" s="146"/>
      <c r="I62" s="147"/>
      <c r="J62" s="148">
        <f>J169</f>
        <v>0</v>
      </c>
      <c r="L62" s="144"/>
    </row>
    <row r="63" s="9" customFormat="1" ht="19.92" customHeight="1">
      <c r="B63" s="144"/>
      <c r="D63" s="145" t="s">
        <v>103</v>
      </c>
      <c r="E63" s="146"/>
      <c r="F63" s="146"/>
      <c r="G63" s="146"/>
      <c r="H63" s="146"/>
      <c r="I63" s="147"/>
      <c r="J63" s="148">
        <f>J179</f>
        <v>0</v>
      </c>
      <c r="L63" s="144"/>
    </row>
    <row r="64" s="9" customFormat="1" ht="19.92" customHeight="1">
      <c r="B64" s="144"/>
      <c r="D64" s="145" t="s">
        <v>104</v>
      </c>
      <c r="E64" s="146"/>
      <c r="F64" s="146"/>
      <c r="G64" s="146"/>
      <c r="H64" s="146"/>
      <c r="I64" s="147"/>
      <c r="J64" s="148">
        <f>J226</f>
        <v>0</v>
      </c>
      <c r="L64" s="144"/>
    </row>
    <row r="65" s="9" customFormat="1" ht="19.92" customHeight="1">
      <c r="B65" s="144"/>
      <c r="D65" s="145" t="s">
        <v>105</v>
      </c>
      <c r="E65" s="146"/>
      <c r="F65" s="146"/>
      <c r="G65" s="146"/>
      <c r="H65" s="146"/>
      <c r="I65" s="147"/>
      <c r="J65" s="148">
        <f>J231</f>
        <v>0</v>
      </c>
      <c r="L65" s="144"/>
    </row>
    <row r="66" s="9" customFormat="1" ht="19.92" customHeight="1">
      <c r="B66" s="144"/>
      <c r="D66" s="145" t="s">
        <v>106</v>
      </c>
      <c r="E66" s="146"/>
      <c r="F66" s="146"/>
      <c r="G66" s="146"/>
      <c r="H66" s="146"/>
      <c r="I66" s="147"/>
      <c r="J66" s="148">
        <f>J257</f>
        <v>0</v>
      </c>
      <c r="L66" s="144"/>
    </row>
    <row r="67" s="9" customFormat="1" ht="19.92" customHeight="1">
      <c r="B67" s="144"/>
      <c r="D67" s="145" t="s">
        <v>107</v>
      </c>
      <c r="E67" s="146"/>
      <c r="F67" s="146"/>
      <c r="G67" s="146"/>
      <c r="H67" s="146"/>
      <c r="I67" s="147"/>
      <c r="J67" s="148">
        <f>J314</f>
        <v>0</v>
      </c>
      <c r="L67" s="144"/>
    </row>
    <row r="68" s="9" customFormat="1" ht="19.92" customHeight="1">
      <c r="B68" s="144"/>
      <c r="D68" s="145" t="s">
        <v>108</v>
      </c>
      <c r="E68" s="146"/>
      <c r="F68" s="146"/>
      <c r="G68" s="146"/>
      <c r="H68" s="146"/>
      <c r="I68" s="147"/>
      <c r="J68" s="148">
        <f>J337</f>
        <v>0</v>
      </c>
      <c r="L68" s="144"/>
    </row>
    <row r="69" s="1" customFormat="1" ht="21.84" customHeight="1">
      <c r="B69" s="34"/>
      <c r="I69" s="117"/>
      <c r="L69" s="34"/>
    </row>
    <row r="70" s="1" customFormat="1" ht="6.96" customHeight="1">
      <c r="B70" s="49"/>
      <c r="C70" s="50"/>
      <c r="D70" s="50"/>
      <c r="E70" s="50"/>
      <c r="F70" s="50"/>
      <c r="G70" s="50"/>
      <c r="H70" s="50"/>
      <c r="I70" s="133"/>
      <c r="J70" s="50"/>
      <c r="K70" s="50"/>
      <c r="L70" s="34"/>
    </row>
    <row r="74" s="1" customFormat="1" ht="6.96" customHeight="1">
      <c r="B74" s="51"/>
      <c r="C74" s="52"/>
      <c r="D74" s="52"/>
      <c r="E74" s="52"/>
      <c r="F74" s="52"/>
      <c r="G74" s="52"/>
      <c r="H74" s="52"/>
      <c r="I74" s="134"/>
      <c r="J74" s="52"/>
      <c r="K74" s="52"/>
      <c r="L74" s="34"/>
    </row>
    <row r="75" s="1" customFormat="1" ht="24.96" customHeight="1">
      <c r="B75" s="34"/>
      <c r="C75" s="20" t="s">
        <v>109</v>
      </c>
      <c r="I75" s="117"/>
      <c r="L75" s="34"/>
    </row>
    <row r="76" s="1" customFormat="1" ht="6.96" customHeight="1">
      <c r="B76" s="34"/>
      <c r="I76" s="117"/>
      <c r="L76" s="34"/>
    </row>
    <row r="77" s="1" customFormat="1" ht="12" customHeight="1">
      <c r="B77" s="34"/>
      <c r="C77" s="28" t="s">
        <v>17</v>
      </c>
      <c r="I77" s="117"/>
      <c r="L77" s="34"/>
    </row>
    <row r="78" s="1" customFormat="1" ht="14.4" customHeight="1">
      <c r="B78" s="34"/>
      <c r="E78" s="116" t="str">
        <f>E7</f>
        <v>III/00516, III/00512 a III/0057 Jinočany, oprava silnic</v>
      </c>
      <c r="F78" s="28"/>
      <c r="G78" s="28"/>
      <c r="H78" s="28"/>
      <c r="I78" s="117"/>
      <c r="L78" s="34"/>
    </row>
    <row r="79" s="1" customFormat="1" ht="12" customHeight="1">
      <c r="B79" s="34"/>
      <c r="C79" s="28" t="s">
        <v>94</v>
      </c>
      <c r="I79" s="117"/>
      <c r="L79" s="34"/>
    </row>
    <row r="80" s="1" customFormat="1" ht="14.4" customHeight="1">
      <c r="B80" s="34"/>
      <c r="E80" s="55" t="str">
        <f>E9</f>
        <v>SO 103 - III/0057 - km - 0,000 - 0,491</v>
      </c>
      <c r="F80" s="1"/>
      <c r="G80" s="1"/>
      <c r="H80" s="1"/>
      <c r="I80" s="117"/>
      <c r="L80" s="34"/>
    </row>
    <row r="81" s="1" customFormat="1" ht="6.96" customHeight="1">
      <c r="B81" s="34"/>
      <c r="I81" s="117"/>
      <c r="L81" s="34"/>
    </row>
    <row r="82" s="1" customFormat="1" ht="12" customHeight="1">
      <c r="B82" s="34"/>
      <c r="C82" s="28" t="s">
        <v>21</v>
      </c>
      <c r="F82" s="16" t="str">
        <f>F12</f>
        <v>Jinočany</v>
      </c>
      <c r="I82" s="118" t="s">
        <v>23</v>
      </c>
      <c r="J82" s="57" t="str">
        <f>IF(J12="","",J12)</f>
        <v>12. 11. 2018</v>
      </c>
      <c r="L82" s="34"/>
    </row>
    <row r="83" s="1" customFormat="1" ht="6.96" customHeight="1">
      <c r="B83" s="34"/>
      <c r="I83" s="117"/>
      <c r="L83" s="34"/>
    </row>
    <row r="84" s="1" customFormat="1" ht="12.6" customHeight="1">
      <c r="B84" s="34"/>
      <c r="C84" s="28" t="s">
        <v>25</v>
      </c>
      <c r="F84" s="16" t="str">
        <f>E15</f>
        <v>KSÚS Středočeského kraje, p.o.</v>
      </c>
      <c r="I84" s="118" t="s">
        <v>33</v>
      </c>
      <c r="J84" s="32" t="str">
        <f>E21</f>
        <v>FORVIA CZ, s.r.o.</v>
      </c>
      <c r="L84" s="34"/>
    </row>
    <row r="85" s="1" customFormat="1" ht="12.6" customHeight="1">
      <c r="B85" s="34"/>
      <c r="C85" s="28" t="s">
        <v>31</v>
      </c>
      <c r="F85" s="16" t="str">
        <f>IF(E18="","",E18)</f>
        <v>Vyplň údaj</v>
      </c>
      <c r="I85" s="118" t="s">
        <v>38</v>
      </c>
      <c r="J85" s="32" t="str">
        <f>E24</f>
        <v>Jitka Heřmanová</v>
      </c>
      <c r="L85" s="34"/>
    </row>
    <row r="86" s="1" customFormat="1" ht="10.32" customHeight="1">
      <c r="B86" s="34"/>
      <c r="I86" s="117"/>
      <c r="L86" s="34"/>
    </row>
    <row r="87" s="10" customFormat="1" ht="29.28" customHeight="1">
      <c r="B87" s="149"/>
      <c r="C87" s="150" t="s">
        <v>110</v>
      </c>
      <c r="D87" s="151" t="s">
        <v>62</v>
      </c>
      <c r="E87" s="151" t="s">
        <v>58</v>
      </c>
      <c r="F87" s="151" t="s">
        <v>59</v>
      </c>
      <c r="G87" s="151" t="s">
        <v>111</v>
      </c>
      <c r="H87" s="151" t="s">
        <v>112</v>
      </c>
      <c r="I87" s="152" t="s">
        <v>113</v>
      </c>
      <c r="J87" s="151" t="s">
        <v>98</v>
      </c>
      <c r="K87" s="153" t="s">
        <v>114</v>
      </c>
      <c r="L87" s="149"/>
      <c r="M87" s="72" t="s">
        <v>3</v>
      </c>
      <c r="N87" s="73" t="s">
        <v>47</v>
      </c>
      <c r="O87" s="73" t="s">
        <v>115</v>
      </c>
      <c r="P87" s="73" t="s">
        <v>116</v>
      </c>
      <c r="Q87" s="73" t="s">
        <v>117</v>
      </c>
      <c r="R87" s="73" t="s">
        <v>118</v>
      </c>
      <c r="S87" s="73" t="s">
        <v>119</v>
      </c>
      <c r="T87" s="74" t="s">
        <v>120</v>
      </c>
    </row>
    <row r="88" s="1" customFormat="1" ht="22.8" customHeight="1">
      <c r="B88" s="34"/>
      <c r="C88" s="77" t="s">
        <v>121</v>
      </c>
      <c r="I88" s="117"/>
      <c r="J88" s="154">
        <f>BK88</f>
        <v>0</v>
      </c>
      <c r="L88" s="34"/>
      <c r="M88" s="75"/>
      <c r="N88" s="60"/>
      <c r="O88" s="60"/>
      <c r="P88" s="155">
        <f>P89</f>
        <v>0</v>
      </c>
      <c r="Q88" s="60"/>
      <c r="R88" s="155">
        <f>R89</f>
        <v>472.01159665</v>
      </c>
      <c r="S88" s="60"/>
      <c r="T88" s="156">
        <f>T89</f>
        <v>1678.3333</v>
      </c>
      <c r="AT88" s="16" t="s">
        <v>76</v>
      </c>
      <c r="AU88" s="16" t="s">
        <v>99</v>
      </c>
      <c r="BK88" s="157">
        <f>BK89</f>
        <v>0</v>
      </c>
    </row>
    <row r="89" s="11" customFormat="1" ht="25.92" customHeight="1">
      <c r="B89" s="158"/>
      <c r="D89" s="159" t="s">
        <v>76</v>
      </c>
      <c r="E89" s="160" t="s">
        <v>122</v>
      </c>
      <c r="F89" s="160" t="s">
        <v>123</v>
      </c>
      <c r="I89" s="161"/>
      <c r="J89" s="162">
        <f>BK89</f>
        <v>0</v>
      </c>
      <c r="L89" s="158"/>
      <c r="M89" s="163"/>
      <c r="N89" s="164"/>
      <c r="O89" s="164"/>
      <c r="P89" s="165">
        <f>P90+P169+P179+P226+P231+P257+P314+P337</f>
        <v>0</v>
      </c>
      <c r="Q89" s="164"/>
      <c r="R89" s="165">
        <f>R90+R169+R179+R226+R231+R257+R314+R337</f>
        <v>472.01159665</v>
      </c>
      <c r="S89" s="164"/>
      <c r="T89" s="166">
        <f>T90+T169+T179+T226+T231+T257+T314+T337</f>
        <v>1678.3333</v>
      </c>
      <c r="AR89" s="159" t="s">
        <v>84</v>
      </c>
      <c r="AT89" s="167" t="s">
        <v>76</v>
      </c>
      <c r="AU89" s="167" t="s">
        <v>77</v>
      </c>
      <c r="AY89" s="159" t="s">
        <v>124</v>
      </c>
      <c r="BK89" s="168">
        <f>BK90+BK169+BK179+BK226+BK231+BK257+BK314+BK337</f>
        <v>0</v>
      </c>
    </row>
    <row r="90" s="11" customFormat="1" ht="22.8" customHeight="1">
      <c r="B90" s="158"/>
      <c r="D90" s="159" t="s">
        <v>76</v>
      </c>
      <c r="E90" s="169" t="s">
        <v>84</v>
      </c>
      <c r="F90" s="169" t="s">
        <v>125</v>
      </c>
      <c r="I90" s="161"/>
      <c r="J90" s="170">
        <f>BK90</f>
        <v>0</v>
      </c>
      <c r="L90" s="158"/>
      <c r="M90" s="163"/>
      <c r="N90" s="164"/>
      <c r="O90" s="164"/>
      <c r="P90" s="165">
        <f>SUM(P91:P168)</f>
        <v>0</v>
      </c>
      <c r="Q90" s="164"/>
      <c r="R90" s="165">
        <f>SUM(R91:R168)</f>
        <v>0.45960449999999997</v>
      </c>
      <c r="S90" s="164"/>
      <c r="T90" s="166">
        <f>SUM(T91:T168)</f>
        <v>1557.9144000000001</v>
      </c>
      <c r="AR90" s="159" t="s">
        <v>84</v>
      </c>
      <c r="AT90" s="167" t="s">
        <v>76</v>
      </c>
      <c r="AU90" s="167" t="s">
        <v>84</v>
      </c>
      <c r="AY90" s="159" t="s">
        <v>124</v>
      </c>
      <c r="BK90" s="168">
        <f>SUM(BK91:BK168)</f>
        <v>0</v>
      </c>
    </row>
    <row r="91" s="1" customFormat="1" ht="20.4" customHeight="1">
      <c r="B91" s="171"/>
      <c r="C91" s="172" t="s">
        <v>84</v>
      </c>
      <c r="D91" s="172" t="s">
        <v>126</v>
      </c>
      <c r="E91" s="173" t="s">
        <v>127</v>
      </c>
      <c r="F91" s="174" t="s">
        <v>128</v>
      </c>
      <c r="G91" s="175" t="s">
        <v>129</v>
      </c>
      <c r="H91" s="176">
        <v>76</v>
      </c>
      <c r="I91" s="177"/>
      <c r="J91" s="178">
        <f>ROUND(I91*H91,2)</f>
        <v>0</v>
      </c>
      <c r="K91" s="174" t="s">
        <v>130</v>
      </c>
      <c r="L91" s="34"/>
      <c r="M91" s="179" t="s">
        <v>3</v>
      </c>
      <c r="N91" s="180" t="s">
        <v>48</v>
      </c>
      <c r="O91" s="64"/>
      <c r="P91" s="181">
        <f>O91*H91</f>
        <v>0</v>
      </c>
      <c r="Q91" s="181">
        <v>0</v>
      </c>
      <c r="R91" s="181">
        <f>Q91*H91</f>
        <v>0</v>
      </c>
      <c r="S91" s="181">
        <v>0.29499999999999998</v>
      </c>
      <c r="T91" s="182">
        <f>S91*H91</f>
        <v>22.419999999999998</v>
      </c>
      <c r="AR91" s="16" t="s">
        <v>131</v>
      </c>
      <c r="AT91" s="16" t="s">
        <v>126</v>
      </c>
      <c r="AU91" s="16" t="s">
        <v>86</v>
      </c>
      <c r="AY91" s="16" t="s">
        <v>124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6" t="s">
        <v>84</v>
      </c>
      <c r="BK91" s="183">
        <f>ROUND(I91*H91,2)</f>
        <v>0</v>
      </c>
      <c r="BL91" s="16" t="s">
        <v>131</v>
      </c>
      <c r="BM91" s="16" t="s">
        <v>132</v>
      </c>
    </row>
    <row r="92" s="1" customFormat="1">
      <c r="B92" s="34"/>
      <c r="D92" s="184" t="s">
        <v>133</v>
      </c>
      <c r="F92" s="185" t="s">
        <v>134</v>
      </c>
      <c r="I92" s="117"/>
      <c r="L92" s="34"/>
      <c r="M92" s="186"/>
      <c r="N92" s="64"/>
      <c r="O92" s="64"/>
      <c r="P92" s="64"/>
      <c r="Q92" s="64"/>
      <c r="R92" s="64"/>
      <c r="S92" s="64"/>
      <c r="T92" s="65"/>
      <c r="AT92" s="16" t="s">
        <v>133</v>
      </c>
      <c r="AU92" s="16" t="s">
        <v>86</v>
      </c>
    </row>
    <row r="93" s="1" customFormat="1">
      <c r="B93" s="34"/>
      <c r="D93" s="184" t="s">
        <v>135</v>
      </c>
      <c r="F93" s="187" t="s">
        <v>136</v>
      </c>
      <c r="I93" s="117"/>
      <c r="L93" s="34"/>
      <c r="M93" s="186"/>
      <c r="N93" s="64"/>
      <c r="O93" s="64"/>
      <c r="P93" s="64"/>
      <c r="Q93" s="64"/>
      <c r="R93" s="64"/>
      <c r="S93" s="64"/>
      <c r="T93" s="65"/>
      <c r="AT93" s="16" t="s">
        <v>135</v>
      </c>
      <c r="AU93" s="16" t="s">
        <v>86</v>
      </c>
    </row>
    <row r="94" s="12" customFormat="1">
      <c r="B94" s="188"/>
      <c r="D94" s="184" t="s">
        <v>137</v>
      </c>
      <c r="E94" s="189" t="s">
        <v>3</v>
      </c>
      <c r="F94" s="190" t="s">
        <v>138</v>
      </c>
      <c r="H94" s="191">
        <v>76</v>
      </c>
      <c r="I94" s="192"/>
      <c r="L94" s="188"/>
      <c r="M94" s="193"/>
      <c r="N94" s="194"/>
      <c r="O94" s="194"/>
      <c r="P94" s="194"/>
      <c r="Q94" s="194"/>
      <c r="R94" s="194"/>
      <c r="S94" s="194"/>
      <c r="T94" s="195"/>
      <c r="AT94" s="189" t="s">
        <v>137</v>
      </c>
      <c r="AU94" s="189" t="s">
        <v>86</v>
      </c>
      <c r="AV94" s="12" t="s">
        <v>86</v>
      </c>
      <c r="AW94" s="12" t="s">
        <v>37</v>
      </c>
      <c r="AX94" s="12" t="s">
        <v>84</v>
      </c>
      <c r="AY94" s="189" t="s">
        <v>124</v>
      </c>
    </row>
    <row r="95" s="1" customFormat="1" ht="20.4" customHeight="1">
      <c r="B95" s="171"/>
      <c r="C95" s="172" t="s">
        <v>86</v>
      </c>
      <c r="D95" s="172" t="s">
        <v>126</v>
      </c>
      <c r="E95" s="173" t="s">
        <v>139</v>
      </c>
      <c r="F95" s="174" t="s">
        <v>140</v>
      </c>
      <c r="G95" s="175" t="s">
        <v>129</v>
      </c>
      <c r="H95" s="176">
        <v>1002</v>
      </c>
      <c r="I95" s="177"/>
      <c r="J95" s="178">
        <f>ROUND(I95*H95,2)</f>
        <v>0</v>
      </c>
      <c r="K95" s="174" t="s">
        <v>130</v>
      </c>
      <c r="L95" s="34"/>
      <c r="M95" s="179" t="s">
        <v>3</v>
      </c>
      <c r="N95" s="180" t="s">
        <v>48</v>
      </c>
      <c r="O95" s="64"/>
      <c r="P95" s="181">
        <f>O95*H95</f>
        <v>0</v>
      </c>
      <c r="Q95" s="181">
        <v>0</v>
      </c>
      <c r="R95" s="181">
        <f>Q95*H95</f>
        <v>0</v>
      </c>
      <c r="S95" s="181">
        <v>0.44</v>
      </c>
      <c r="T95" s="182">
        <f>S95*H95</f>
        <v>440.88</v>
      </c>
      <c r="AR95" s="16" t="s">
        <v>131</v>
      </c>
      <c r="AT95" s="16" t="s">
        <v>126</v>
      </c>
      <c r="AU95" s="16" t="s">
        <v>86</v>
      </c>
      <c r="AY95" s="16" t="s">
        <v>124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84</v>
      </c>
      <c r="BK95" s="183">
        <f>ROUND(I95*H95,2)</f>
        <v>0</v>
      </c>
      <c r="BL95" s="16" t="s">
        <v>131</v>
      </c>
      <c r="BM95" s="16" t="s">
        <v>141</v>
      </c>
    </row>
    <row r="96" s="1" customFormat="1">
      <c r="B96" s="34"/>
      <c r="D96" s="184" t="s">
        <v>133</v>
      </c>
      <c r="F96" s="185" t="s">
        <v>142</v>
      </c>
      <c r="I96" s="117"/>
      <c r="L96" s="34"/>
      <c r="M96" s="186"/>
      <c r="N96" s="64"/>
      <c r="O96" s="64"/>
      <c r="P96" s="64"/>
      <c r="Q96" s="64"/>
      <c r="R96" s="64"/>
      <c r="S96" s="64"/>
      <c r="T96" s="65"/>
      <c r="AT96" s="16" t="s">
        <v>133</v>
      </c>
      <c r="AU96" s="16" t="s">
        <v>86</v>
      </c>
    </row>
    <row r="97" s="1" customFormat="1">
      <c r="B97" s="34"/>
      <c r="D97" s="184" t="s">
        <v>135</v>
      </c>
      <c r="F97" s="187" t="s">
        <v>143</v>
      </c>
      <c r="I97" s="117"/>
      <c r="L97" s="34"/>
      <c r="M97" s="186"/>
      <c r="N97" s="64"/>
      <c r="O97" s="64"/>
      <c r="P97" s="64"/>
      <c r="Q97" s="64"/>
      <c r="R97" s="64"/>
      <c r="S97" s="64"/>
      <c r="T97" s="65"/>
      <c r="AT97" s="16" t="s">
        <v>135</v>
      </c>
      <c r="AU97" s="16" t="s">
        <v>86</v>
      </c>
    </row>
    <row r="98" s="12" customFormat="1">
      <c r="B98" s="188"/>
      <c r="D98" s="184" t="s">
        <v>137</v>
      </c>
      <c r="E98" s="189" t="s">
        <v>3</v>
      </c>
      <c r="F98" s="190" t="s">
        <v>144</v>
      </c>
      <c r="H98" s="191">
        <v>1002</v>
      </c>
      <c r="I98" s="192"/>
      <c r="L98" s="188"/>
      <c r="M98" s="193"/>
      <c r="N98" s="194"/>
      <c r="O98" s="194"/>
      <c r="P98" s="194"/>
      <c r="Q98" s="194"/>
      <c r="R98" s="194"/>
      <c r="S98" s="194"/>
      <c r="T98" s="195"/>
      <c r="AT98" s="189" t="s">
        <v>137</v>
      </c>
      <c r="AU98" s="189" t="s">
        <v>86</v>
      </c>
      <c r="AV98" s="12" t="s">
        <v>86</v>
      </c>
      <c r="AW98" s="12" t="s">
        <v>37</v>
      </c>
      <c r="AX98" s="12" t="s">
        <v>84</v>
      </c>
      <c r="AY98" s="189" t="s">
        <v>124</v>
      </c>
    </row>
    <row r="99" s="1" customFormat="1" ht="20.4" customHeight="1">
      <c r="B99" s="171"/>
      <c r="C99" s="172" t="s">
        <v>145</v>
      </c>
      <c r="D99" s="172" t="s">
        <v>126</v>
      </c>
      <c r="E99" s="173" t="s">
        <v>146</v>
      </c>
      <c r="F99" s="174" t="s">
        <v>147</v>
      </c>
      <c r="G99" s="175" t="s">
        <v>129</v>
      </c>
      <c r="H99" s="176">
        <v>1002</v>
      </c>
      <c r="I99" s="177"/>
      <c r="J99" s="178">
        <f>ROUND(I99*H99,2)</f>
        <v>0</v>
      </c>
      <c r="K99" s="174" t="s">
        <v>130</v>
      </c>
      <c r="L99" s="34"/>
      <c r="M99" s="179" t="s">
        <v>3</v>
      </c>
      <c r="N99" s="180" t="s">
        <v>48</v>
      </c>
      <c r="O99" s="64"/>
      <c r="P99" s="181">
        <f>O99*H99</f>
        <v>0</v>
      </c>
      <c r="Q99" s="181">
        <v>0</v>
      </c>
      <c r="R99" s="181">
        <f>Q99*H99</f>
        <v>0</v>
      </c>
      <c r="S99" s="181">
        <v>0.22</v>
      </c>
      <c r="T99" s="182">
        <f>S99*H99</f>
        <v>220.44</v>
      </c>
      <c r="AR99" s="16" t="s">
        <v>131</v>
      </c>
      <c r="AT99" s="16" t="s">
        <v>126</v>
      </c>
      <c r="AU99" s="16" t="s">
        <v>86</v>
      </c>
      <c r="AY99" s="16" t="s">
        <v>124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84</v>
      </c>
      <c r="BK99" s="183">
        <f>ROUND(I99*H99,2)</f>
        <v>0</v>
      </c>
      <c r="BL99" s="16" t="s">
        <v>131</v>
      </c>
      <c r="BM99" s="16" t="s">
        <v>148</v>
      </c>
    </row>
    <row r="100" s="1" customFormat="1">
      <c r="B100" s="34"/>
      <c r="D100" s="184" t="s">
        <v>133</v>
      </c>
      <c r="F100" s="185" t="s">
        <v>149</v>
      </c>
      <c r="I100" s="117"/>
      <c r="L100" s="34"/>
      <c r="M100" s="186"/>
      <c r="N100" s="64"/>
      <c r="O100" s="64"/>
      <c r="P100" s="64"/>
      <c r="Q100" s="64"/>
      <c r="R100" s="64"/>
      <c r="S100" s="64"/>
      <c r="T100" s="65"/>
      <c r="AT100" s="16" t="s">
        <v>133</v>
      </c>
      <c r="AU100" s="16" t="s">
        <v>86</v>
      </c>
    </row>
    <row r="101" s="1" customFormat="1">
      <c r="B101" s="34"/>
      <c r="D101" s="184" t="s">
        <v>135</v>
      </c>
      <c r="F101" s="187" t="s">
        <v>143</v>
      </c>
      <c r="I101" s="117"/>
      <c r="L101" s="34"/>
      <c r="M101" s="186"/>
      <c r="N101" s="64"/>
      <c r="O101" s="64"/>
      <c r="P101" s="64"/>
      <c r="Q101" s="64"/>
      <c r="R101" s="64"/>
      <c r="S101" s="64"/>
      <c r="T101" s="65"/>
      <c r="AT101" s="16" t="s">
        <v>135</v>
      </c>
      <c r="AU101" s="16" t="s">
        <v>86</v>
      </c>
    </row>
    <row r="102" s="12" customFormat="1">
      <c r="B102" s="188"/>
      <c r="D102" s="184" t="s">
        <v>137</v>
      </c>
      <c r="E102" s="189" t="s">
        <v>3</v>
      </c>
      <c r="F102" s="190" t="s">
        <v>144</v>
      </c>
      <c r="H102" s="191">
        <v>1002</v>
      </c>
      <c r="I102" s="192"/>
      <c r="L102" s="188"/>
      <c r="M102" s="193"/>
      <c r="N102" s="194"/>
      <c r="O102" s="194"/>
      <c r="P102" s="194"/>
      <c r="Q102" s="194"/>
      <c r="R102" s="194"/>
      <c r="S102" s="194"/>
      <c r="T102" s="195"/>
      <c r="AT102" s="189" t="s">
        <v>137</v>
      </c>
      <c r="AU102" s="189" t="s">
        <v>86</v>
      </c>
      <c r="AV102" s="12" t="s">
        <v>86</v>
      </c>
      <c r="AW102" s="12" t="s">
        <v>37</v>
      </c>
      <c r="AX102" s="12" t="s">
        <v>84</v>
      </c>
      <c r="AY102" s="189" t="s">
        <v>124</v>
      </c>
    </row>
    <row r="103" s="1" customFormat="1" ht="20.4" customHeight="1">
      <c r="B103" s="171"/>
      <c r="C103" s="172" t="s">
        <v>131</v>
      </c>
      <c r="D103" s="172" t="s">
        <v>126</v>
      </c>
      <c r="E103" s="173" t="s">
        <v>150</v>
      </c>
      <c r="F103" s="174" t="s">
        <v>151</v>
      </c>
      <c r="G103" s="175" t="s">
        <v>129</v>
      </c>
      <c r="H103" s="176">
        <v>76</v>
      </c>
      <c r="I103" s="177"/>
      <c r="J103" s="178">
        <f>ROUND(I103*H103,2)</f>
        <v>0</v>
      </c>
      <c r="K103" s="174" t="s">
        <v>130</v>
      </c>
      <c r="L103" s="34"/>
      <c r="M103" s="179" t="s">
        <v>3</v>
      </c>
      <c r="N103" s="180" t="s">
        <v>48</v>
      </c>
      <c r="O103" s="64"/>
      <c r="P103" s="181">
        <f>O103*H103</f>
        <v>0</v>
      </c>
      <c r="Q103" s="181">
        <v>0</v>
      </c>
      <c r="R103" s="181">
        <f>Q103*H103</f>
        <v>0</v>
      </c>
      <c r="S103" s="181">
        <v>0.28999999999999998</v>
      </c>
      <c r="T103" s="182">
        <f>S103*H103</f>
        <v>22.039999999999999</v>
      </c>
      <c r="AR103" s="16" t="s">
        <v>131</v>
      </c>
      <c r="AT103" s="16" t="s">
        <v>126</v>
      </c>
      <c r="AU103" s="16" t="s">
        <v>86</v>
      </c>
      <c r="AY103" s="16" t="s">
        <v>124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84</v>
      </c>
      <c r="BK103" s="183">
        <f>ROUND(I103*H103,2)</f>
        <v>0</v>
      </c>
      <c r="BL103" s="16" t="s">
        <v>131</v>
      </c>
      <c r="BM103" s="16" t="s">
        <v>152</v>
      </c>
    </row>
    <row r="104" s="1" customFormat="1">
      <c r="B104" s="34"/>
      <c r="D104" s="184" t="s">
        <v>133</v>
      </c>
      <c r="F104" s="185" t="s">
        <v>153</v>
      </c>
      <c r="I104" s="117"/>
      <c r="L104" s="34"/>
      <c r="M104" s="186"/>
      <c r="N104" s="64"/>
      <c r="O104" s="64"/>
      <c r="P104" s="64"/>
      <c r="Q104" s="64"/>
      <c r="R104" s="64"/>
      <c r="S104" s="64"/>
      <c r="T104" s="65"/>
      <c r="AT104" s="16" t="s">
        <v>133</v>
      </c>
      <c r="AU104" s="16" t="s">
        <v>86</v>
      </c>
    </row>
    <row r="105" s="1" customFormat="1">
      <c r="B105" s="34"/>
      <c r="D105" s="184" t="s">
        <v>135</v>
      </c>
      <c r="F105" s="187" t="s">
        <v>143</v>
      </c>
      <c r="I105" s="117"/>
      <c r="L105" s="34"/>
      <c r="M105" s="186"/>
      <c r="N105" s="64"/>
      <c r="O105" s="64"/>
      <c r="P105" s="64"/>
      <c r="Q105" s="64"/>
      <c r="R105" s="64"/>
      <c r="S105" s="64"/>
      <c r="T105" s="65"/>
      <c r="AT105" s="16" t="s">
        <v>135</v>
      </c>
      <c r="AU105" s="16" t="s">
        <v>86</v>
      </c>
    </row>
    <row r="106" s="12" customFormat="1">
      <c r="B106" s="188"/>
      <c r="D106" s="184" t="s">
        <v>137</v>
      </c>
      <c r="E106" s="189" t="s">
        <v>3</v>
      </c>
      <c r="F106" s="190" t="s">
        <v>138</v>
      </c>
      <c r="H106" s="191">
        <v>76</v>
      </c>
      <c r="I106" s="192"/>
      <c r="L106" s="188"/>
      <c r="M106" s="193"/>
      <c r="N106" s="194"/>
      <c r="O106" s="194"/>
      <c r="P106" s="194"/>
      <c r="Q106" s="194"/>
      <c r="R106" s="194"/>
      <c r="S106" s="194"/>
      <c r="T106" s="195"/>
      <c r="AT106" s="189" t="s">
        <v>137</v>
      </c>
      <c r="AU106" s="189" t="s">
        <v>86</v>
      </c>
      <c r="AV106" s="12" t="s">
        <v>86</v>
      </c>
      <c r="AW106" s="12" t="s">
        <v>37</v>
      </c>
      <c r="AX106" s="12" t="s">
        <v>84</v>
      </c>
      <c r="AY106" s="189" t="s">
        <v>124</v>
      </c>
    </row>
    <row r="107" s="1" customFormat="1" ht="20.4" customHeight="1">
      <c r="B107" s="171"/>
      <c r="C107" s="172" t="s">
        <v>154</v>
      </c>
      <c r="D107" s="172" t="s">
        <v>126</v>
      </c>
      <c r="E107" s="173" t="s">
        <v>155</v>
      </c>
      <c r="F107" s="174" t="s">
        <v>156</v>
      </c>
      <c r="G107" s="175" t="s">
        <v>129</v>
      </c>
      <c r="H107" s="176">
        <v>3328.6500000000001</v>
      </c>
      <c r="I107" s="177"/>
      <c r="J107" s="178">
        <f>ROUND(I107*H107,2)</f>
        <v>0</v>
      </c>
      <c r="K107" s="174" t="s">
        <v>130</v>
      </c>
      <c r="L107" s="34"/>
      <c r="M107" s="179" t="s">
        <v>3</v>
      </c>
      <c r="N107" s="180" t="s">
        <v>48</v>
      </c>
      <c r="O107" s="64"/>
      <c r="P107" s="181">
        <f>O107*H107</f>
        <v>0</v>
      </c>
      <c r="Q107" s="181">
        <v>0.00012999999999999999</v>
      </c>
      <c r="R107" s="181">
        <f>Q107*H107</f>
        <v>0.43272449999999996</v>
      </c>
      <c r="S107" s="181">
        <v>0.25600000000000001</v>
      </c>
      <c r="T107" s="182">
        <f>S107*H107</f>
        <v>852.13440000000003</v>
      </c>
      <c r="AR107" s="16" t="s">
        <v>131</v>
      </c>
      <c r="AT107" s="16" t="s">
        <v>126</v>
      </c>
      <c r="AU107" s="16" t="s">
        <v>86</v>
      </c>
      <c r="AY107" s="16" t="s">
        <v>124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84</v>
      </c>
      <c r="BK107" s="183">
        <f>ROUND(I107*H107,2)</f>
        <v>0</v>
      </c>
      <c r="BL107" s="16" t="s">
        <v>131</v>
      </c>
      <c r="BM107" s="16" t="s">
        <v>157</v>
      </c>
    </row>
    <row r="108" s="1" customFormat="1">
      <c r="B108" s="34"/>
      <c r="D108" s="184" t="s">
        <v>133</v>
      </c>
      <c r="F108" s="185" t="s">
        <v>158</v>
      </c>
      <c r="I108" s="117"/>
      <c r="L108" s="34"/>
      <c r="M108" s="186"/>
      <c r="N108" s="64"/>
      <c r="O108" s="64"/>
      <c r="P108" s="64"/>
      <c r="Q108" s="64"/>
      <c r="R108" s="64"/>
      <c r="S108" s="64"/>
      <c r="T108" s="65"/>
      <c r="AT108" s="16" t="s">
        <v>133</v>
      </c>
      <c r="AU108" s="16" t="s">
        <v>86</v>
      </c>
    </row>
    <row r="109" s="1" customFormat="1">
      <c r="B109" s="34"/>
      <c r="D109" s="184" t="s">
        <v>135</v>
      </c>
      <c r="F109" s="187" t="s">
        <v>159</v>
      </c>
      <c r="I109" s="117"/>
      <c r="L109" s="34"/>
      <c r="M109" s="186"/>
      <c r="N109" s="64"/>
      <c r="O109" s="64"/>
      <c r="P109" s="64"/>
      <c r="Q109" s="64"/>
      <c r="R109" s="64"/>
      <c r="S109" s="64"/>
      <c r="T109" s="65"/>
      <c r="AT109" s="16" t="s">
        <v>135</v>
      </c>
      <c r="AU109" s="16" t="s">
        <v>86</v>
      </c>
    </row>
    <row r="110" s="12" customFormat="1">
      <c r="B110" s="188"/>
      <c r="D110" s="184" t="s">
        <v>137</v>
      </c>
      <c r="E110" s="189" t="s">
        <v>3</v>
      </c>
      <c r="F110" s="190" t="s">
        <v>160</v>
      </c>
      <c r="H110" s="191">
        <v>3328.6500000000001</v>
      </c>
      <c r="I110" s="192"/>
      <c r="L110" s="188"/>
      <c r="M110" s="193"/>
      <c r="N110" s="194"/>
      <c r="O110" s="194"/>
      <c r="P110" s="194"/>
      <c r="Q110" s="194"/>
      <c r="R110" s="194"/>
      <c r="S110" s="194"/>
      <c r="T110" s="195"/>
      <c r="AT110" s="189" t="s">
        <v>137</v>
      </c>
      <c r="AU110" s="189" t="s">
        <v>86</v>
      </c>
      <c r="AV110" s="12" t="s">
        <v>86</v>
      </c>
      <c r="AW110" s="12" t="s">
        <v>37</v>
      </c>
      <c r="AX110" s="12" t="s">
        <v>84</v>
      </c>
      <c r="AY110" s="189" t="s">
        <v>124</v>
      </c>
    </row>
    <row r="111" s="1" customFormat="1" ht="20.4" customHeight="1">
      <c r="B111" s="171"/>
      <c r="C111" s="172" t="s">
        <v>161</v>
      </c>
      <c r="D111" s="172" t="s">
        <v>126</v>
      </c>
      <c r="E111" s="173" t="s">
        <v>162</v>
      </c>
      <c r="F111" s="174" t="s">
        <v>163</v>
      </c>
      <c r="G111" s="175" t="s">
        <v>164</v>
      </c>
      <c r="H111" s="176">
        <v>15.52</v>
      </c>
      <c r="I111" s="177"/>
      <c r="J111" s="178">
        <f>ROUND(I111*H111,2)</f>
        <v>0</v>
      </c>
      <c r="K111" s="174" t="s">
        <v>130</v>
      </c>
      <c r="L111" s="34"/>
      <c r="M111" s="179" t="s">
        <v>3</v>
      </c>
      <c r="N111" s="180" t="s">
        <v>48</v>
      </c>
      <c r="O111" s="64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16" t="s">
        <v>131</v>
      </c>
      <c r="AT111" s="16" t="s">
        <v>126</v>
      </c>
      <c r="AU111" s="16" t="s">
        <v>86</v>
      </c>
      <c r="AY111" s="16" t="s">
        <v>124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84</v>
      </c>
      <c r="BK111" s="183">
        <f>ROUND(I111*H111,2)</f>
        <v>0</v>
      </c>
      <c r="BL111" s="16" t="s">
        <v>131</v>
      </c>
      <c r="BM111" s="16" t="s">
        <v>165</v>
      </c>
    </row>
    <row r="112" s="1" customFormat="1">
      <c r="B112" s="34"/>
      <c r="D112" s="184" t="s">
        <v>133</v>
      </c>
      <c r="F112" s="185" t="s">
        <v>166</v>
      </c>
      <c r="I112" s="117"/>
      <c r="L112" s="34"/>
      <c r="M112" s="186"/>
      <c r="N112" s="64"/>
      <c r="O112" s="64"/>
      <c r="P112" s="64"/>
      <c r="Q112" s="64"/>
      <c r="R112" s="64"/>
      <c r="S112" s="64"/>
      <c r="T112" s="65"/>
      <c r="AT112" s="16" t="s">
        <v>133</v>
      </c>
      <c r="AU112" s="16" t="s">
        <v>86</v>
      </c>
    </row>
    <row r="113" s="1" customFormat="1">
      <c r="B113" s="34"/>
      <c r="D113" s="184" t="s">
        <v>135</v>
      </c>
      <c r="F113" s="187" t="s">
        <v>167</v>
      </c>
      <c r="I113" s="117"/>
      <c r="L113" s="34"/>
      <c r="M113" s="186"/>
      <c r="N113" s="64"/>
      <c r="O113" s="64"/>
      <c r="P113" s="64"/>
      <c r="Q113" s="64"/>
      <c r="R113" s="64"/>
      <c r="S113" s="64"/>
      <c r="T113" s="65"/>
      <c r="AT113" s="16" t="s">
        <v>135</v>
      </c>
      <c r="AU113" s="16" t="s">
        <v>86</v>
      </c>
    </row>
    <row r="114" s="12" customFormat="1">
      <c r="B114" s="188"/>
      <c r="D114" s="184" t="s">
        <v>137</v>
      </c>
      <c r="E114" s="189" t="s">
        <v>3</v>
      </c>
      <c r="F114" s="190" t="s">
        <v>168</v>
      </c>
      <c r="H114" s="191">
        <v>15.52</v>
      </c>
      <c r="I114" s="192"/>
      <c r="L114" s="188"/>
      <c r="M114" s="193"/>
      <c r="N114" s="194"/>
      <c r="O114" s="194"/>
      <c r="P114" s="194"/>
      <c r="Q114" s="194"/>
      <c r="R114" s="194"/>
      <c r="S114" s="194"/>
      <c r="T114" s="195"/>
      <c r="AT114" s="189" t="s">
        <v>137</v>
      </c>
      <c r="AU114" s="189" t="s">
        <v>86</v>
      </c>
      <c r="AV114" s="12" t="s">
        <v>86</v>
      </c>
      <c r="AW114" s="12" t="s">
        <v>37</v>
      </c>
      <c r="AX114" s="12" t="s">
        <v>84</v>
      </c>
      <c r="AY114" s="189" t="s">
        <v>124</v>
      </c>
    </row>
    <row r="115" s="1" customFormat="1" ht="20.4" customHeight="1">
      <c r="B115" s="171"/>
      <c r="C115" s="172" t="s">
        <v>169</v>
      </c>
      <c r="D115" s="172" t="s">
        <v>126</v>
      </c>
      <c r="E115" s="173" t="s">
        <v>170</v>
      </c>
      <c r="F115" s="174" t="s">
        <v>171</v>
      </c>
      <c r="G115" s="175" t="s">
        <v>164</v>
      </c>
      <c r="H115" s="176">
        <v>4.6559999999999997</v>
      </c>
      <c r="I115" s="177"/>
      <c r="J115" s="178">
        <f>ROUND(I115*H115,2)</f>
        <v>0</v>
      </c>
      <c r="K115" s="174" t="s">
        <v>130</v>
      </c>
      <c r="L115" s="34"/>
      <c r="M115" s="179" t="s">
        <v>3</v>
      </c>
      <c r="N115" s="180" t="s">
        <v>48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131</v>
      </c>
      <c r="AT115" s="16" t="s">
        <v>126</v>
      </c>
      <c r="AU115" s="16" t="s">
        <v>86</v>
      </c>
      <c r="AY115" s="16" t="s">
        <v>124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84</v>
      </c>
      <c r="BK115" s="183">
        <f>ROUND(I115*H115,2)</f>
        <v>0</v>
      </c>
      <c r="BL115" s="16" t="s">
        <v>131</v>
      </c>
      <c r="BM115" s="16" t="s">
        <v>172</v>
      </c>
    </row>
    <row r="116" s="1" customFormat="1">
      <c r="B116" s="34"/>
      <c r="D116" s="184" t="s">
        <v>133</v>
      </c>
      <c r="F116" s="185" t="s">
        <v>173</v>
      </c>
      <c r="I116" s="117"/>
      <c r="L116" s="34"/>
      <c r="M116" s="186"/>
      <c r="N116" s="64"/>
      <c r="O116" s="64"/>
      <c r="P116" s="64"/>
      <c r="Q116" s="64"/>
      <c r="R116" s="64"/>
      <c r="S116" s="64"/>
      <c r="T116" s="65"/>
      <c r="AT116" s="16" t="s">
        <v>133</v>
      </c>
      <c r="AU116" s="16" t="s">
        <v>86</v>
      </c>
    </row>
    <row r="117" s="1" customFormat="1">
      <c r="B117" s="34"/>
      <c r="D117" s="184" t="s">
        <v>135</v>
      </c>
      <c r="F117" s="187" t="s">
        <v>167</v>
      </c>
      <c r="I117" s="117"/>
      <c r="L117" s="34"/>
      <c r="M117" s="186"/>
      <c r="N117" s="64"/>
      <c r="O117" s="64"/>
      <c r="P117" s="64"/>
      <c r="Q117" s="64"/>
      <c r="R117" s="64"/>
      <c r="S117" s="64"/>
      <c r="T117" s="65"/>
      <c r="AT117" s="16" t="s">
        <v>135</v>
      </c>
      <c r="AU117" s="16" t="s">
        <v>86</v>
      </c>
    </row>
    <row r="118" s="12" customFormat="1">
      <c r="B118" s="188"/>
      <c r="D118" s="184" t="s">
        <v>137</v>
      </c>
      <c r="E118" s="189" t="s">
        <v>3</v>
      </c>
      <c r="F118" s="190" t="s">
        <v>168</v>
      </c>
      <c r="H118" s="191">
        <v>15.52</v>
      </c>
      <c r="I118" s="192"/>
      <c r="L118" s="188"/>
      <c r="M118" s="193"/>
      <c r="N118" s="194"/>
      <c r="O118" s="194"/>
      <c r="P118" s="194"/>
      <c r="Q118" s="194"/>
      <c r="R118" s="194"/>
      <c r="S118" s="194"/>
      <c r="T118" s="195"/>
      <c r="AT118" s="189" t="s">
        <v>137</v>
      </c>
      <c r="AU118" s="189" t="s">
        <v>86</v>
      </c>
      <c r="AV118" s="12" t="s">
        <v>86</v>
      </c>
      <c r="AW118" s="12" t="s">
        <v>37</v>
      </c>
      <c r="AX118" s="12" t="s">
        <v>84</v>
      </c>
      <c r="AY118" s="189" t="s">
        <v>124</v>
      </c>
    </row>
    <row r="119" s="12" customFormat="1">
      <c r="B119" s="188"/>
      <c r="D119" s="184" t="s">
        <v>137</v>
      </c>
      <c r="F119" s="190" t="s">
        <v>174</v>
      </c>
      <c r="H119" s="191">
        <v>4.6559999999999997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137</v>
      </c>
      <c r="AU119" s="189" t="s">
        <v>86</v>
      </c>
      <c r="AV119" s="12" t="s">
        <v>86</v>
      </c>
      <c r="AW119" s="12" t="s">
        <v>4</v>
      </c>
      <c r="AX119" s="12" t="s">
        <v>84</v>
      </c>
      <c r="AY119" s="189" t="s">
        <v>124</v>
      </c>
    </row>
    <row r="120" s="1" customFormat="1" ht="20.4" customHeight="1">
      <c r="B120" s="171"/>
      <c r="C120" s="172" t="s">
        <v>175</v>
      </c>
      <c r="D120" s="172" t="s">
        <v>126</v>
      </c>
      <c r="E120" s="173" t="s">
        <v>176</v>
      </c>
      <c r="F120" s="174" t="s">
        <v>177</v>
      </c>
      <c r="G120" s="175" t="s">
        <v>129</v>
      </c>
      <c r="H120" s="176">
        <v>32</v>
      </c>
      <c r="I120" s="177"/>
      <c r="J120" s="178">
        <f>ROUND(I120*H120,2)</f>
        <v>0</v>
      </c>
      <c r="K120" s="174" t="s">
        <v>130</v>
      </c>
      <c r="L120" s="34"/>
      <c r="M120" s="179" t="s">
        <v>3</v>
      </c>
      <c r="N120" s="180" t="s">
        <v>48</v>
      </c>
      <c r="O120" s="64"/>
      <c r="P120" s="181">
        <f>O120*H120</f>
        <v>0</v>
      </c>
      <c r="Q120" s="181">
        <v>0.00084000000000000003</v>
      </c>
      <c r="R120" s="181">
        <f>Q120*H120</f>
        <v>0.026880000000000001</v>
      </c>
      <c r="S120" s="181">
        <v>0</v>
      </c>
      <c r="T120" s="182">
        <f>S120*H120</f>
        <v>0</v>
      </c>
      <c r="AR120" s="16" t="s">
        <v>131</v>
      </c>
      <c r="AT120" s="16" t="s">
        <v>126</v>
      </c>
      <c r="AU120" s="16" t="s">
        <v>86</v>
      </c>
      <c r="AY120" s="16" t="s">
        <v>124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84</v>
      </c>
      <c r="BK120" s="183">
        <f>ROUND(I120*H120,2)</f>
        <v>0</v>
      </c>
      <c r="BL120" s="16" t="s">
        <v>131</v>
      </c>
      <c r="BM120" s="16" t="s">
        <v>178</v>
      </c>
    </row>
    <row r="121" s="1" customFormat="1">
      <c r="B121" s="34"/>
      <c r="D121" s="184" t="s">
        <v>133</v>
      </c>
      <c r="F121" s="185" t="s">
        <v>179</v>
      </c>
      <c r="I121" s="117"/>
      <c r="L121" s="34"/>
      <c r="M121" s="186"/>
      <c r="N121" s="64"/>
      <c r="O121" s="64"/>
      <c r="P121" s="64"/>
      <c r="Q121" s="64"/>
      <c r="R121" s="64"/>
      <c r="S121" s="64"/>
      <c r="T121" s="65"/>
      <c r="AT121" s="16" t="s">
        <v>133</v>
      </c>
      <c r="AU121" s="16" t="s">
        <v>86</v>
      </c>
    </row>
    <row r="122" s="1" customFormat="1">
      <c r="B122" s="34"/>
      <c r="D122" s="184" t="s">
        <v>135</v>
      </c>
      <c r="F122" s="187" t="s">
        <v>180</v>
      </c>
      <c r="I122" s="117"/>
      <c r="L122" s="34"/>
      <c r="M122" s="186"/>
      <c r="N122" s="64"/>
      <c r="O122" s="64"/>
      <c r="P122" s="64"/>
      <c r="Q122" s="64"/>
      <c r="R122" s="64"/>
      <c r="S122" s="64"/>
      <c r="T122" s="65"/>
      <c r="AT122" s="16" t="s">
        <v>135</v>
      </c>
      <c r="AU122" s="16" t="s">
        <v>86</v>
      </c>
    </row>
    <row r="123" s="12" customFormat="1">
      <c r="B123" s="188"/>
      <c r="D123" s="184" t="s">
        <v>137</v>
      </c>
      <c r="E123" s="189" t="s">
        <v>3</v>
      </c>
      <c r="F123" s="190" t="s">
        <v>181</v>
      </c>
      <c r="H123" s="191">
        <v>32</v>
      </c>
      <c r="I123" s="192"/>
      <c r="L123" s="188"/>
      <c r="M123" s="193"/>
      <c r="N123" s="194"/>
      <c r="O123" s="194"/>
      <c r="P123" s="194"/>
      <c r="Q123" s="194"/>
      <c r="R123" s="194"/>
      <c r="S123" s="194"/>
      <c r="T123" s="195"/>
      <c r="AT123" s="189" t="s">
        <v>137</v>
      </c>
      <c r="AU123" s="189" t="s">
        <v>86</v>
      </c>
      <c r="AV123" s="12" t="s">
        <v>86</v>
      </c>
      <c r="AW123" s="12" t="s">
        <v>37</v>
      </c>
      <c r="AX123" s="12" t="s">
        <v>84</v>
      </c>
      <c r="AY123" s="189" t="s">
        <v>124</v>
      </c>
    </row>
    <row r="124" s="1" customFormat="1" ht="20.4" customHeight="1">
      <c r="B124" s="171"/>
      <c r="C124" s="172" t="s">
        <v>182</v>
      </c>
      <c r="D124" s="172" t="s">
        <v>126</v>
      </c>
      <c r="E124" s="173" t="s">
        <v>183</v>
      </c>
      <c r="F124" s="174" t="s">
        <v>184</v>
      </c>
      <c r="G124" s="175" t="s">
        <v>129</v>
      </c>
      <c r="H124" s="176">
        <v>32</v>
      </c>
      <c r="I124" s="177"/>
      <c r="J124" s="178">
        <f>ROUND(I124*H124,2)</f>
        <v>0</v>
      </c>
      <c r="K124" s="174" t="s">
        <v>130</v>
      </c>
      <c r="L124" s="34"/>
      <c r="M124" s="179" t="s">
        <v>3</v>
      </c>
      <c r="N124" s="180" t="s">
        <v>48</v>
      </c>
      <c r="O124" s="6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AR124" s="16" t="s">
        <v>131</v>
      </c>
      <c r="AT124" s="16" t="s">
        <v>126</v>
      </c>
      <c r="AU124" s="16" t="s">
        <v>86</v>
      </c>
      <c r="AY124" s="16" t="s">
        <v>124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84</v>
      </c>
      <c r="BK124" s="183">
        <f>ROUND(I124*H124,2)</f>
        <v>0</v>
      </c>
      <c r="BL124" s="16" t="s">
        <v>131</v>
      </c>
      <c r="BM124" s="16" t="s">
        <v>185</v>
      </c>
    </row>
    <row r="125" s="1" customFormat="1">
      <c r="B125" s="34"/>
      <c r="D125" s="184" t="s">
        <v>133</v>
      </c>
      <c r="F125" s="185" t="s">
        <v>186</v>
      </c>
      <c r="I125" s="117"/>
      <c r="L125" s="34"/>
      <c r="M125" s="186"/>
      <c r="N125" s="64"/>
      <c r="O125" s="64"/>
      <c r="P125" s="64"/>
      <c r="Q125" s="64"/>
      <c r="R125" s="64"/>
      <c r="S125" s="64"/>
      <c r="T125" s="65"/>
      <c r="AT125" s="16" t="s">
        <v>133</v>
      </c>
      <c r="AU125" s="16" t="s">
        <v>86</v>
      </c>
    </row>
    <row r="126" s="12" customFormat="1">
      <c r="B126" s="188"/>
      <c r="D126" s="184" t="s">
        <v>137</v>
      </c>
      <c r="E126" s="189" t="s">
        <v>3</v>
      </c>
      <c r="F126" s="190" t="s">
        <v>181</v>
      </c>
      <c r="H126" s="191">
        <v>32</v>
      </c>
      <c r="I126" s="192"/>
      <c r="L126" s="188"/>
      <c r="M126" s="193"/>
      <c r="N126" s="194"/>
      <c r="O126" s="194"/>
      <c r="P126" s="194"/>
      <c r="Q126" s="194"/>
      <c r="R126" s="194"/>
      <c r="S126" s="194"/>
      <c r="T126" s="195"/>
      <c r="AT126" s="189" t="s">
        <v>137</v>
      </c>
      <c r="AU126" s="189" t="s">
        <v>86</v>
      </c>
      <c r="AV126" s="12" t="s">
        <v>86</v>
      </c>
      <c r="AW126" s="12" t="s">
        <v>37</v>
      </c>
      <c r="AX126" s="12" t="s">
        <v>84</v>
      </c>
      <c r="AY126" s="189" t="s">
        <v>124</v>
      </c>
    </row>
    <row r="127" s="1" customFormat="1" ht="20.4" customHeight="1">
      <c r="B127" s="171"/>
      <c r="C127" s="172" t="s">
        <v>187</v>
      </c>
      <c r="D127" s="172" t="s">
        <v>126</v>
      </c>
      <c r="E127" s="173" t="s">
        <v>188</v>
      </c>
      <c r="F127" s="174" t="s">
        <v>189</v>
      </c>
      <c r="G127" s="175" t="s">
        <v>164</v>
      </c>
      <c r="H127" s="176">
        <v>15.52</v>
      </c>
      <c r="I127" s="177"/>
      <c r="J127" s="178">
        <f>ROUND(I127*H127,2)</f>
        <v>0</v>
      </c>
      <c r="K127" s="174" t="s">
        <v>130</v>
      </c>
      <c r="L127" s="34"/>
      <c r="M127" s="179" t="s">
        <v>3</v>
      </c>
      <c r="N127" s="180" t="s">
        <v>48</v>
      </c>
      <c r="O127" s="64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16" t="s">
        <v>131</v>
      </c>
      <c r="AT127" s="16" t="s">
        <v>126</v>
      </c>
      <c r="AU127" s="16" t="s">
        <v>86</v>
      </c>
      <c r="AY127" s="16" t="s">
        <v>124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84</v>
      </c>
      <c r="BK127" s="183">
        <f>ROUND(I127*H127,2)</f>
        <v>0</v>
      </c>
      <c r="BL127" s="16" t="s">
        <v>131</v>
      </c>
      <c r="BM127" s="16" t="s">
        <v>190</v>
      </c>
    </row>
    <row r="128" s="1" customFormat="1">
      <c r="B128" s="34"/>
      <c r="D128" s="184" t="s">
        <v>133</v>
      </c>
      <c r="F128" s="185" t="s">
        <v>191</v>
      </c>
      <c r="I128" s="117"/>
      <c r="L128" s="34"/>
      <c r="M128" s="186"/>
      <c r="N128" s="64"/>
      <c r="O128" s="64"/>
      <c r="P128" s="64"/>
      <c r="Q128" s="64"/>
      <c r="R128" s="64"/>
      <c r="S128" s="64"/>
      <c r="T128" s="65"/>
      <c r="AT128" s="16" t="s">
        <v>133</v>
      </c>
      <c r="AU128" s="16" t="s">
        <v>86</v>
      </c>
    </row>
    <row r="129" s="1" customFormat="1">
      <c r="B129" s="34"/>
      <c r="D129" s="184" t="s">
        <v>135</v>
      </c>
      <c r="F129" s="187" t="s">
        <v>192</v>
      </c>
      <c r="I129" s="117"/>
      <c r="L129" s="34"/>
      <c r="M129" s="186"/>
      <c r="N129" s="64"/>
      <c r="O129" s="64"/>
      <c r="P129" s="64"/>
      <c r="Q129" s="64"/>
      <c r="R129" s="64"/>
      <c r="S129" s="64"/>
      <c r="T129" s="65"/>
      <c r="AT129" s="16" t="s">
        <v>135</v>
      </c>
      <c r="AU129" s="16" t="s">
        <v>86</v>
      </c>
    </row>
    <row r="130" s="12" customFormat="1">
      <c r="B130" s="188"/>
      <c r="D130" s="184" t="s">
        <v>137</v>
      </c>
      <c r="E130" s="189" t="s">
        <v>3</v>
      </c>
      <c r="F130" s="190" t="s">
        <v>168</v>
      </c>
      <c r="H130" s="191">
        <v>15.52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137</v>
      </c>
      <c r="AU130" s="189" t="s">
        <v>86</v>
      </c>
      <c r="AV130" s="12" t="s">
        <v>86</v>
      </c>
      <c r="AW130" s="12" t="s">
        <v>37</v>
      </c>
      <c r="AX130" s="12" t="s">
        <v>84</v>
      </c>
      <c r="AY130" s="189" t="s">
        <v>124</v>
      </c>
    </row>
    <row r="131" s="1" customFormat="1" ht="20.4" customHeight="1">
      <c r="B131" s="171"/>
      <c r="C131" s="172" t="s">
        <v>193</v>
      </c>
      <c r="D131" s="172" t="s">
        <v>126</v>
      </c>
      <c r="E131" s="173" t="s">
        <v>194</v>
      </c>
      <c r="F131" s="174" t="s">
        <v>195</v>
      </c>
      <c r="G131" s="175" t="s">
        <v>164</v>
      </c>
      <c r="H131" s="176">
        <v>6.407</v>
      </c>
      <c r="I131" s="177"/>
      <c r="J131" s="178">
        <f>ROUND(I131*H131,2)</f>
        <v>0</v>
      </c>
      <c r="K131" s="174" t="s">
        <v>130</v>
      </c>
      <c r="L131" s="34"/>
      <c r="M131" s="179" t="s">
        <v>3</v>
      </c>
      <c r="N131" s="180" t="s">
        <v>48</v>
      </c>
      <c r="O131" s="64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AR131" s="16" t="s">
        <v>131</v>
      </c>
      <c r="AT131" s="16" t="s">
        <v>126</v>
      </c>
      <c r="AU131" s="16" t="s">
        <v>86</v>
      </c>
      <c r="AY131" s="16" t="s">
        <v>124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84</v>
      </c>
      <c r="BK131" s="183">
        <f>ROUND(I131*H131,2)</f>
        <v>0</v>
      </c>
      <c r="BL131" s="16" t="s">
        <v>131</v>
      </c>
      <c r="BM131" s="16" t="s">
        <v>196</v>
      </c>
    </row>
    <row r="132" s="1" customFormat="1">
      <c r="B132" s="34"/>
      <c r="D132" s="184" t="s">
        <v>133</v>
      </c>
      <c r="F132" s="185" t="s">
        <v>197</v>
      </c>
      <c r="I132" s="117"/>
      <c r="L132" s="34"/>
      <c r="M132" s="186"/>
      <c r="N132" s="64"/>
      <c r="O132" s="64"/>
      <c r="P132" s="64"/>
      <c r="Q132" s="64"/>
      <c r="R132" s="64"/>
      <c r="S132" s="64"/>
      <c r="T132" s="65"/>
      <c r="AT132" s="16" t="s">
        <v>133</v>
      </c>
      <c r="AU132" s="16" t="s">
        <v>86</v>
      </c>
    </row>
    <row r="133" s="1" customFormat="1">
      <c r="B133" s="34"/>
      <c r="D133" s="184" t="s">
        <v>135</v>
      </c>
      <c r="F133" s="187" t="s">
        <v>198</v>
      </c>
      <c r="I133" s="117"/>
      <c r="L133" s="34"/>
      <c r="M133" s="186"/>
      <c r="N133" s="64"/>
      <c r="O133" s="64"/>
      <c r="P133" s="64"/>
      <c r="Q133" s="64"/>
      <c r="R133" s="64"/>
      <c r="S133" s="64"/>
      <c r="T133" s="65"/>
      <c r="AT133" s="16" t="s">
        <v>135</v>
      </c>
      <c r="AU133" s="16" t="s">
        <v>86</v>
      </c>
    </row>
    <row r="134" s="12" customFormat="1">
      <c r="B134" s="188"/>
      <c r="D134" s="184" t="s">
        <v>137</v>
      </c>
      <c r="E134" s="189" t="s">
        <v>3</v>
      </c>
      <c r="F134" s="190" t="s">
        <v>199</v>
      </c>
      <c r="H134" s="191">
        <v>6.407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137</v>
      </c>
      <c r="AU134" s="189" t="s">
        <v>86</v>
      </c>
      <c r="AV134" s="12" t="s">
        <v>86</v>
      </c>
      <c r="AW134" s="12" t="s">
        <v>37</v>
      </c>
      <c r="AX134" s="12" t="s">
        <v>84</v>
      </c>
      <c r="AY134" s="189" t="s">
        <v>124</v>
      </c>
    </row>
    <row r="135" s="1" customFormat="1" ht="20.4" customHeight="1">
      <c r="B135" s="171"/>
      <c r="C135" s="172" t="s">
        <v>200</v>
      </c>
      <c r="D135" s="172" t="s">
        <v>126</v>
      </c>
      <c r="E135" s="173" t="s">
        <v>201</v>
      </c>
      <c r="F135" s="174" t="s">
        <v>202</v>
      </c>
      <c r="G135" s="175" t="s">
        <v>164</v>
      </c>
      <c r="H135" s="176">
        <v>6.407</v>
      </c>
      <c r="I135" s="177"/>
      <c r="J135" s="178">
        <f>ROUND(I135*H135,2)</f>
        <v>0</v>
      </c>
      <c r="K135" s="174" t="s">
        <v>130</v>
      </c>
      <c r="L135" s="34"/>
      <c r="M135" s="179" t="s">
        <v>3</v>
      </c>
      <c r="N135" s="180" t="s">
        <v>48</v>
      </c>
      <c r="O135" s="6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16" t="s">
        <v>131</v>
      </c>
      <c r="AT135" s="16" t="s">
        <v>126</v>
      </c>
      <c r="AU135" s="16" t="s">
        <v>86</v>
      </c>
      <c r="AY135" s="16" t="s">
        <v>124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84</v>
      </c>
      <c r="BK135" s="183">
        <f>ROUND(I135*H135,2)</f>
        <v>0</v>
      </c>
      <c r="BL135" s="16" t="s">
        <v>131</v>
      </c>
      <c r="BM135" s="16" t="s">
        <v>203</v>
      </c>
    </row>
    <row r="136" s="1" customFormat="1">
      <c r="B136" s="34"/>
      <c r="D136" s="184" t="s">
        <v>133</v>
      </c>
      <c r="F136" s="185" t="s">
        <v>204</v>
      </c>
      <c r="I136" s="117"/>
      <c r="L136" s="34"/>
      <c r="M136" s="186"/>
      <c r="N136" s="64"/>
      <c r="O136" s="64"/>
      <c r="P136" s="64"/>
      <c r="Q136" s="64"/>
      <c r="R136" s="64"/>
      <c r="S136" s="64"/>
      <c r="T136" s="65"/>
      <c r="AT136" s="16" t="s">
        <v>133</v>
      </c>
      <c r="AU136" s="16" t="s">
        <v>86</v>
      </c>
    </row>
    <row r="137" s="1" customFormat="1">
      <c r="B137" s="34"/>
      <c r="D137" s="184" t="s">
        <v>135</v>
      </c>
      <c r="F137" s="187" t="s">
        <v>205</v>
      </c>
      <c r="I137" s="117"/>
      <c r="L137" s="34"/>
      <c r="M137" s="186"/>
      <c r="N137" s="64"/>
      <c r="O137" s="64"/>
      <c r="P137" s="64"/>
      <c r="Q137" s="64"/>
      <c r="R137" s="64"/>
      <c r="S137" s="64"/>
      <c r="T137" s="65"/>
      <c r="AT137" s="16" t="s">
        <v>135</v>
      </c>
      <c r="AU137" s="16" t="s">
        <v>86</v>
      </c>
    </row>
    <row r="138" s="12" customFormat="1">
      <c r="B138" s="188"/>
      <c r="D138" s="184" t="s">
        <v>137</v>
      </c>
      <c r="E138" s="189" t="s">
        <v>3</v>
      </c>
      <c r="F138" s="190" t="s">
        <v>199</v>
      </c>
      <c r="H138" s="191">
        <v>6.407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137</v>
      </c>
      <c r="AU138" s="189" t="s">
        <v>86</v>
      </c>
      <c r="AV138" s="12" t="s">
        <v>86</v>
      </c>
      <c r="AW138" s="12" t="s">
        <v>37</v>
      </c>
      <c r="AX138" s="12" t="s">
        <v>84</v>
      </c>
      <c r="AY138" s="189" t="s">
        <v>124</v>
      </c>
    </row>
    <row r="139" s="1" customFormat="1" ht="20.4" customHeight="1">
      <c r="B139" s="171"/>
      <c r="C139" s="172" t="s">
        <v>206</v>
      </c>
      <c r="D139" s="172" t="s">
        <v>126</v>
      </c>
      <c r="E139" s="173" t="s">
        <v>207</v>
      </c>
      <c r="F139" s="174" t="s">
        <v>208</v>
      </c>
      <c r="G139" s="175" t="s">
        <v>164</v>
      </c>
      <c r="H139" s="176">
        <v>6.407</v>
      </c>
      <c r="I139" s="177"/>
      <c r="J139" s="178">
        <f>ROUND(I139*H139,2)</f>
        <v>0</v>
      </c>
      <c r="K139" s="174" t="s">
        <v>130</v>
      </c>
      <c r="L139" s="34"/>
      <c r="M139" s="179" t="s">
        <v>3</v>
      </c>
      <c r="N139" s="180" t="s">
        <v>48</v>
      </c>
      <c r="O139" s="64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16" t="s">
        <v>131</v>
      </c>
      <c r="AT139" s="16" t="s">
        <v>126</v>
      </c>
      <c r="AU139" s="16" t="s">
        <v>86</v>
      </c>
      <c r="AY139" s="16" t="s">
        <v>124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84</v>
      </c>
      <c r="BK139" s="183">
        <f>ROUND(I139*H139,2)</f>
        <v>0</v>
      </c>
      <c r="BL139" s="16" t="s">
        <v>131</v>
      </c>
      <c r="BM139" s="16" t="s">
        <v>209</v>
      </c>
    </row>
    <row r="140" s="1" customFormat="1">
      <c r="B140" s="34"/>
      <c r="D140" s="184" t="s">
        <v>133</v>
      </c>
      <c r="F140" s="185" t="s">
        <v>208</v>
      </c>
      <c r="I140" s="117"/>
      <c r="L140" s="34"/>
      <c r="M140" s="186"/>
      <c r="N140" s="64"/>
      <c r="O140" s="64"/>
      <c r="P140" s="64"/>
      <c r="Q140" s="64"/>
      <c r="R140" s="64"/>
      <c r="S140" s="64"/>
      <c r="T140" s="65"/>
      <c r="AT140" s="16" t="s">
        <v>133</v>
      </c>
      <c r="AU140" s="16" t="s">
        <v>86</v>
      </c>
    </row>
    <row r="141" s="1" customFormat="1">
      <c r="B141" s="34"/>
      <c r="D141" s="184" t="s">
        <v>135</v>
      </c>
      <c r="F141" s="187" t="s">
        <v>210</v>
      </c>
      <c r="I141" s="117"/>
      <c r="L141" s="34"/>
      <c r="M141" s="186"/>
      <c r="N141" s="64"/>
      <c r="O141" s="64"/>
      <c r="P141" s="64"/>
      <c r="Q141" s="64"/>
      <c r="R141" s="64"/>
      <c r="S141" s="64"/>
      <c r="T141" s="65"/>
      <c r="AT141" s="16" t="s">
        <v>135</v>
      </c>
      <c r="AU141" s="16" t="s">
        <v>86</v>
      </c>
    </row>
    <row r="142" s="12" customFormat="1">
      <c r="B142" s="188"/>
      <c r="D142" s="184" t="s">
        <v>137</v>
      </c>
      <c r="E142" s="189" t="s">
        <v>3</v>
      </c>
      <c r="F142" s="190" t="s">
        <v>199</v>
      </c>
      <c r="H142" s="191">
        <v>6.407</v>
      </c>
      <c r="I142" s="192"/>
      <c r="L142" s="188"/>
      <c r="M142" s="193"/>
      <c r="N142" s="194"/>
      <c r="O142" s="194"/>
      <c r="P142" s="194"/>
      <c r="Q142" s="194"/>
      <c r="R142" s="194"/>
      <c r="S142" s="194"/>
      <c r="T142" s="195"/>
      <c r="AT142" s="189" t="s">
        <v>137</v>
      </c>
      <c r="AU142" s="189" t="s">
        <v>86</v>
      </c>
      <c r="AV142" s="12" t="s">
        <v>86</v>
      </c>
      <c r="AW142" s="12" t="s">
        <v>37</v>
      </c>
      <c r="AX142" s="12" t="s">
        <v>84</v>
      </c>
      <c r="AY142" s="189" t="s">
        <v>124</v>
      </c>
    </row>
    <row r="143" s="1" customFormat="1" ht="20.4" customHeight="1">
      <c r="B143" s="171"/>
      <c r="C143" s="172" t="s">
        <v>211</v>
      </c>
      <c r="D143" s="172" t="s">
        <v>126</v>
      </c>
      <c r="E143" s="173" t="s">
        <v>212</v>
      </c>
      <c r="F143" s="174" t="s">
        <v>213</v>
      </c>
      <c r="G143" s="175" t="s">
        <v>214</v>
      </c>
      <c r="H143" s="176">
        <v>12.814</v>
      </c>
      <c r="I143" s="177"/>
      <c r="J143" s="178">
        <f>ROUND(I143*H143,2)</f>
        <v>0</v>
      </c>
      <c r="K143" s="174" t="s">
        <v>130</v>
      </c>
      <c r="L143" s="34"/>
      <c r="M143" s="179" t="s">
        <v>3</v>
      </c>
      <c r="N143" s="180" t="s">
        <v>48</v>
      </c>
      <c r="O143" s="64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6" t="s">
        <v>131</v>
      </c>
      <c r="AT143" s="16" t="s">
        <v>126</v>
      </c>
      <c r="AU143" s="16" t="s">
        <v>86</v>
      </c>
      <c r="AY143" s="16" t="s">
        <v>124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84</v>
      </c>
      <c r="BK143" s="183">
        <f>ROUND(I143*H143,2)</f>
        <v>0</v>
      </c>
      <c r="BL143" s="16" t="s">
        <v>131</v>
      </c>
      <c r="BM143" s="16" t="s">
        <v>215</v>
      </c>
    </row>
    <row r="144" s="1" customFormat="1">
      <c r="B144" s="34"/>
      <c r="D144" s="184" t="s">
        <v>133</v>
      </c>
      <c r="F144" s="185" t="s">
        <v>216</v>
      </c>
      <c r="I144" s="117"/>
      <c r="L144" s="34"/>
      <c r="M144" s="186"/>
      <c r="N144" s="64"/>
      <c r="O144" s="64"/>
      <c r="P144" s="64"/>
      <c r="Q144" s="64"/>
      <c r="R144" s="64"/>
      <c r="S144" s="64"/>
      <c r="T144" s="65"/>
      <c r="AT144" s="16" t="s">
        <v>133</v>
      </c>
      <c r="AU144" s="16" t="s">
        <v>86</v>
      </c>
    </row>
    <row r="145" s="1" customFormat="1">
      <c r="B145" s="34"/>
      <c r="D145" s="184" t="s">
        <v>135</v>
      </c>
      <c r="F145" s="187" t="s">
        <v>217</v>
      </c>
      <c r="I145" s="117"/>
      <c r="L145" s="34"/>
      <c r="M145" s="186"/>
      <c r="N145" s="64"/>
      <c r="O145" s="64"/>
      <c r="P145" s="64"/>
      <c r="Q145" s="64"/>
      <c r="R145" s="64"/>
      <c r="S145" s="64"/>
      <c r="T145" s="65"/>
      <c r="AT145" s="16" t="s">
        <v>135</v>
      </c>
      <c r="AU145" s="16" t="s">
        <v>86</v>
      </c>
    </row>
    <row r="146" s="12" customFormat="1">
      <c r="B146" s="188"/>
      <c r="D146" s="184" t="s">
        <v>137</v>
      </c>
      <c r="E146" s="189" t="s">
        <v>3</v>
      </c>
      <c r="F146" s="190" t="s">
        <v>199</v>
      </c>
      <c r="H146" s="191">
        <v>6.407</v>
      </c>
      <c r="I146" s="192"/>
      <c r="L146" s="188"/>
      <c r="M146" s="193"/>
      <c r="N146" s="194"/>
      <c r="O146" s="194"/>
      <c r="P146" s="194"/>
      <c r="Q146" s="194"/>
      <c r="R146" s="194"/>
      <c r="S146" s="194"/>
      <c r="T146" s="195"/>
      <c r="AT146" s="189" t="s">
        <v>137</v>
      </c>
      <c r="AU146" s="189" t="s">
        <v>86</v>
      </c>
      <c r="AV146" s="12" t="s">
        <v>86</v>
      </c>
      <c r="AW146" s="12" t="s">
        <v>37</v>
      </c>
      <c r="AX146" s="12" t="s">
        <v>84</v>
      </c>
      <c r="AY146" s="189" t="s">
        <v>124</v>
      </c>
    </row>
    <row r="147" s="12" customFormat="1">
      <c r="B147" s="188"/>
      <c r="D147" s="184" t="s">
        <v>137</v>
      </c>
      <c r="F147" s="190" t="s">
        <v>218</v>
      </c>
      <c r="H147" s="191">
        <v>12.814</v>
      </c>
      <c r="I147" s="192"/>
      <c r="L147" s="188"/>
      <c r="M147" s="193"/>
      <c r="N147" s="194"/>
      <c r="O147" s="194"/>
      <c r="P147" s="194"/>
      <c r="Q147" s="194"/>
      <c r="R147" s="194"/>
      <c r="S147" s="194"/>
      <c r="T147" s="195"/>
      <c r="AT147" s="189" t="s">
        <v>137</v>
      </c>
      <c r="AU147" s="189" t="s">
        <v>86</v>
      </c>
      <c r="AV147" s="12" t="s">
        <v>86</v>
      </c>
      <c r="AW147" s="12" t="s">
        <v>4</v>
      </c>
      <c r="AX147" s="12" t="s">
        <v>84</v>
      </c>
      <c r="AY147" s="189" t="s">
        <v>124</v>
      </c>
    </row>
    <row r="148" s="1" customFormat="1" ht="20.4" customHeight="1">
      <c r="B148" s="171"/>
      <c r="C148" s="172" t="s">
        <v>9</v>
      </c>
      <c r="D148" s="172" t="s">
        <v>126</v>
      </c>
      <c r="E148" s="173" t="s">
        <v>219</v>
      </c>
      <c r="F148" s="174" t="s">
        <v>220</v>
      </c>
      <c r="G148" s="175" t="s">
        <v>164</v>
      </c>
      <c r="H148" s="176">
        <v>9.1129999999999995</v>
      </c>
      <c r="I148" s="177"/>
      <c r="J148" s="178">
        <f>ROUND(I148*H148,2)</f>
        <v>0</v>
      </c>
      <c r="K148" s="174" t="s">
        <v>130</v>
      </c>
      <c r="L148" s="34"/>
      <c r="M148" s="179" t="s">
        <v>3</v>
      </c>
      <c r="N148" s="180" t="s">
        <v>48</v>
      </c>
      <c r="O148" s="6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6" t="s">
        <v>131</v>
      </c>
      <c r="AT148" s="16" t="s">
        <v>126</v>
      </c>
      <c r="AU148" s="16" t="s">
        <v>86</v>
      </c>
      <c r="AY148" s="16" t="s">
        <v>124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84</v>
      </c>
      <c r="BK148" s="183">
        <f>ROUND(I148*H148,2)</f>
        <v>0</v>
      </c>
      <c r="BL148" s="16" t="s">
        <v>131</v>
      </c>
      <c r="BM148" s="16" t="s">
        <v>221</v>
      </c>
    </row>
    <row r="149" s="1" customFormat="1">
      <c r="B149" s="34"/>
      <c r="D149" s="184" t="s">
        <v>133</v>
      </c>
      <c r="F149" s="185" t="s">
        <v>222</v>
      </c>
      <c r="I149" s="117"/>
      <c r="L149" s="34"/>
      <c r="M149" s="186"/>
      <c r="N149" s="64"/>
      <c r="O149" s="64"/>
      <c r="P149" s="64"/>
      <c r="Q149" s="64"/>
      <c r="R149" s="64"/>
      <c r="S149" s="64"/>
      <c r="T149" s="65"/>
      <c r="AT149" s="16" t="s">
        <v>133</v>
      </c>
      <c r="AU149" s="16" t="s">
        <v>86</v>
      </c>
    </row>
    <row r="150" s="1" customFormat="1">
      <c r="B150" s="34"/>
      <c r="D150" s="184" t="s">
        <v>135</v>
      </c>
      <c r="F150" s="187" t="s">
        <v>223</v>
      </c>
      <c r="I150" s="117"/>
      <c r="L150" s="34"/>
      <c r="M150" s="186"/>
      <c r="N150" s="64"/>
      <c r="O150" s="64"/>
      <c r="P150" s="64"/>
      <c r="Q150" s="64"/>
      <c r="R150" s="64"/>
      <c r="S150" s="64"/>
      <c r="T150" s="65"/>
      <c r="AT150" s="16" t="s">
        <v>135</v>
      </c>
      <c r="AU150" s="16" t="s">
        <v>86</v>
      </c>
    </row>
    <row r="151" s="12" customFormat="1">
      <c r="B151" s="188"/>
      <c r="D151" s="184" t="s">
        <v>137</v>
      </c>
      <c r="E151" s="189" t="s">
        <v>3</v>
      </c>
      <c r="F151" s="190" t="s">
        <v>168</v>
      </c>
      <c r="H151" s="191">
        <v>15.52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137</v>
      </c>
      <c r="AU151" s="189" t="s">
        <v>86</v>
      </c>
      <c r="AV151" s="12" t="s">
        <v>86</v>
      </c>
      <c r="AW151" s="12" t="s">
        <v>37</v>
      </c>
      <c r="AX151" s="12" t="s">
        <v>77</v>
      </c>
      <c r="AY151" s="189" t="s">
        <v>124</v>
      </c>
    </row>
    <row r="152" s="12" customFormat="1">
      <c r="B152" s="188"/>
      <c r="D152" s="184" t="s">
        <v>137</v>
      </c>
      <c r="E152" s="189" t="s">
        <v>3</v>
      </c>
      <c r="F152" s="190" t="s">
        <v>224</v>
      </c>
      <c r="H152" s="191">
        <v>-6.407</v>
      </c>
      <c r="I152" s="192"/>
      <c r="L152" s="188"/>
      <c r="M152" s="193"/>
      <c r="N152" s="194"/>
      <c r="O152" s="194"/>
      <c r="P152" s="194"/>
      <c r="Q152" s="194"/>
      <c r="R152" s="194"/>
      <c r="S152" s="194"/>
      <c r="T152" s="195"/>
      <c r="AT152" s="189" t="s">
        <v>137</v>
      </c>
      <c r="AU152" s="189" t="s">
        <v>86</v>
      </c>
      <c r="AV152" s="12" t="s">
        <v>86</v>
      </c>
      <c r="AW152" s="12" t="s">
        <v>37</v>
      </c>
      <c r="AX152" s="12" t="s">
        <v>77</v>
      </c>
      <c r="AY152" s="189" t="s">
        <v>124</v>
      </c>
    </row>
    <row r="153" s="1" customFormat="1" ht="20.4" customHeight="1">
      <c r="B153" s="171"/>
      <c r="C153" s="172" t="s">
        <v>225</v>
      </c>
      <c r="D153" s="172" t="s">
        <v>126</v>
      </c>
      <c r="E153" s="173" t="s">
        <v>226</v>
      </c>
      <c r="F153" s="174" t="s">
        <v>227</v>
      </c>
      <c r="G153" s="175" t="s">
        <v>164</v>
      </c>
      <c r="H153" s="176">
        <v>3.9830000000000001</v>
      </c>
      <c r="I153" s="177"/>
      <c r="J153" s="178">
        <f>ROUND(I153*H153,2)</f>
        <v>0</v>
      </c>
      <c r="K153" s="174" t="s">
        <v>130</v>
      </c>
      <c r="L153" s="34"/>
      <c r="M153" s="179" t="s">
        <v>3</v>
      </c>
      <c r="N153" s="180" t="s">
        <v>48</v>
      </c>
      <c r="O153" s="6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AR153" s="16" t="s">
        <v>131</v>
      </c>
      <c r="AT153" s="16" t="s">
        <v>126</v>
      </c>
      <c r="AU153" s="16" t="s">
        <v>86</v>
      </c>
      <c r="AY153" s="16" t="s">
        <v>124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84</v>
      </c>
      <c r="BK153" s="183">
        <f>ROUND(I153*H153,2)</f>
        <v>0</v>
      </c>
      <c r="BL153" s="16" t="s">
        <v>131</v>
      </c>
      <c r="BM153" s="16" t="s">
        <v>228</v>
      </c>
    </row>
    <row r="154" s="1" customFormat="1">
      <c r="B154" s="34"/>
      <c r="D154" s="184" t="s">
        <v>133</v>
      </c>
      <c r="F154" s="185" t="s">
        <v>229</v>
      </c>
      <c r="I154" s="117"/>
      <c r="L154" s="34"/>
      <c r="M154" s="186"/>
      <c r="N154" s="64"/>
      <c r="O154" s="64"/>
      <c r="P154" s="64"/>
      <c r="Q154" s="64"/>
      <c r="R154" s="64"/>
      <c r="S154" s="64"/>
      <c r="T154" s="65"/>
      <c r="AT154" s="16" t="s">
        <v>133</v>
      </c>
      <c r="AU154" s="16" t="s">
        <v>86</v>
      </c>
    </row>
    <row r="155" s="1" customFormat="1">
      <c r="B155" s="34"/>
      <c r="D155" s="184" t="s">
        <v>135</v>
      </c>
      <c r="F155" s="187" t="s">
        <v>230</v>
      </c>
      <c r="I155" s="117"/>
      <c r="L155" s="34"/>
      <c r="M155" s="186"/>
      <c r="N155" s="64"/>
      <c r="O155" s="64"/>
      <c r="P155" s="64"/>
      <c r="Q155" s="64"/>
      <c r="R155" s="64"/>
      <c r="S155" s="64"/>
      <c r="T155" s="65"/>
      <c r="AT155" s="16" t="s">
        <v>135</v>
      </c>
      <c r="AU155" s="16" t="s">
        <v>86</v>
      </c>
    </row>
    <row r="156" s="12" customFormat="1">
      <c r="B156" s="188"/>
      <c r="D156" s="184" t="s">
        <v>137</v>
      </c>
      <c r="E156" s="189" t="s">
        <v>3</v>
      </c>
      <c r="F156" s="190" t="s">
        <v>231</v>
      </c>
      <c r="H156" s="191">
        <v>3.9830000000000001</v>
      </c>
      <c r="I156" s="192"/>
      <c r="L156" s="188"/>
      <c r="M156" s="193"/>
      <c r="N156" s="194"/>
      <c r="O156" s="194"/>
      <c r="P156" s="194"/>
      <c r="Q156" s="194"/>
      <c r="R156" s="194"/>
      <c r="S156" s="194"/>
      <c r="T156" s="195"/>
      <c r="AT156" s="189" t="s">
        <v>137</v>
      </c>
      <c r="AU156" s="189" t="s">
        <v>86</v>
      </c>
      <c r="AV156" s="12" t="s">
        <v>86</v>
      </c>
      <c r="AW156" s="12" t="s">
        <v>37</v>
      </c>
      <c r="AX156" s="12" t="s">
        <v>84</v>
      </c>
      <c r="AY156" s="189" t="s">
        <v>124</v>
      </c>
    </row>
    <row r="157" s="1" customFormat="1" ht="20.4" customHeight="1">
      <c r="B157" s="171"/>
      <c r="C157" s="196" t="s">
        <v>232</v>
      </c>
      <c r="D157" s="196" t="s">
        <v>233</v>
      </c>
      <c r="E157" s="197" t="s">
        <v>234</v>
      </c>
      <c r="F157" s="198" t="s">
        <v>235</v>
      </c>
      <c r="G157" s="199" t="s">
        <v>214</v>
      </c>
      <c r="H157" s="200">
        <v>6.6520000000000001</v>
      </c>
      <c r="I157" s="201"/>
      <c r="J157" s="202">
        <f>ROUND(I157*H157,2)</f>
        <v>0</v>
      </c>
      <c r="K157" s="198" t="s">
        <v>130</v>
      </c>
      <c r="L157" s="203"/>
      <c r="M157" s="204" t="s">
        <v>3</v>
      </c>
      <c r="N157" s="205" t="s">
        <v>48</v>
      </c>
      <c r="O157" s="64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AR157" s="16" t="s">
        <v>175</v>
      </c>
      <c r="AT157" s="16" t="s">
        <v>233</v>
      </c>
      <c r="AU157" s="16" t="s">
        <v>86</v>
      </c>
      <c r="AY157" s="16" t="s">
        <v>124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84</v>
      </c>
      <c r="BK157" s="183">
        <f>ROUND(I157*H157,2)</f>
        <v>0</v>
      </c>
      <c r="BL157" s="16" t="s">
        <v>131</v>
      </c>
      <c r="BM157" s="16" t="s">
        <v>236</v>
      </c>
    </row>
    <row r="158" s="1" customFormat="1">
      <c r="B158" s="34"/>
      <c r="D158" s="184" t="s">
        <v>133</v>
      </c>
      <c r="F158" s="185" t="s">
        <v>235</v>
      </c>
      <c r="I158" s="117"/>
      <c r="L158" s="34"/>
      <c r="M158" s="186"/>
      <c r="N158" s="64"/>
      <c r="O158" s="64"/>
      <c r="P158" s="64"/>
      <c r="Q158" s="64"/>
      <c r="R158" s="64"/>
      <c r="S158" s="64"/>
      <c r="T158" s="65"/>
      <c r="AT158" s="16" t="s">
        <v>133</v>
      </c>
      <c r="AU158" s="16" t="s">
        <v>86</v>
      </c>
    </row>
    <row r="159" s="12" customFormat="1">
      <c r="B159" s="188"/>
      <c r="D159" s="184" t="s">
        <v>137</v>
      </c>
      <c r="E159" s="189" t="s">
        <v>3</v>
      </c>
      <c r="F159" s="190" t="s">
        <v>231</v>
      </c>
      <c r="H159" s="191">
        <v>3.9830000000000001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137</v>
      </c>
      <c r="AU159" s="189" t="s">
        <v>86</v>
      </c>
      <c r="AV159" s="12" t="s">
        <v>86</v>
      </c>
      <c r="AW159" s="12" t="s">
        <v>37</v>
      </c>
      <c r="AX159" s="12" t="s">
        <v>84</v>
      </c>
      <c r="AY159" s="189" t="s">
        <v>124</v>
      </c>
    </row>
    <row r="160" s="12" customFormat="1">
      <c r="B160" s="188"/>
      <c r="D160" s="184" t="s">
        <v>137</v>
      </c>
      <c r="F160" s="190" t="s">
        <v>237</v>
      </c>
      <c r="H160" s="191">
        <v>6.6520000000000001</v>
      </c>
      <c r="I160" s="192"/>
      <c r="L160" s="188"/>
      <c r="M160" s="193"/>
      <c r="N160" s="194"/>
      <c r="O160" s="194"/>
      <c r="P160" s="194"/>
      <c r="Q160" s="194"/>
      <c r="R160" s="194"/>
      <c r="S160" s="194"/>
      <c r="T160" s="195"/>
      <c r="AT160" s="189" t="s">
        <v>137</v>
      </c>
      <c r="AU160" s="189" t="s">
        <v>86</v>
      </c>
      <c r="AV160" s="12" t="s">
        <v>86</v>
      </c>
      <c r="AW160" s="12" t="s">
        <v>4</v>
      </c>
      <c r="AX160" s="12" t="s">
        <v>84</v>
      </c>
      <c r="AY160" s="189" t="s">
        <v>124</v>
      </c>
    </row>
    <row r="161" s="1" customFormat="1" ht="20.4" customHeight="1">
      <c r="B161" s="171"/>
      <c r="C161" s="172" t="s">
        <v>238</v>
      </c>
      <c r="D161" s="172" t="s">
        <v>126</v>
      </c>
      <c r="E161" s="173" t="s">
        <v>239</v>
      </c>
      <c r="F161" s="174" t="s">
        <v>240</v>
      </c>
      <c r="G161" s="175" t="s">
        <v>129</v>
      </c>
      <c r="H161" s="176">
        <v>3328.6500000000001</v>
      </c>
      <c r="I161" s="177"/>
      <c r="J161" s="178">
        <f>ROUND(I161*H161,2)</f>
        <v>0</v>
      </c>
      <c r="K161" s="174" t="s">
        <v>130</v>
      </c>
      <c r="L161" s="34"/>
      <c r="M161" s="179" t="s">
        <v>3</v>
      </c>
      <c r="N161" s="180" t="s">
        <v>48</v>
      </c>
      <c r="O161" s="64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AR161" s="16" t="s">
        <v>131</v>
      </c>
      <c r="AT161" s="16" t="s">
        <v>126</v>
      </c>
      <c r="AU161" s="16" t="s">
        <v>86</v>
      </c>
      <c r="AY161" s="16" t="s">
        <v>124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84</v>
      </c>
      <c r="BK161" s="183">
        <f>ROUND(I161*H161,2)</f>
        <v>0</v>
      </c>
      <c r="BL161" s="16" t="s">
        <v>131</v>
      </c>
      <c r="BM161" s="16" t="s">
        <v>241</v>
      </c>
    </row>
    <row r="162" s="1" customFormat="1">
      <c r="B162" s="34"/>
      <c r="D162" s="184" t="s">
        <v>133</v>
      </c>
      <c r="F162" s="185" t="s">
        <v>242</v>
      </c>
      <c r="I162" s="117"/>
      <c r="L162" s="34"/>
      <c r="M162" s="186"/>
      <c r="N162" s="64"/>
      <c r="O162" s="64"/>
      <c r="P162" s="64"/>
      <c r="Q162" s="64"/>
      <c r="R162" s="64"/>
      <c r="S162" s="64"/>
      <c r="T162" s="65"/>
      <c r="AT162" s="16" t="s">
        <v>133</v>
      </c>
      <c r="AU162" s="16" t="s">
        <v>86</v>
      </c>
    </row>
    <row r="163" s="1" customFormat="1">
      <c r="B163" s="34"/>
      <c r="D163" s="184" t="s">
        <v>135</v>
      </c>
      <c r="F163" s="187" t="s">
        <v>243</v>
      </c>
      <c r="I163" s="117"/>
      <c r="L163" s="34"/>
      <c r="M163" s="186"/>
      <c r="N163" s="64"/>
      <c r="O163" s="64"/>
      <c r="P163" s="64"/>
      <c r="Q163" s="64"/>
      <c r="R163" s="64"/>
      <c r="S163" s="64"/>
      <c r="T163" s="65"/>
      <c r="AT163" s="16" t="s">
        <v>135</v>
      </c>
      <c r="AU163" s="16" t="s">
        <v>86</v>
      </c>
    </row>
    <row r="164" s="12" customFormat="1">
      <c r="B164" s="188"/>
      <c r="D164" s="184" t="s">
        <v>137</v>
      </c>
      <c r="E164" s="189" t="s">
        <v>3</v>
      </c>
      <c r="F164" s="190" t="s">
        <v>160</v>
      </c>
      <c r="H164" s="191">
        <v>3328.6500000000001</v>
      </c>
      <c r="I164" s="192"/>
      <c r="L164" s="188"/>
      <c r="M164" s="193"/>
      <c r="N164" s="194"/>
      <c r="O164" s="194"/>
      <c r="P164" s="194"/>
      <c r="Q164" s="194"/>
      <c r="R164" s="194"/>
      <c r="S164" s="194"/>
      <c r="T164" s="195"/>
      <c r="AT164" s="189" t="s">
        <v>137</v>
      </c>
      <c r="AU164" s="189" t="s">
        <v>86</v>
      </c>
      <c r="AV164" s="12" t="s">
        <v>86</v>
      </c>
      <c r="AW164" s="12" t="s">
        <v>37</v>
      </c>
      <c r="AX164" s="12" t="s">
        <v>84</v>
      </c>
      <c r="AY164" s="189" t="s">
        <v>124</v>
      </c>
    </row>
    <row r="165" s="1" customFormat="1" ht="20.4" customHeight="1">
      <c r="B165" s="171"/>
      <c r="C165" s="172" t="s">
        <v>244</v>
      </c>
      <c r="D165" s="172" t="s">
        <v>126</v>
      </c>
      <c r="E165" s="173" t="s">
        <v>245</v>
      </c>
      <c r="F165" s="174" t="s">
        <v>246</v>
      </c>
      <c r="G165" s="175" t="s">
        <v>129</v>
      </c>
      <c r="H165" s="176">
        <v>240</v>
      </c>
      <c r="I165" s="177"/>
      <c r="J165" s="178">
        <f>ROUND(I165*H165,2)</f>
        <v>0</v>
      </c>
      <c r="K165" s="174" t="s">
        <v>130</v>
      </c>
      <c r="L165" s="34"/>
      <c r="M165" s="179" t="s">
        <v>3</v>
      </c>
      <c r="N165" s="180" t="s">
        <v>48</v>
      </c>
      <c r="O165" s="64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AR165" s="16" t="s">
        <v>131</v>
      </c>
      <c r="AT165" s="16" t="s">
        <v>126</v>
      </c>
      <c r="AU165" s="16" t="s">
        <v>86</v>
      </c>
      <c r="AY165" s="16" t="s">
        <v>124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84</v>
      </c>
      <c r="BK165" s="183">
        <f>ROUND(I165*H165,2)</f>
        <v>0</v>
      </c>
      <c r="BL165" s="16" t="s">
        <v>131</v>
      </c>
      <c r="BM165" s="16" t="s">
        <v>247</v>
      </c>
    </row>
    <row r="166" s="1" customFormat="1">
      <c r="B166" s="34"/>
      <c r="D166" s="184" t="s">
        <v>133</v>
      </c>
      <c r="F166" s="185" t="s">
        <v>248</v>
      </c>
      <c r="I166" s="117"/>
      <c r="L166" s="34"/>
      <c r="M166" s="186"/>
      <c r="N166" s="64"/>
      <c r="O166" s="64"/>
      <c r="P166" s="64"/>
      <c r="Q166" s="64"/>
      <c r="R166" s="64"/>
      <c r="S166" s="64"/>
      <c r="T166" s="65"/>
      <c r="AT166" s="16" t="s">
        <v>133</v>
      </c>
      <c r="AU166" s="16" t="s">
        <v>86</v>
      </c>
    </row>
    <row r="167" s="1" customFormat="1">
      <c r="B167" s="34"/>
      <c r="D167" s="184" t="s">
        <v>135</v>
      </c>
      <c r="F167" s="187" t="s">
        <v>249</v>
      </c>
      <c r="I167" s="117"/>
      <c r="L167" s="34"/>
      <c r="M167" s="186"/>
      <c r="N167" s="64"/>
      <c r="O167" s="64"/>
      <c r="P167" s="64"/>
      <c r="Q167" s="64"/>
      <c r="R167" s="64"/>
      <c r="S167" s="64"/>
      <c r="T167" s="65"/>
      <c r="AT167" s="16" t="s">
        <v>135</v>
      </c>
      <c r="AU167" s="16" t="s">
        <v>86</v>
      </c>
    </row>
    <row r="168" s="12" customFormat="1">
      <c r="B168" s="188"/>
      <c r="D168" s="184" t="s">
        <v>137</v>
      </c>
      <c r="E168" s="189" t="s">
        <v>3</v>
      </c>
      <c r="F168" s="190" t="s">
        <v>250</v>
      </c>
      <c r="H168" s="191">
        <v>240</v>
      </c>
      <c r="I168" s="192"/>
      <c r="L168" s="188"/>
      <c r="M168" s="193"/>
      <c r="N168" s="194"/>
      <c r="O168" s="194"/>
      <c r="P168" s="194"/>
      <c r="Q168" s="194"/>
      <c r="R168" s="194"/>
      <c r="S168" s="194"/>
      <c r="T168" s="195"/>
      <c r="AT168" s="189" t="s">
        <v>137</v>
      </c>
      <c r="AU168" s="189" t="s">
        <v>86</v>
      </c>
      <c r="AV168" s="12" t="s">
        <v>86</v>
      </c>
      <c r="AW168" s="12" t="s">
        <v>37</v>
      </c>
      <c r="AX168" s="12" t="s">
        <v>84</v>
      </c>
      <c r="AY168" s="189" t="s">
        <v>124</v>
      </c>
    </row>
    <row r="169" s="11" customFormat="1" ht="22.8" customHeight="1">
      <c r="B169" s="158"/>
      <c r="D169" s="159" t="s">
        <v>76</v>
      </c>
      <c r="E169" s="169" t="s">
        <v>131</v>
      </c>
      <c r="F169" s="169" t="s">
        <v>251</v>
      </c>
      <c r="I169" s="161"/>
      <c r="J169" s="170">
        <f>BK169</f>
        <v>0</v>
      </c>
      <c r="L169" s="158"/>
      <c r="M169" s="163"/>
      <c r="N169" s="164"/>
      <c r="O169" s="164"/>
      <c r="P169" s="165">
        <f>SUM(P170:P178)</f>
        <v>0</v>
      </c>
      <c r="Q169" s="164"/>
      <c r="R169" s="165">
        <f>SUM(R170:R178)</f>
        <v>0.1366</v>
      </c>
      <c r="S169" s="164"/>
      <c r="T169" s="166">
        <f>SUM(T170:T178)</f>
        <v>0</v>
      </c>
      <c r="AR169" s="159" t="s">
        <v>84</v>
      </c>
      <c r="AT169" s="167" t="s">
        <v>76</v>
      </c>
      <c r="AU169" s="167" t="s">
        <v>84</v>
      </c>
      <c r="AY169" s="159" t="s">
        <v>124</v>
      </c>
      <c r="BK169" s="168">
        <f>SUM(BK170:BK178)</f>
        <v>0</v>
      </c>
    </row>
    <row r="170" s="1" customFormat="1" ht="20.4" customHeight="1">
      <c r="B170" s="171"/>
      <c r="C170" s="172" t="s">
        <v>252</v>
      </c>
      <c r="D170" s="172" t="s">
        <v>126</v>
      </c>
      <c r="E170" s="173" t="s">
        <v>253</v>
      </c>
      <c r="F170" s="174" t="s">
        <v>254</v>
      </c>
      <c r="G170" s="175" t="s">
        <v>164</v>
      </c>
      <c r="H170" s="176">
        <v>0.84999999999999998</v>
      </c>
      <c r="I170" s="177"/>
      <c r="J170" s="178">
        <f>ROUND(I170*H170,2)</f>
        <v>0</v>
      </c>
      <c r="K170" s="174" t="s">
        <v>130</v>
      </c>
      <c r="L170" s="34"/>
      <c r="M170" s="179" t="s">
        <v>3</v>
      </c>
      <c r="N170" s="180" t="s">
        <v>48</v>
      </c>
      <c r="O170" s="64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16" t="s">
        <v>131</v>
      </c>
      <c r="AT170" s="16" t="s">
        <v>126</v>
      </c>
      <c r="AU170" s="16" t="s">
        <v>86</v>
      </c>
      <c r="AY170" s="16" t="s">
        <v>124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84</v>
      </c>
      <c r="BK170" s="183">
        <f>ROUND(I170*H170,2)</f>
        <v>0</v>
      </c>
      <c r="BL170" s="16" t="s">
        <v>131</v>
      </c>
      <c r="BM170" s="16" t="s">
        <v>255</v>
      </c>
    </row>
    <row r="171" s="1" customFormat="1">
      <c r="B171" s="34"/>
      <c r="D171" s="184" t="s">
        <v>133</v>
      </c>
      <c r="F171" s="185" t="s">
        <v>256</v>
      </c>
      <c r="I171" s="117"/>
      <c r="L171" s="34"/>
      <c r="M171" s="186"/>
      <c r="N171" s="64"/>
      <c r="O171" s="64"/>
      <c r="P171" s="64"/>
      <c r="Q171" s="64"/>
      <c r="R171" s="64"/>
      <c r="S171" s="64"/>
      <c r="T171" s="65"/>
      <c r="AT171" s="16" t="s">
        <v>133</v>
      </c>
      <c r="AU171" s="16" t="s">
        <v>86</v>
      </c>
    </row>
    <row r="172" s="1" customFormat="1">
      <c r="B172" s="34"/>
      <c r="D172" s="184" t="s">
        <v>135</v>
      </c>
      <c r="F172" s="187" t="s">
        <v>257</v>
      </c>
      <c r="I172" s="117"/>
      <c r="L172" s="34"/>
      <c r="M172" s="186"/>
      <c r="N172" s="64"/>
      <c r="O172" s="64"/>
      <c r="P172" s="64"/>
      <c r="Q172" s="64"/>
      <c r="R172" s="64"/>
      <c r="S172" s="64"/>
      <c r="T172" s="65"/>
      <c r="AT172" s="16" t="s">
        <v>135</v>
      </c>
      <c r="AU172" s="16" t="s">
        <v>86</v>
      </c>
    </row>
    <row r="173" s="12" customFormat="1">
      <c r="B173" s="188"/>
      <c r="D173" s="184" t="s">
        <v>137</v>
      </c>
      <c r="E173" s="189" t="s">
        <v>3</v>
      </c>
      <c r="F173" s="190" t="s">
        <v>258</v>
      </c>
      <c r="H173" s="191">
        <v>0.84999999999999998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137</v>
      </c>
      <c r="AU173" s="189" t="s">
        <v>86</v>
      </c>
      <c r="AV173" s="12" t="s">
        <v>86</v>
      </c>
      <c r="AW173" s="12" t="s">
        <v>37</v>
      </c>
      <c r="AX173" s="12" t="s">
        <v>84</v>
      </c>
      <c r="AY173" s="189" t="s">
        <v>124</v>
      </c>
    </row>
    <row r="174" s="1" customFormat="1" ht="20.4" customHeight="1">
      <c r="B174" s="171"/>
      <c r="C174" s="172" t="s">
        <v>8</v>
      </c>
      <c r="D174" s="172" t="s">
        <v>126</v>
      </c>
      <c r="E174" s="173" t="s">
        <v>259</v>
      </c>
      <c r="F174" s="174" t="s">
        <v>260</v>
      </c>
      <c r="G174" s="175" t="s">
        <v>261</v>
      </c>
      <c r="H174" s="176">
        <v>1</v>
      </c>
      <c r="I174" s="177"/>
      <c r="J174" s="178">
        <f>ROUND(I174*H174,2)</f>
        <v>0</v>
      </c>
      <c r="K174" s="174" t="s">
        <v>130</v>
      </c>
      <c r="L174" s="34"/>
      <c r="M174" s="179" t="s">
        <v>3</v>
      </c>
      <c r="N174" s="180" t="s">
        <v>48</v>
      </c>
      <c r="O174" s="64"/>
      <c r="P174" s="181">
        <f>O174*H174</f>
        <v>0</v>
      </c>
      <c r="Q174" s="181">
        <v>0.0066</v>
      </c>
      <c r="R174" s="181">
        <f>Q174*H174</f>
        <v>0.0066</v>
      </c>
      <c r="S174" s="181">
        <v>0</v>
      </c>
      <c r="T174" s="182">
        <f>S174*H174</f>
        <v>0</v>
      </c>
      <c r="AR174" s="16" t="s">
        <v>131</v>
      </c>
      <c r="AT174" s="16" t="s">
        <v>126</v>
      </c>
      <c r="AU174" s="16" t="s">
        <v>86</v>
      </c>
      <c r="AY174" s="16" t="s">
        <v>124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6" t="s">
        <v>84</v>
      </c>
      <c r="BK174" s="183">
        <f>ROUND(I174*H174,2)</f>
        <v>0</v>
      </c>
      <c r="BL174" s="16" t="s">
        <v>131</v>
      </c>
      <c r="BM174" s="16" t="s">
        <v>262</v>
      </c>
    </row>
    <row r="175" s="1" customFormat="1">
      <c r="B175" s="34"/>
      <c r="D175" s="184" t="s">
        <v>133</v>
      </c>
      <c r="F175" s="185" t="s">
        <v>263</v>
      </c>
      <c r="I175" s="117"/>
      <c r="L175" s="34"/>
      <c r="M175" s="186"/>
      <c r="N175" s="64"/>
      <c r="O175" s="64"/>
      <c r="P175" s="64"/>
      <c r="Q175" s="64"/>
      <c r="R175" s="64"/>
      <c r="S175" s="64"/>
      <c r="T175" s="65"/>
      <c r="AT175" s="16" t="s">
        <v>133</v>
      </c>
      <c r="AU175" s="16" t="s">
        <v>86</v>
      </c>
    </row>
    <row r="176" s="1" customFormat="1">
      <c r="B176" s="34"/>
      <c r="D176" s="184" t="s">
        <v>135</v>
      </c>
      <c r="F176" s="187" t="s">
        <v>264</v>
      </c>
      <c r="I176" s="117"/>
      <c r="L176" s="34"/>
      <c r="M176" s="186"/>
      <c r="N176" s="64"/>
      <c r="O176" s="64"/>
      <c r="P176" s="64"/>
      <c r="Q176" s="64"/>
      <c r="R176" s="64"/>
      <c r="S176" s="64"/>
      <c r="T176" s="65"/>
      <c r="AT176" s="16" t="s">
        <v>135</v>
      </c>
      <c r="AU176" s="16" t="s">
        <v>86</v>
      </c>
    </row>
    <row r="177" s="1" customFormat="1" ht="14.4" customHeight="1">
      <c r="B177" s="171"/>
      <c r="C177" s="196" t="s">
        <v>265</v>
      </c>
      <c r="D177" s="196" t="s">
        <v>233</v>
      </c>
      <c r="E177" s="197" t="s">
        <v>266</v>
      </c>
      <c r="F177" s="198" t="s">
        <v>267</v>
      </c>
      <c r="G177" s="199" t="s">
        <v>261</v>
      </c>
      <c r="H177" s="200">
        <v>1</v>
      </c>
      <c r="I177" s="201"/>
      <c r="J177" s="202">
        <f>ROUND(I177*H177,2)</f>
        <v>0</v>
      </c>
      <c r="K177" s="198" t="s">
        <v>3</v>
      </c>
      <c r="L177" s="203"/>
      <c r="M177" s="204" t="s">
        <v>3</v>
      </c>
      <c r="N177" s="205" t="s">
        <v>48</v>
      </c>
      <c r="O177" s="64"/>
      <c r="P177" s="181">
        <f>O177*H177</f>
        <v>0</v>
      </c>
      <c r="Q177" s="181">
        <v>0.13</v>
      </c>
      <c r="R177" s="181">
        <f>Q177*H177</f>
        <v>0.13</v>
      </c>
      <c r="S177" s="181">
        <v>0</v>
      </c>
      <c r="T177" s="182">
        <f>S177*H177</f>
        <v>0</v>
      </c>
      <c r="AR177" s="16" t="s">
        <v>175</v>
      </c>
      <c r="AT177" s="16" t="s">
        <v>233</v>
      </c>
      <c r="AU177" s="16" t="s">
        <v>86</v>
      </c>
      <c r="AY177" s="16" t="s">
        <v>124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84</v>
      </c>
      <c r="BK177" s="183">
        <f>ROUND(I177*H177,2)</f>
        <v>0</v>
      </c>
      <c r="BL177" s="16" t="s">
        <v>131</v>
      </c>
      <c r="BM177" s="16" t="s">
        <v>268</v>
      </c>
    </row>
    <row r="178" s="1" customFormat="1">
      <c r="B178" s="34"/>
      <c r="D178" s="184" t="s">
        <v>133</v>
      </c>
      <c r="F178" s="185" t="s">
        <v>267</v>
      </c>
      <c r="I178" s="117"/>
      <c r="L178" s="34"/>
      <c r="M178" s="186"/>
      <c r="N178" s="64"/>
      <c r="O178" s="64"/>
      <c r="P178" s="64"/>
      <c r="Q178" s="64"/>
      <c r="R178" s="64"/>
      <c r="S178" s="64"/>
      <c r="T178" s="65"/>
      <c r="AT178" s="16" t="s">
        <v>133</v>
      </c>
      <c r="AU178" s="16" t="s">
        <v>86</v>
      </c>
    </row>
    <row r="179" s="11" customFormat="1" ht="22.8" customHeight="1">
      <c r="B179" s="158"/>
      <c r="D179" s="159" t="s">
        <v>76</v>
      </c>
      <c r="E179" s="169" t="s">
        <v>154</v>
      </c>
      <c r="F179" s="169" t="s">
        <v>269</v>
      </c>
      <c r="I179" s="161"/>
      <c r="J179" s="170">
        <f>BK179</f>
        <v>0</v>
      </c>
      <c r="L179" s="158"/>
      <c r="M179" s="163"/>
      <c r="N179" s="164"/>
      <c r="O179" s="164"/>
      <c r="P179" s="165">
        <f>SUM(P180:P225)</f>
        <v>0</v>
      </c>
      <c r="Q179" s="164"/>
      <c r="R179" s="165">
        <f>SUM(R180:R225)</f>
        <v>317.5153431</v>
      </c>
      <c r="S179" s="164"/>
      <c r="T179" s="166">
        <f>SUM(T180:T225)</f>
        <v>0</v>
      </c>
      <c r="AR179" s="159" t="s">
        <v>84</v>
      </c>
      <c r="AT179" s="167" t="s">
        <v>76</v>
      </c>
      <c r="AU179" s="167" t="s">
        <v>84</v>
      </c>
      <c r="AY179" s="159" t="s">
        <v>124</v>
      </c>
      <c r="BK179" s="168">
        <f>SUM(BK180:BK225)</f>
        <v>0</v>
      </c>
    </row>
    <row r="180" s="1" customFormat="1" ht="20.4" customHeight="1">
      <c r="B180" s="171"/>
      <c r="C180" s="172" t="s">
        <v>270</v>
      </c>
      <c r="D180" s="172" t="s">
        <v>126</v>
      </c>
      <c r="E180" s="173" t="s">
        <v>271</v>
      </c>
      <c r="F180" s="174" t="s">
        <v>272</v>
      </c>
      <c r="G180" s="175" t="s">
        <v>129</v>
      </c>
      <c r="H180" s="176">
        <v>76</v>
      </c>
      <c r="I180" s="177"/>
      <c r="J180" s="178">
        <f>ROUND(I180*H180,2)</f>
        <v>0</v>
      </c>
      <c r="K180" s="174" t="s">
        <v>130</v>
      </c>
      <c r="L180" s="34"/>
      <c r="M180" s="179" t="s">
        <v>3</v>
      </c>
      <c r="N180" s="180" t="s">
        <v>48</v>
      </c>
      <c r="O180" s="6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16" t="s">
        <v>131</v>
      </c>
      <c r="AT180" s="16" t="s">
        <v>126</v>
      </c>
      <c r="AU180" s="16" t="s">
        <v>86</v>
      </c>
      <c r="AY180" s="16" t="s">
        <v>124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6" t="s">
        <v>84</v>
      </c>
      <c r="BK180" s="183">
        <f>ROUND(I180*H180,2)</f>
        <v>0</v>
      </c>
      <c r="BL180" s="16" t="s">
        <v>131</v>
      </c>
      <c r="BM180" s="16" t="s">
        <v>273</v>
      </c>
    </row>
    <row r="181" s="1" customFormat="1">
      <c r="B181" s="34"/>
      <c r="D181" s="184" t="s">
        <v>133</v>
      </c>
      <c r="F181" s="185" t="s">
        <v>274</v>
      </c>
      <c r="I181" s="117"/>
      <c r="L181" s="34"/>
      <c r="M181" s="186"/>
      <c r="N181" s="64"/>
      <c r="O181" s="64"/>
      <c r="P181" s="64"/>
      <c r="Q181" s="64"/>
      <c r="R181" s="64"/>
      <c r="S181" s="64"/>
      <c r="T181" s="65"/>
      <c r="AT181" s="16" t="s">
        <v>133</v>
      </c>
      <c r="AU181" s="16" t="s">
        <v>86</v>
      </c>
    </row>
    <row r="182" s="12" customFormat="1">
      <c r="B182" s="188"/>
      <c r="D182" s="184" t="s">
        <v>137</v>
      </c>
      <c r="E182" s="189" t="s">
        <v>3</v>
      </c>
      <c r="F182" s="190" t="s">
        <v>138</v>
      </c>
      <c r="H182" s="191">
        <v>76</v>
      </c>
      <c r="I182" s="192"/>
      <c r="L182" s="188"/>
      <c r="M182" s="193"/>
      <c r="N182" s="194"/>
      <c r="O182" s="194"/>
      <c r="P182" s="194"/>
      <c r="Q182" s="194"/>
      <c r="R182" s="194"/>
      <c r="S182" s="194"/>
      <c r="T182" s="195"/>
      <c r="AT182" s="189" t="s">
        <v>137</v>
      </c>
      <c r="AU182" s="189" t="s">
        <v>86</v>
      </c>
      <c r="AV182" s="12" t="s">
        <v>86</v>
      </c>
      <c r="AW182" s="12" t="s">
        <v>37</v>
      </c>
      <c r="AX182" s="12" t="s">
        <v>84</v>
      </c>
      <c r="AY182" s="189" t="s">
        <v>124</v>
      </c>
    </row>
    <row r="183" s="1" customFormat="1" ht="20.4" customHeight="1">
      <c r="B183" s="171"/>
      <c r="C183" s="172" t="s">
        <v>275</v>
      </c>
      <c r="D183" s="172" t="s">
        <v>126</v>
      </c>
      <c r="E183" s="173" t="s">
        <v>276</v>
      </c>
      <c r="F183" s="174" t="s">
        <v>277</v>
      </c>
      <c r="G183" s="175" t="s">
        <v>129</v>
      </c>
      <c r="H183" s="176">
        <v>703.995</v>
      </c>
      <c r="I183" s="177"/>
      <c r="J183" s="178">
        <f>ROUND(I183*H183,2)</f>
        <v>0</v>
      </c>
      <c r="K183" s="174" t="s">
        <v>130</v>
      </c>
      <c r="L183" s="34"/>
      <c r="M183" s="179" t="s">
        <v>3</v>
      </c>
      <c r="N183" s="180" t="s">
        <v>48</v>
      </c>
      <c r="O183" s="64"/>
      <c r="P183" s="181">
        <f>O183*H183</f>
        <v>0</v>
      </c>
      <c r="Q183" s="181">
        <v>0.13188</v>
      </c>
      <c r="R183" s="181">
        <f>Q183*H183</f>
        <v>92.842860599999995</v>
      </c>
      <c r="S183" s="181">
        <v>0</v>
      </c>
      <c r="T183" s="182">
        <f>S183*H183</f>
        <v>0</v>
      </c>
      <c r="AR183" s="16" t="s">
        <v>131</v>
      </c>
      <c r="AT183" s="16" t="s">
        <v>126</v>
      </c>
      <c r="AU183" s="16" t="s">
        <v>86</v>
      </c>
      <c r="AY183" s="16" t="s">
        <v>124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84</v>
      </c>
      <c r="BK183" s="183">
        <f>ROUND(I183*H183,2)</f>
        <v>0</v>
      </c>
      <c r="BL183" s="16" t="s">
        <v>131</v>
      </c>
      <c r="BM183" s="16" t="s">
        <v>278</v>
      </c>
    </row>
    <row r="184" s="1" customFormat="1">
      <c r="B184" s="34"/>
      <c r="D184" s="184" t="s">
        <v>133</v>
      </c>
      <c r="F184" s="185" t="s">
        <v>279</v>
      </c>
      <c r="I184" s="117"/>
      <c r="L184" s="34"/>
      <c r="M184" s="186"/>
      <c r="N184" s="64"/>
      <c r="O184" s="64"/>
      <c r="P184" s="64"/>
      <c r="Q184" s="64"/>
      <c r="R184" s="64"/>
      <c r="S184" s="64"/>
      <c r="T184" s="65"/>
      <c r="AT184" s="16" t="s">
        <v>133</v>
      </c>
      <c r="AU184" s="16" t="s">
        <v>86</v>
      </c>
    </row>
    <row r="185" s="1" customFormat="1">
      <c r="B185" s="34"/>
      <c r="D185" s="184" t="s">
        <v>135</v>
      </c>
      <c r="F185" s="187" t="s">
        <v>280</v>
      </c>
      <c r="I185" s="117"/>
      <c r="L185" s="34"/>
      <c r="M185" s="186"/>
      <c r="N185" s="64"/>
      <c r="O185" s="64"/>
      <c r="P185" s="64"/>
      <c r="Q185" s="64"/>
      <c r="R185" s="64"/>
      <c r="S185" s="64"/>
      <c r="T185" s="65"/>
      <c r="AT185" s="16" t="s">
        <v>135</v>
      </c>
      <c r="AU185" s="16" t="s">
        <v>86</v>
      </c>
    </row>
    <row r="186" s="12" customFormat="1">
      <c r="B186" s="188"/>
      <c r="D186" s="184" t="s">
        <v>137</v>
      </c>
      <c r="E186" s="189" t="s">
        <v>3</v>
      </c>
      <c r="F186" s="190" t="s">
        <v>281</v>
      </c>
      <c r="H186" s="191">
        <v>2346.6500000000001</v>
      </c>
      <c r="I186" s="192"/>
      <c r="L186" s="188"/>
      <c r="M186" s="193"/>
      <c r="N186" s="194"/>
      <c r="O186" s="194"/>
      <c r="P186" s="194"/>
      <c r="Q186" s="194"/>
      <c r="R186" s="194"/>
      <c r="S186" s="194"/>
      <c r="T186" s="195"/>
      <c r="AT186" s="189" t="s">
        <v>137</v>
      </c>
      <c r="AU186" s="189" t="s">
        <v>86</v>
      </c>
      <c r="AV186" s="12" t="s">
        <v>86</v>
      </c>
      <c r="AW186" s="12" t="s">
        <v>37</v>
      </c>
      <c r="AX186" s="12" t="s">
        <v>84</v>
      </c>
      <c r="AY186" s="189" t="s">
        <v>124</v>
      </c>
    </row>
    <row r="187" s="12" customFormat="1">
      <c r="B187" s="188"/>
      <c r="D187" s="184" t="s">
        <v>137</v>
      </c>
      <c r="F187" s="190" t="s">
        <v>282</v>
      </c>
      <c r="H187" s="191">
        <v>703.995</v>
      </c>
      <c r="I187" s="192"/>
      <c r="L187" s="188"/>
      <c r="M187" s="193"/>
      <c r="N187" s="194"/>
      <c r="O187" s="194"/>
      <c r="P187" s="194"/>
      <c r="Q187" s="194"/>
      <c r="R187" s="194"/>
      <c r="S187" s="194"/>
      <c r="T187" s="195"/>
      <c r="AT187" s="189" t="s">
        <v>137</v>
      </c>
      <c r="AU187" s="189" t="s">
        <v>86</v>
      </c>
      <c r="AV187" s="12" t="s">
        <v>86</v>
      </c>
      <c r="AW187" s="12" t="s">
        <v>4</v>
      </c>
      <c r="AX187" s="12" t="s">
        <v>84</v>
      </c>
      <c r="AY187" s="189" t="s">
        <v>124</v>
      </c>
    </row>
    <row r="188" s="1" customFormat="1" ht="20.4" customHeight="1">
      <c r="B188" s="171"/>
      <c r="C188" s="172" t="s">
        <v>283</v>
      </c>
      <c r="D188" s="172" t="s">
        <v>126</v>
      </c>
      <c r="E188" s="173" t="s">
        <v>284</v>
      </c>
      <c r="F188" s="174" t="s">
        <v>285</v>
      </c>
      <c r="G188" s="175" t="s">
        <v>129</v>
      </c>
      <c r="H188" s="176">
        <v>1002</v>
      </c>
      <c r="I188" s="177"/>
      <c r="J188" s="178">
        <f>ROUND(I188*H188,2)</f>
        <v>0</v>
      </c>
      <c r="K188" s="174" t="s">
        <v>130</v>
      </c>
      <c r="L188" s="34"/>
      <c r="M188" s="179" t="s">
        <v>3</v>
      </c>
      <c r="N188" s="180" t="s">
        <v>48</v>
      </c>
      <c r="O188" s="6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AR188" s="16" t="s">
        <v>131</v>
      </c>
      <c r="AT188" s="16" t="s">
        <v>126</v>
      </c>
      <c r="AU188" s="16" t="s">
        <v>86</v>
      </c>
      <c r="AY188" s="16" t="s">
        <v>124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84</v>
      </c>
      <c r="BK188" s="183">
        <f>ROUND(I188*H188,2)</f>
        <v>0</v>
      </c>
      <c r="BL188" s="16" t="s">
        <v>131</v>
      </c>
      <c r="BM188" s="16" t="s">
        <v>286</v>
      </c>
    </row>
    <row r="189" s="1" customFormat="1">
      <c r="B189" s="34"/>
      <c r="D189" s="184" t="s">
        <v>133</v>
      </c>
      <c r="F189" s="185" t="s">
        <v>287</v>
      </c>
      <c r="I189" s="117"/>
      <c r="L189" s="34"/>
      <c r="M189" s="186"/>
      <c r="N189" s="64"/>
      <c r="O189" s="64"/>
      <c r="P189" s="64"/>
      <c r="Q189" s="64"/>
      <c r="R189" s="64"/>
      <c r="S189" s="64"/>
      <c r="T189" s="65"/>
      <c r="AT189" s="16" t="s">
        <v>133</v>
      </c>
      <c r="AU189" s="16" t="s">
        <v>86</v>
      </c>
    </row>
    <row r="190" s="1" customFormat="1">
      <c r="B190" s="34"/>
      <c r="D190" s="184" t="s">
        <v>135</v>
      </c>
      <c r="F190" s="187" t="s">
        <v>288</v>
      </c>
      <c r="I190" s="117"/>
      <c r="L190" s="34"/>
      <c r="M190" s="186"/>
      <c r="N190" s="64"/>
      <c r="O190" s="64"/>
      <c r="P190" s="64"/>
      <c r="Q190" s="64"/>
      <c r="R190" s="64"/>
      <c r="S190" s="64"/>
      <c r="T190" s="65"/>
      <c r="AT190" s="16" t="s">
        <v>135</v>
      </c>
      <c r="AU190" s="16" t="s">
        <v>86</v>
      </c>
    </row>
    <row r="191" s="12" customFormat="1">
      <c r="B191" s="188"/>
      <c r="D191" s="184" t="s">
        <v>137</v>
      </c>
      <c r="E191" s="189" t="s">
        <v>3</v>
      </c>
      <c r="F191" s="190" t="s">
        <v>144</v>
      </c>
      <c r="H191" s="191">
        <v>1002</v>
      </c>
      <c r="I191" s="192"/>
      <c r="L191" s="188"/>
      <c r="M191" s="193"/>
      <c r="N191" s="194"/>
      <c r="O191" s="194"/>
      <c r="P191" s="194"/>
      <c r="Q191" s="194"/>
      <c r="R191" s="194"/>
      <c r="S191" s="194"/>
      <c r="T191" s="195"/>
      <c r="AT191" s="189" t="s">
        <v>137</v>
      </c>
      <c r="AU191" s="189" t="s">
        <v>86</v>
      </c>
      <c r="AV191" s="12" t="s">
        <v>86</v>
      </c>
      <c r="AW191" s="12" t="s">
        <v>37</v>
      </c>
      <c r="AX191" s="12" t="s">
        <v>84</v>
      </c>
      <c r="AY191" s="189" t="s">
        <v>124</v>
      </c>
    </row>
    <row r="192" s="1" customFormat="1" ht="20.4" customHeight="1">
      <c r="B192" s="171"/>
      <c r="C192" s="172" t="s">
        <v>289</v>
      </c>
      <c r="D192" s="172" t="s">
        <v>126</v>
      </c>
      <c r="E192" s="173" t="s">
        <v>290</v>
      </c>
      <c r="F192" s="174" t="s">
        <v>291</v>
      </c>
      <c r="G192" s="175" t="s">
        <v>129</v>
      </c>
      <c r="H192" s="176">
        <v>1002</v>
      </c>
      <c r="I192" s="177"/>
      <c r="J192" s="178">
        <f>ROUND(I192*H192,2)</f>
        <v>0</v>
      </c>
      <c r="K192" s="174" t="s">
        <v>130</v>
      </c>
      <c r="L192" s="34"/>
      <c r="M192" s="179" t="s">
        <v>3</v>
      </c>
      <c r="N192" s="180" t="s">
        <v>48</v>
      </c>
      <c r="O192" s="6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AR192" s="16" t="s">
        <v>131</v>
      </c>
      <c r="AT192" s="16" t="s">
        <v>126</v>
      </c>
      <c r="AU192" s="16" t="s">
        <v>86</v>
      </c>
      <c r="AY192" s="16" t="s">
        <v>124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6" t="s">
        <v>84</v>
      </c>
      <c r="BK192" s="183">
        <f>ROUND(I192*H192,2)</f>
        <v>0</v>
      </c>
      <c r="BL192" s="16" t="s">
        <v>131</v>
      </c>
      <c r="BM192" s="16" t="s">
        <v>292</v>
      </c>
    </row>
    <row r="193" s="1" customFormat="1">
      <c r="B193" s="34"/>
      <c r="D193" s="184" t="s">
        <v>133</v>
      </c>
      <c r="F193" s="185" t="s">
        <v>293</v>
      </c>
      <c r="I193" s="117"/>
      <c r="L193" s="34"/>
      <c r="M193" s="186"/>
      <c r="N193" s="64"/>
      <c r="O193" s="64"/>
      <c r="P193" s="64"/>
      <c r="Q193" s="64"/>
      <c r="R193" s="64"/>
      <c r="S193" s="64"/>
      <c r="T193" s="65"/>
      <c r="AT193" s="16" t="s">
        <v>133</v>
      </c>
      <c r="AU193" s="16" t="s">
        <v>86</v>
      </c>
    </row>
    <row r="194" s="1" customFormat="1">
      <c r="B194" s="34"/>
      <c r="D194" s="184" t="s">
        <v>135</v>
      </c>
      <c r="F194" s="187" t="s">
        <v>294</v>
      </c>
      <c r="I194" s="117"/>
      <c r="L194" s="34"/>
      <c r="M194" s="186"/>
      <c r="N194" s="64"/>
      <c r="O194" s="64"/>
      <c r="P194" s="64"/>
      <c r="Q194" s="64"/>
      <c r="R194" s="64"/>
      <c r="S194" s="64"/>
      <c r="T194" s="65"/>
      <c r="AT194" s="16" t="s">
        <v>135</v>
      </c>
      <c r="AU194" s="16" t="s">
        <v>86</v>
      </c>
    </row>
    <row r="195" s="12" customFormat="1">
      <c r="B195" s="188"/>
      <c r="D195" s="184" t="s">
        <v>137</v>
      </c>
      <c r="E195" s="189" t="s">
        <v>3</v>
      </c>
      <c r="F195" s="190" t="s">
        <v>144</v>
      </c>
      <c r="H195" s="191">
        <v>1002</v>
      </c>
      <c r="I195" s="192"/>
      <c r="L195" s="188"/>
      <c r="M195" s="193"/>
      <c r="N195" s="194"/>
      <c r="O195" s="194"/>
      <c r="P195" s="194"/>
      <c r="Q195" s="194"/>
      <c r="R195" s="194"/>
      <c r="S195" s="194"/>
      <c r="T195" s="195"/>
      <c r="AT195" s="189" t="s">
        <v>137</v>
      </c>
      <c r="AU195" s="189" t="s">
        <v>86</v>
      </c>
      <c r="AV195" s="12" t="s">
        <v>86</v>
      </c>
      <c r="AW195" s="12" t="s">
        <v>37</v>
      </c>
      <c r="AX195" s="12" t="s">
        <v>84</v>
      </c>
      <c r="AY195" s="189" t="s">
        <v>124</v>
      </c>
    </row>
    <row r="196" s="1" customFormat="1" ht="20.4" customHeight="1">
      <c r="B196" s="171"/>
      <c r="C196" s="172" t="s">
        <v>295</v>
      </c>
      <c r="D196" s="172" t="s">
        <v>126</v>
      </c>
      <c r="E196" s="173" t="s">
        <v>296</v>
      </c>
      <c r="F196" s="174" t="s">
        <v>297</v>
      </c>
      <c r="G196" s="175" t="s">
        <v>129</v>
      </c>
      <c r="H196" s="176">
        <v>513.75</v>
      </c>
      <c r="I196" s="177"/>
      <c r="J196" s="178">
        <f>ROUND(I196*H196,2)</f>
        <v>0</v>
      </c>
      <c r="K196" s="174" t="s">
        <v>130</v>
      </c>
      <c r="L196" s="34"/>
      <c r="M196" s="179" t="s">
        <v>3</v>
      </c>
      <c r="N196" s="180" t="s">
        <v>48</v>
      </c>
      <c r="O196" s="64"/>
      <c r="P196" s="181">
        <f>O196*H196</f>
        <v>0</v>
      </c>
      <c r="Q196" s="181">
        <v>0.27799000000000001</v>
      </c>
      <c r="R196" s="181">
        <f>Q196*H196</f>
        <v>142.8173625</v>
      </c>
      <c r="S196" s="181">
        <v>0</v>
      </c>
      <c r="T196" s="182">
        <f>S196*H196</f>
        <v>0</v>
      </c>
      <c r="AR196" s="16" t="s">
        <v>131</v>
      </c>
      <c r="AT196" s="16" t="s">
        <v>126</v>
      </c>
      <c r="AU196" s="16" t="s">
        <v>86</v>
      </c>
      <c r="AY196" s="16" t="s">
        <v>124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84</v>
      </c>
      <c r="BK196" s="183">
        <f>ROUND(I196*H196,2)</f>
        <v>0</v>
      </c>
      <c r="BL196" s="16" t="s">
        <v>131</v>
      </c>
      <c r="BM196" s="16" t="s">
        <v>298</v>
      </c>
    </row>
    <row r="197" s="1" customFormat="1">
      <c r="B197" s="34"/>
      <c r="D197" s="184" t="s">
        <v>133</v>
      </c>
      <c r="F197" s="185" t="s">
        <v>299</v>
      </c>
      <c r="I197" s="117"/>
      <c r="L197" s="34"/>
      <c r="M197" s="186"/>
      <c r="N197" s="64"/>
      <c r="O197" s="64"/>
      <c r="P197" s="64"/>
      <c r="Q197" s="64"/>
      <c r="R197" s="64"/>
      <c r="S197" s="64"/>
      <c r="T197" s="65"/>
      <c r="AT197" s="16" t="s">
        <v>133</v>
      </c>
      <c r="AU197" s="16" t="s">
        <v>86</v>
      </c>
    </row>
    <row r="198" s="1" customFormat="1">
      <c r="B198" s="34"/>
      <c r="D198" s="184" t="s">
        <v>135</v>
      </c>
      <c r="F198" s="187" t="s">
        <v>300</v>
      </c>
      <c r="I198" s="117"/>
      <c r="L198" s="34"/>
      <c r="M198" s="186"/>
      <c r="N198" s="64"/>
      <c r="O198" s="64"/>
      <c r="P198" s="64"/>
      <c r="Q198" s="64"/>
      <c r="R198" s="64"/>
      <c r="S198" s="64"/>
      <c r="T198" s="65"/>
      <c r="AT198" s="16" t="s">
        <v>135</v>
      </c>
      <c r="AU198" s="16" t="s">
        <v>86</v>
      </c>
    </row>
    <row r="199" s="12" customFormat="1">
      <c r="B199" s="188"/>
      <c r="D199" s="184" t="s">
        <v>137</v>
      </c>
      <c r="E199" s="189" t="s">
        <v>3</v>
      </c>
      <c r="F199" s="190" t="s">
        <v>301</v>
      </c>
      <c r="H199" s="191">
        <v>513.75</v>
      </c>
      <c r="I199" s="192"/>
      <c r="L199" s="188"/>
      <c r="M199" s="193"/>
      <c r="N199" s="194"/>
      <c r="O199" s="194"/>
      <c r="P199" s="194"/>
      <c r="Q199" s="194"/>
      <c r="R199" s="194"/>
      <c r="S199" s="194"/>
      <c r="T199" s="195"/>
      <c r="AT199" s="189" t="s">
        <v>137</v>
      </c>
      <c r="AU199" s="189" t="s">
        <v>86</v>
      </c>
      <c r="AV199" s="12" t="s">
        <v>86</v>
      </c>
      <c r="AW199" s="12" t="s">
        <v>37</v>
      </c>
      <c r="AX199" s="12" t="s">
        <v>84</v>
      </c>
      <c r="AY199" s="189" t="s">
        <v>124</v>
      </c>
    </row>
    <row r="200" s="1" customFormat="1" ht="20.4" customHeight="1">
      <c r="B200" s="171"/>
      <c r="C200" s="172" t="s">
        <v>302</v>
      </c>
      <c r="D200" s="172" t="s">
        <v>126</v>
      </c>
      <c r="E200" s="173" t="s">
        <v>303</v>
      </c>
      <c r="F200" s="174" t="s">
        <v>304</v>
      </c>
      <c r="G200" s="175" t="s">
        <v>129</v>
      </c>
      <c r="H200" s="176">
        <v>342.5</v>
      </c>
      <c r="I200" s="177"/>
      <c r="J200" s="178">
        <f>ROUND(I200*H200,2)</f>
        <v>0</v>
      </c>
      <c r="K200" s="174" t="s">
        <v>130</v>
      </c>
      <c r="L200" s="34"/>
      <c r="M200" s="179" t="s">
        <v>3</v>
      </c>
      <c r="N200" s="180" t="s">
        <v>48</v>
      </c>
      <c r="O200" s="64"/>
      <c r="P200" s="181">
        <f>O200*H200</f>
        <v>0</v>
      </c>
      <c r="Q200" s="181">
        <v>0.216</v>
      </c>
      <c r="R200" s="181">
        <f>Q200*H200</f>
        <v>73.980000000000004</v>
      </c>
      <c r="S200" s="181">
        <v>0</v>
      </c>
      <c r="T200" s="182">
        <f>S200*H200</f>
        <v>0</v>
      </c>
      <c r="AR200" s="16" t="s">
        <v>131</v>
      </c>
      <c r="AT200" s="16" t="s">
        <v>126</v>
      </c>
      <c r="AU200" s="16" t="s">
        <v>86</v>
      </c>
      <c r="AY200" s="16" t="s">
        <v>124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6" t="s">
        <v>84</v>
      </c>
      <c r="BK200" s="183">
        <f>ROUND(I200*H200,2)</f>
        <v>0</v>
      </c>
      <c r="BL200" s="16" t="s">
        <v>131</v>
      </c>
      <c r="BM200" s="16" t="s">
        <v>305</v>
      </c>
    </row>
    <row r="201" s="1" customFormat="1">
      <c r="B201" s="34"/>
      <c r="D201" s="184" t="s">
        <v>133</v>
      </c>
      <c r="F201" s="185" t="s">
        <v>306</v>
      </c>
      <c r="I201" s="117"/>
      <c r="L201" s="34"/>
      <c r="M201" s="186"/>
      <c r="N201" s="64"/>
      <c r="O201" s="64"/>
      <c r="P201" s="64"/>
      <c r="Q201" s="64"/>
      <c r="R201" s="64"/>
      <c r="S201" s="64"/>
      <c r="T201" s="65"/>
      <c r="AT201" s="16" t="s">
        <v>133</v>
      </c>
      <c r="AU201" s="16" t="s">
        <v>86</v>
      </c>
    </row>
    <row r="202" s="1" customFormat="1">
      <c r="B202" s="34"/>
      <c r="D202" s="184" t="s">
        <v>135</v>
      </c>
      <c r="F202" s="187" t="s">
        <v>300</v>
      </c>
      <c r="I202" s="117"/>
      <c r="L202" s="34"/>
      <c r="M202" s="186"/>
      <c r="N202" s="64"/>
      <c r="O202" s="64"/>
      <c r="P202" s="64"/>
      <c r="Q202" s="64"/>
      <c r="R202" s="64"/>
      <c r="S202" s="64"/>
      <c r="T202" s="65"/>
      <c r="AT202" s="16" t="s">
        <v>135</v>
      </c>
      <c r="AU202" s="16" t="s">
        <v>86</v>
      </c>
    </row>
    <row r="203" s="12" customFormat="1">
      <c r="B203" s="188"/>
      <c r="D203" s="184" t="s">
        <v>137</v>
      </c>
      <c r="E203" s="189" t="s">
        <v>3</v>
      </c>
      <c r="F203" s="190" t="s">
        <v>307</v>
      </c>
      <c r="H203" s="191">
        <v>342.5</v>
      </c>
      <c r="I203" s="192"/>
      <c r="L203" s="188"/>
      <c r="M203" s="193"/>
      <c r="N203" s="194"/>
      <c r="O203" s="194"/>
      <c r="P203" s="194"/>
      <c r="Q203" s="194"/>
      <c r="R203" s="194"/>
      <c r="S203" s="194"/>
      <c r="T203" s="195"/>
      <c r="AT203" s="189" t="s">
        <v>137</v>
      </c>
      <c r="AU203" s="189" t="s">
        <v>86</v>
      </c>
      <c r="AV203" s="12" t="s">
        <v>86</v>
      </c>
      <c r="AW203" s="12" t="s">
        <v>37</v>
      </c>
      <c r="AX203" s="12" t="s">
        <v>84</v>
      </c>
      <c r="AY203" s="189" t="s">
        <v>124</v>
      </c>
    </row>
    <row r="204" s="1" customFormat="1" ht="20.4" customHeight="1">
      <c r="B204" s="171"/>
      <c r="C204" s="172" t="s">
        <v>308</v>
      </c>
      <c r="D204" s="172" t="s">
        <v>126</v>
      </c>
      <c r="E204" s="173" t="s">
        <v>309</v>
      </c>
      <c r="F204" s="174" t="s">
        <v>310</v>
      </c>
      <c r="G204" s="175" t="s">
        <v>129</v>
      </c>
      <c r="H204" s="176">
        <v>982</v>
      </c>
      <c r="I204" s="177"/>
      <c r="J204" s="178">
        <f>ROUND(I204*H204,2)</f>
        <v>0</v>
      </c>
      <c r="K204" s="174" t="s">
        <v>130</v>
      </c>
      <c r="L204" s="34"/>
      <c r="M204" s="179" t="s">
        <v>3</v>
      </c>
      <c r="N204" s="180" t="s">
        <v>48</v>
      </c>
      <c r="O204" s="6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AR204" s="16" t="s">
        <v>131</v>
      </c>
      <c r="AT204" s="16" t="s">
        <v>126</v>
      </c>
      <c r="AU204" s="16" t="s">
        <v>86</v>
      </c>
      <c r="AY204" s="16" t="s">
        <v>124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84</v>
      </c>
      <c r="BK204" s="183">
        <f>ROUND(I204*H204,2)</f>
        <v>0</v>
      </c>
      <c r="BL204" s="16" t="s">
        <v>131</v>
      </c>
      <c r="BM204" s="16" t="s">
        <v>311</v>
      </c>
    </row>
    <row r="205" s="1" customFormat="1">
      <c r="B205" s="34"/>
      <c r="D205" s="184" t="s">
        <v>133</v>
      </c>
      <c r="F205" s="185" t="s">
        <v>312</v>
      </c>
      <c r="I205" s="117"/>
      <c r="L205" s="34"/>
      <c r="M205" s="186"/>
      <c r="N205" s="64"/>
      <c r="O205" s="64"/>
      <c r="P205" s="64"/>
      <c r="Q205" s="64"/>
      <c r="R205" s="64"/>
      <c r="S205" s="64"/>
      <c r="T205" s="65"/>
      <c r="AT205" s="16" t="s">
        <v>133</v>
      </c>
      <c r="AU205" s="16" t="s">
        <v>86</v>
      </c>
    </row>
    <row r="206" s="1" customFormat="1">
      <c r="B206" s="34"/>
      <c r="D206" s="184" t="s">
        <v>135</v>
      </c>
      <c r="F206" s="187" t="s">
        <v>313</v>
      </c>
      <c r="I206" s="117"/>
      <c r="L206" s="34"/>
      <c r="M206" s="186"/>
      <c r="N206" s="64"/>
      <c r="O206" s="64"/>
      <c r="P206" s="64"/>
      <c r="Q206" s="64"/>
      <c r="R206" s="64"/>
      <c r="S206" s="64"/>
      <c r="T206" s="65"/>
      <c r="AT206" s="16" t="s">
        <v>135</v>
      </c>
      <c r="AU206" s="16" t="s">
        <v>86</v>
      </c>
    </row>
    <row r="207" s="12" customFormat="1">
      <c r="B207" s="188"/>
      <c r="D207" s="184" t="s">
        <v>137</v>
      </c>
      <c r="E207" s="189" t="s">
        <v>3</v>
      </c>
      <c r="F207" s="190" t="s">
        <v>314</v>
      </c>
      <c r="H207" s="191">
        <v>982</v>
      </c>
      <c r="I207" s="192"/>
      <c r="L207" s="188"/>
      <c r="M207" s="193"/>
      <c r="N207" s="194"/>
      <c r="O207" s="194"/>
      <c r="P207" s="194"/>
      <c r="Q207" s="194"/>
      <c r="R207" s="194"/>
      <c r="S207" s="194"/>
      <c r="T207" s="195"/>
      <c r="AT207" s="189" t="s">
        <v>137</v>
      </c>
      <c r="AU207" s="189" t="s">
        <v>86</v>
      </c>
      <c r="AV207" s="12" t="s">
        <v>86</v>
      </c>
      <c r="AW207" s="12" t="s">
        <v>37</v>
      </c>
      <c r="AX207" s="12" t="s">
        <v>84</v>
      </c>
      <c r="AY207" s="189" t="s">
        <v>124</v>
      </c>
    </row>
    <row r="208" s="1" customFormat="1" ht="20.4" customHeight="1">
      <c r="B208" s="171"/>
      <c r="C208" s="172" t="s">
        <v>315</v>
      </c>
      <c r="D208" s="172" t="s">
        <v>126</v>
      </c>
      <c r="E208" s="173" t="s">
        <v>316</v>
      </c>
      <c r="F208" s="174" t="s">
        <v>317</v>
      </c>
      <c r="G208" s="175" t="s">
        <v>129</v>
      </c>
      <c r="H208" s="176">
        <v>3328.6500000000001</v>
      </c>
      <c r="I208" s="177"/>
      <c r="J208" s="178">
        <f>ROUND(I208*H208,2)</f>
        <v>0</v>
      </c>
      <c r="K208" s="174" t="s">
        <v>130</v>
      </c>
      <c r="L208" s="34"/>
      <c r="M208" s="179" t="s">
        <v>3</v>
      </c>
      <c r="N208" s="180" t="s">
        <v>48</v>
      </c>
      <c r="O208" s="64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AR208" s="16" t="s">
        <v>131</v>
      </c>
      <c r="AT208" s="16" t="s">
        <v>126</v>
      </c>
      <c r="AU208" s="16" t="s">
        <v>86</v>
      </c>
      <c r="AY208" s="16" t="s">
        <v>124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84</v>
      </c>
      <c r="BK208" s="183">
        <f>ROUND(I208*H208,2)</f>
        <v>0</v>
      </c>
      <c r="BL208" s="16" t="s">
        <v>131</v>
      </c>
      <c r="BM208" s="16" t="s">
        <v>318</v>
      </c>
    </row>
    <row r="209" s="1" customFormat="1">
      <c r="B209" s="34"/>
      <c r="D209" s="184" t="s">
        <v>133</v>
      </c>
      <c r="F209" s="185" t="s">
        <v>319</v>
      </c>
      <c r="I209" s="117"/>
      <c r="L209" s="34"/>
      <c r="M209" s="186"/>
      <c r="N209" s="64"/>
      <c r="O209" s="64"/>
      <c r="P209" s="64"/>
      <c r="Q209" s="64"/>
      <c r="R209" s="64"/>
      <c r="S209" s="64"/>
      <c r="T209" s="65"/>
      <c r="AT209" s="16" t="s">
        <v>133</v>
      </c>
      <c r="AU209" s="16" t="s">
        <v>86</v>
      </c>
    </row>
    <row r="210" s="12" customFormat="1">
      <c r="B210" s="188"/>
      <c r="D210" s="184" t="s">
        <v>137</v>
      </c>
      <c r="E210" s="189" t="s">
        <v>3</v>
      </c>
      <c r="F210" s="190" t="s">
        <v>160</v>
      </c>
      <c r="H210" s="191">
        <v>3328.6500000000001</v>
      </c>
      <c r="I210" s="192"/>
      <c r="L210" s="188"/>
      <c r="M210" s="193"/>
      <c r="N210" s="194"/>
      <c r="O210" s="194"/>
      <c r="P210" s="194"/>
      <c r="Q210" s="194"/>
      <c r="R210" s="194"/>
      <c r="S210" s="194"/>
      <c r="T210" s="195"/>
      <c r="AT210" s="189" t="s">
        <v>137</v>
      </c>
      <c r="AU210" s="189" t="s">
        <v>86</v>
      </c>
      <c r="AV210" s="12" t="s">
        <v>86</v>
      </c>
      <c r="AW210" s="12" t="s">
        <v>37</v>
      </c>
      <c r="AX210" s="12" t="s">
        <v>84</v>
      </c>
      <c r="AY210" s="189" t="s">
        <v>124</v>
      </c>
    </row>
    <row r="211" s="1" customFormat="1" ht="20.4" customHeight="1">
      <c r="B211" s="171"/>
      <c r="C211" s="172" t="s">
        <v>320</v>
      </c>
      <c r="D211" s="172" t="s">
        <v>126</v>
      </c>
      <c r="E211" s="173" t="s">
        <v>321</v>
      </c>
      <c r="F211" s="174" t="s">
        <v>322</v>
      </c>
      <c r="G211" s="175" t="s">
        <v>129</v>
      </c>
      <c r="H211" s="176">
        <v>3328.6500000000001</v>
      </c>
      <c r="I211" s="177"/>
      <c r="J211" s="178">
        <f>ROUND(I211*H211,2)</f>
        <v>0</v>
      </c>
      <c r="K211" s="174" t="s">
        <v>130</v>
      </c>
      <c r="L211" s="34"/>
      <c r="M211" s="179" t="s">
        <v>3</v>
      </c>
      <c r="N211" s="180" t="s">
        <v>48</v>
      </c>
      <c r="O211" s="64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AR211" s="16" t="s">
        <v>131</v>
      </c>
      <c r="AT211" s="16" t="s">
        <v>126</v>
      </c>
      <c r="AU211" s="16" t="s">
        <v>86</v>
      </c>
      <c r="AY211" s="16" t="s">
        <v>124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84</v>
      </c>
      <c r="BK211" s="183">
        <f>ROUND(I211*H211,2)</f>
        <v>0</v>
      </c>
      <c r="BL211" s="16" t="s">
        <v>131</v>
      </c>
      <c r="BM211" s="16" t="s">
        <v>323</v>
      </c>
    </row>
    <row r="212" s="1" customFormat="1">
      <c r="B212" s="34"/>
      <c r="D212" s="184" t="s">
        <v>133</v>
      </c>
      <c r="F212" s="185" t="s">
        <v>324</v>
      </c>
      <c r="I212" s="117"/>
      <c r="L212" s="34"/>
      <c r="M212" s="186"/>
      <c r="N212" s="64"/>
      <c r="O212" s="64"/>
      <c r="P212" s="64"/>
      <c r="Q212" s="64"/>
      <c r="R212" s="64"/>
      <c r="S212" s="64"/>
      <c r="T212" s="65"/>
      <c r="AT212" s="16" t="s">
        <v>133</v>
      </c>
      <c r="AU212" s="16" t="s">
        <v>86</v>
      </c>
    </row>
    <row r="213" s="12" customFormat="1">
      <c r="B213" s="188"/>
      <c r="D213" s="184" t="s">
        <v>137</v>
      </c>
      <c r="E213" s="189" t="s">
        <v>3</v>
      </c>
      <c r="F213" s="190" t="s">
        <v>160</v>
      </c>
      <c r="H213" s="191">
        <v>3328.6500000000001</v>
      </c>
      <c r="I213" s="192"/>
      <c r="L213" s="188"/>
      <c r="M213" s="193"/>
      <c r="N213" s="194"/>
      <c r="O213" s="194"/>
      <c r="P213" s="194"/>
      <c r="Q213" s="194"/>
      <c r="R213" s="194"/>
      <c r="S213" s="194"/>
      <c r="T213" s="195"/>
      <c r="AT213" s="189" t="s">
        <v>137</v>
      </c>
      <c r="AU213" s="189" t="s">
        <v>86</v>
      </c>
      <c r="AV213" s="12" t="s">
        <v>86</v>
      </c>
      <c r="AW213" s="12" t="s">
        <v>37</v>
      </c>
      <c r="AX213" s="12" t="s">
        <v>84</v>
      </c>
      <c r="AY213" s="189" t="s">
        <v>124</v>
      </c>
    </row>
    <row r="214" s="1" customFormat="1" ht="20.4" customHeight="1">
      <c r="B214" s="171"/>
      <c r="C214" s="172" t="s">
        <v>325</v>
      </c>
      <c r="D214" s="172" t="s">
        <v>126</v>
      </c>
      <c r="E214" s="173" t="s">
        <v>326</v>
      </c>
      <c r="F214" s="174" t="s">
        <v>327</v>
      </c>
      <c r="G214" s="175" t="s">
        <v>129</v>
      </c>
      <c r="H214" s="176">
        <v>3328.6500000000001</v>
      </c>
      <c r="I214" s="177"/>
      <c r="J214" s="178">
        <f>ROUND(I214*H214,2)</f>
        <v>0</v>
      </c>
      <c r="K214" s="174" t="s">
        <v>130</v>
      </c>
      <c r="L214" s="34"/>
      <c r="M214" s="179" t="s">
        <v>3</v>
      </c>
      <c r="N214" s="180" t="s">
        <v>48</v>
      </c>
      <c r="O214" s="64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AR214" s="16" t="s">
        <v>131</v>
      </c>
      <c r="AT214" s="16" t="s">
        <v>126</v>
      </c>
      <c r="AU214" s="16" t="s">
        <v>86</v>
      </c>
      <c r="AY214" s="16" t="s">
        <v>124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84</v>
      </c>
      <c r="BK214" s="183">
        <f>ROUND(I214*H214,2)</f>
        <v>0</v>
      </c>
      <c r="BL214" s="16" t="s">
        <v>131</v>
      </c>
      <c r="BM214" s="16" t="s">
        <v>328</v>
      </c>
    </row>
    <row r="215" s="1" customFormat="1">
      <c r="B215" s="34"/>
      <c r="D215" s="184" t="s">
        <v>133</v>
      </c>
      <c r="F215" s="185" t="s">
        <v>329</v>
      </c>
      <c r="I215" s="117"/>
      <c r="L215" s="34"/>
      <c r="M215" s="186"/>
      <c r="N215" s="64"/>
      <c r="O215" s="64"/>
      <c r="P215" s="64"/>
      <c r="Q215" s="64"/>
      <c r="R215" s="64"/>
      <c r="S215" s="64"/>
      <c r="T215" s="65"/>
      <c r="AT215" s="16" t="s">
        <v>133</v>
      </c>
      <c r="AU215" s="16" t="s">
        <v>86</v>
      </c>
    </row>
    <row r="216" s="1" customFormat="1">
      <c r="B216" s="34"/>
      <c r="D216" s="184" t="s">
        <v>135</v>
      </c>
      <c r="F216" s="187" t="s">
        <v>330</v>
      </c>
      <c r="I216" s="117"/>
      <c r="L216" s="34"/>
      <c r="M216" s="186"/>
      <c r="N216" s="64"/>
      <c r="O216" s="64"/>
      <c r="P216" s="64"/>
      <c r="Q216" s="64"/>
      <c r="R216" s="64"/>
      <c r="S216" s="64"/>
      <c r="T216" s="65"/>
      <c r="AT216" s="16" t="s">
        <v>135</v>
      </c>
      <c r="AU216" s="16" t="s">
        <v>86</v>
      </c>
    </row>
    <row r="217" s="12" customFormat="1">
      <c r="B217" s="188"/>
      <c r="D217" s="184" t="s">
        <v>137</v>
      </c>
      <c r="E217" s="189" t="s">
        <v>3</v>
      </c>
      <c r="F217" s="190" t="s">
        <v>160</v>
      </c>
      <c r="H217" s="191">
        <v>3328.6500000000001</v>
      </c>
      <c r="I217" s="192"/>
      <c r="L217" s="188"/>
      <c r="M217" s="193"/>
      <c r="N217" s="194"/>
      <c r="O217" s="194"/>
      <c r="P217" s="194"/>
      <c r="Q217" s="194"/>
      <c r="R217" s="194"/>
      <c r="S217" s="194"/>
      <c r="T217" s="195"/>
      <c r="AT217" s="189" t="s">
        <v>137</v>
      </c>
      <c r="AU217" s="189" t="s">
        <v>86</v>
      </c>
      <c r="AV217" s="12" t="s">
        <v>86</v>
      </c>
      <c r="AW217" s="12" t="s">
        <v>37</v>
      </c>
      <c r="AX217" s="12" t="s">
        <v>84</v>
      </c>
      <c r="AY217" s="189" t="s">
        <v>124</v>
      </c>
    </row>
    <row r="218" s="1" customFormat="1" ht="20.4" customHeight="1">
      <c r="B218" s="171"/>
      <c r="C218" s="172" t="s">
        <v>331</v>
      </c>
      <c r="D218" s="172" t="s">
        <v>126</v>
      </c>
      <c r="E218" s="173" t="s">
        <v>332</v>
      </c>
      <c r="F218" s="174" t="s">
        <v>333</v>
      </c>
      <c r="G218" s="175" t="s">
        <v>129</v>
      </c>
      <c r="H218" s="176">
        <v>3328.6500000000001</v>
      </c>
      <c r="I218" s="177"/>
      <c r="J218" s="178">
        <f>ROUND(I218*H218,2)</f>
        <v>0</v>
      </c>
      <c r="K218" s="174" t="s">
        <v>130</v>
      </c>
      <c r="L218" s="34"/>
      <c r="M218" s="179" t="s">
        <v>3</v>
      </c>
      <c r="N218" s="180" t="s">
        <v>48</v>
      </c>
      <c r="O218" s="64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16" t="s">
        <v>131</v>
      </c>
      <c r="AT218" s="16" t="s">
        <v>126</v>
      </c>
      <c r="AU218" s="16" t="s">
        <v>86</v>
      </c>
      <c r="AY218" s="16" t="s">
        <v>124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84</v>
      </c>
      <c r="BK218" s="183">
        <f>ROUND(I218*H218,2)</f>
        <v>0</v>
      </c>
      <c r="BL218" s="16" t="s">
        <v>131</v>
      </c>
      <c r="BM218" s="16" t="s">
        <v>334</v>
      </c>
    </row>
    <row r="219" s="1" customFormat="1">
      <c r="B219" s="34"/>
      <c r="D219" s="184" t="s">
        <v>133</v>
      </c>
      <c r="F219" s="185" t="s">
        <v>335</v>
      </c>
      <c r="I219" s="117"/>
      <c r="L219" s="34"/>
      <c r="M219" s="186"/>
      <c r="N219" s="64"/>
      <c r="O219" s="64"/>
      <c r="P219" s="64"/>
      <c r="Q219" s="64"/>
      <c r="R219" s="64"/>
      <c r="S219" s="64"/>
      <c r="T219" s="65"/>
      <c r="AT219" s="16" t="s">
        <v>133</v>
      </c>
      <c r="AU219" s="16" t="s">
        <v>86</v>
      </c>
    </row>
    <row r="220" s="1" customFormat="1">
      <c r="B220" s="34"/>
      <c r="D220" s="184" t="s">
        <v>135</v>
      </c>
      <c r="F220" s="187" t="s">
        <v>336</v>
      </c>
      <c r="I220" s="117"/>
      <c r="L220" s="34"/>
      <c r="M220" s="186"/>
      <c r="N220" s="64"/>
      <c r="O220" s="64"/>
      <c r="P220" s="64"/>
      <c r="Q220" s="64"/>
      <c r="R220" s="64"/>
      <c r="S220" s="64"/>
      <c r="T220" s="65"/>
      <c r="AT220" s="16" t="s">
        <v>135</v>
      </c>
      <c r="AU220" s="16" t="s">
        <v>86</v>
      </c>
    </row>
    <row r="221" s="12" customFormat="1">
      <c r="B221" s="188"/>
      <c r="D221" s="184" t="s">
        <v>137</v>
      </c>
      <c r="E221" s="189" t="s">
        <v>3</v>
      </c>
      <c r="F221" s="190" t="s">
        <v>160</v>
      </c>
      <c r="H221" s="191">
        <v>3328.6500000000001</v>
      </c>
      <c r="I221" s="192"/>
      <c r="L221" s="188"/>
      <c r="M221" s="193"/>
      <c r="N221" s="194"/>
      <c r="O221" s="194"/>
      <c r="P221" s="194"/>
      <c r="Q221" s="194"/>
      <c r="R221" s="194"/>
      <c r="S221" s="194"/>
      <c r="T221" s="195"/>
      <c r="AT221" s="189" t="s">
        <v>137</v>
      </c>
      <c r="AU221" s="189" t="s">
        <v>86</v>
      </c>
      <c r="AV221" s="12" t="s">
        <v>86</v>
      </c>
      <c r="AW221" s="12" t="s">
        <v>37</v>
      </c>
      <c r="AX221" s="12" t="s">
        <v>84</v>
      </c>
      <c r="AY221" s="189" t="s">
        <v>124</v>
      </c>
    </row>
    <row r="222" s="1" customFormat="1" ht="20.4" customHeight="1">
      <c r="B222" s="171"/>
      <c r="C222" s="172" t="s">
        <v>337</v>
      </c>
      <c r="D222" s="172" t="s">
        <v>126</v>
      </c>
      <c r="E222" s="173" t="s">
        <v>338</v>
      </c>
      <c r="F222" s="174" t="s">
        <v>339</v>
      </c>
      <c r="G222" s="175" t="s">
        <v>129</v>
      </c>
      <c r="H222" s="176">
        <v>76</v>
      </c>
      <c r="I222" s="177"/>
      <c r="J222" s="178">
        <f>ROUND(I222*H222,2)</f>
        <v>0</v>
      </c>
      <c r="K222" s="174" t="s">
        <v>130</v>
      </c>
      <c r="L222" s="34"/>
      <c r="M222" s="179" t="s">
        <v>3</v>
      </c>
      <c r="N222" s="180" t="s">
        <v>48</v>
      </c>
      <c r="O222" s="64"/>
      <c r="P222" s="181">
        <f>O222*H222</f>
        <v>0</v>
      </c>
      <c r="Q222" s="181">
        <v>0.10362</v>
      </c>
      <c r="R222" s="181">
        <f>Q222*H222</f>
        <v>7.8751199999999999</v>
      </c>
      <c r="S222" s="181">
        <v>0</v>
      </c>
      <c r="T222" s="182">
        <f>S222*H222</f>
        <v>0</v>
      </c>
      <c r="AR222" s="16" t="s">
        <v>131</v>
      </c>
      <c r="AT222" s="16" t="s">
        <v>126</v>
      </c>
      <c r="AU222" s="16" t="s">
        <v>86</v>
      </c>
      <c r="AY222" s="16" t="s">
        <v>124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6" t="s">
        <v>84</v>
      </c>
      <c r="BK222" s="183">
        <f>ROUND(I222*H222,2)</f>
        <v>0</v>
      </c>
      <c r="BL222" s="16" t="s">
        <v>131</v>
      </c>
      <c r="BM222" s="16" t="s">
        <v>340</v>
      </c>
    </row>
    <row r="223" s="1" customFormat="1">
      <c r="B223" s="34"/>
      <c r="D223" s="184" t="s">
        <v>133</v>
      </c>
      <c r="F223" s="185" t="s">
        <v>341</v>
      </c>
      <c r="I223" s="117"/>
      <c r="L223" s="34"/>
      <c r="M223" s="186"/>
      <c r="N223" s="64"/>
      <c r="O223" s="64"/>
      <c r="P223" s="64"/>
      <c r="Q223" s="64"/>
      <c r="R223" s="64"/>
      <c r="S223" s="64"/>
      <c r="T223" s="65"/>
      <c r="AT223" s="16" t="s">
        <v>133</v>
      </c>
      <c r="AU223" s="16" t="s">
        <v>86</v>
      </c>
    </row>
    <row r="224" s="1" customFormat="1">
      <c r="B224" s="34"/>
      <c r="D224" s="184" t="s">
        <v>135</v>
      </c>
      <c r="F224" s="187" t="s">
        <v>342</v>
      </c>
      <c r="I224" s="117"/>
      <c r="L224" s="34"/>
      <c r="M224" s="186"/>
      <c r="N224" s="64"/>
      <c r="O224" s="64"/>
      <c r="P224" s="64"/>
      <c r="Q224" s="64"/>
      <c r="R224" s="64"/>
      <c r="S224" s="64"/>
      <c r="T224" s="65"/>
      <c r="AT224" s="16" t="s">
        <v>135</v>
      </c>
      <c r="AU224" s="16" t="s">
        <v>86</v>
      </c>
    </row>
    <row r="225" s="12" customFormat="1">
      <c r="B225" s="188"/>
      <c r="D225" s="184" t="s">
        <v>137</v>
      </c>
      <c r="E225" s="189" t="s">
        <v>3</v>
      </c>
      <c r="F225" s="190" t="s">
        <v>138</v>
      </c>
      <c r="H225" s="191">
        <v>76</v>
      </c>
      <c r="I225" s="192"/>
      <c r="L225" s="188"/>
      <c r="M225" s="193"/>
      <c r="N225" s="194"/>
      <c r="O225" s="194"/>
      <c r="P225" s="194"/>
      <c r="Q225" s="194"/>
      <c r="R225" s="194"/>
      <c r="S225" s="194"/>
      <c r="T225" s="195"/>
      <c r="AT225" s="189" t="s">
        <v>137</v>
      </c>
      <c r="AU225" s="189" t="s">
        <v>86</v>
      </c>
      <c r="AV225" s="12" t="s">
        <v>86</v>
      </c>
      <c r="AW225" s="12" t="s">
        <v>37</v>
      </c>
      <c r="AX225" s="12" t="s">
        <v>84</v>
      </c>
      <c r="AY225" s="189" t="s">
        <v>124</v>
      </c>
    </row>
    <row r="226" s="11" customFormat="1" ht="22.8" customHeight="1">
      <c r="B226" s="158"/>
      <c r="D226" s="159" t="s">
        <v>76</v>
      </c>
      <c r="E226" s="169" t="s">
        <v>161</v>
      </c>
      <c r="F226" s="169" t="s">
        <v>343</v>
      </c>
      <c r="I226" s="161"/>
      <c r="J226" s="170">
        <f>BK226</f>
        <v>0</v>
      </c>
      <c r="L226" s="158"/>
      <c r="M226" s="163"/>
      <c r="N226" s="164"/>
      <c r="O226" s="164"/>
      <c r="P226" s="165">
        <f>SUM(P227:P230)</f>
        <v>0</v>
      </c>
      <c r="Q226" s="164"/>
      <c r="R226" s="165">
        <f>SUM(R227:R230)</f>
        <v>0.002264</v>
      </c>
      <c r="S226" s="164"/>
      <c r="T226" s="166">
        <f>SUM(T227:T230)</f>
        <v>0</v>
      </c>
      <c r="AR226" s="159" t="s">
        <v>84</v>
      </c>
      <c r="AT226" s="167" t="s">
        <v>76</v>
      </c>
      <c r="AU226" s="167" t="s">
        <v>84</v>
      </c>
      <c r="AY226" s="159" t="s">
        <v>124</v>
      </c>
      <c r="BK226" s="168">
        <f>SUM(BK227:BK230)</f>
        <v>0</v>
      </c>
    </row>
    <row r="227" s="1" customFormat="1" ht="20.4" customHeight="1">
      <c r="B227" s="171"/>
      <c r="C227" s="172" t="s">
        <v>344</v>
      </c>
      <c r="D227" s="172" t="s">
        <v>126</v>
      </c>
      <c r="E227" s="173" t="s">
        <v>345</v>
      </c>
      <c r="F227" s="174" t="s">
        <v>346</v>
      </c>
      <c r="G227" s="175" t="s">
        <v>129</v>
      </c>
      <c r="H227" s="176">
        <v>0.28299999999999997</v>
      </c>
      <c r="I227" s="177"/>
      <c r="J227" s="178">
        <f>ROUND(I227*H227,2)</f>
        <v>0</v>
      </c>
      <c r="K227" s="174" t="s">
        <v>130</v>
      </c>
      <c r="L227" s="34"/>
      <c r="M227" s="179" t="s">
        <v>3</v>
      </c>
      <c r="N227" s="180" t="s">
        <v>48</v>
      </c>
      <c r="O227" s="64"/>
      <c r="P227" s="181">
        <f>O227*H227</f>
        <v>0</v>
      </c>
      <c r="Q227" s="181">
        <v>0.0080000000000000002</v>
      </c>
      <c r="R227" s="181">
        <f>Q227*H227</f>
        <v>0.002264</v>
      </c>
      <c r="S227" s="181">
        <v>0</v>
      </c>
      <c r="T227" s="182">
        <f>S227*H227</f>
        <v>0</v>
      </c>
      <c r="AR227" s="16" t="s">
        <v>131</v>
      </c>
      <c r="AT227" s="16" t="s">
        <v>126</v>
      </c>
      <c r="AU227" s="16" t="s">
        <v>86</v>
      </c>
      <c r="AY227" s="16" t="s">
        <v>124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6" t="s">
        <v>84</v>
      </c>
      <c r="BK227" s="183">
        <f>ROUND(I227*H227,2)</f>
        <v>0</v>
      </c>
      <c r="BL227" s="16" t="s">
        <v>131</v>
      </c>
      <c r="BM227" s="16" t="s">
        <v>347</v>
      </c>
    </row>
    <row r="228" s="1" customFormat="1">
      <c r="B228" s="34"/>
      <c r="D228" s="184" t="s">
        <v>133</v>
      </c>
      <c r="F228" s="185" t="s">
        <v>348</v>
      </c>
      <c r="I228" s="117"/>
      <c r="L228" s="34"/>
      <c r="M228" s="186"/>
      <c r="N228" s="64"/>
      <c r="O228" s="64"/>
      <c r="P228" s="64"/>
      <c r="Q228" s="64"/>
      <c r="R228" s="64"/>
      <c r="S228" s="64"/>
      <c r="T228" s="65"/>
      <c r="AT228" s="16" t="s">
        <v>133</v>
      </c>
      <c r="AU228" s="16" t="s">
        <v>86</v>
      </c>
    </row>
    <row r="229" s="1" customFormat="1">
      <c r="B229" s="34"/>
      <c r="D229" s="184" t="s">
        <v>135</v>
      </c>
      <c r="F229" s="187" t="s">
        <v>349</v>
      </c>
      <c r="I229" s="117"/>
      <c r="L229" s="34"/>
      <c r="M229" s="186"/>
      <c r="N229" s="64"/>
      <c r="O229" s="64"/>
      <c r="P229" s="64"/>
      <c r="Q229" s="64"/>
      <c r="R229" s="64"/>
      <c r="S229" s="64"/>
      <c r="T229" s="65"/>
      <c r="AT229" s="16" t="s">
        <v>135</v>
      </c>
      <c r="AU229" s="16" t="s">
        <v>86</v>
      </c>
    </row>
    <row r="230" s="12" customFormat="1">
      <c r="B230" s="188"/>
      <c r="D230" s="184" t="s">
        <v>137</v>
      </c>
      <c r="E230" s="189" t="s">
        <v>3</v>
      </c>
      <c r="F230" s="190" t="s">
        <v>350</v>
      </c>
      <c r="H230" s="191">
        <v>0.28299999999999997</v>
      </c>
      <c r="I230" s="192"/>
      <c r="L230" s="188"/>
      <c r="M230" s="193"/>
      <c r="N230" s="194"/>
      <c r="O230" s="194"/>
      <c r="P230" s="194"/>
      <c r="Q230" s="194"/>
      <c r="R230" s="194"/>
      <c r="S230" s="194"/>
      <c r="T230" s="195"/>
      <c r="AT230" s="189" t="s">
        <v>137</v>
      </c>
      <c r="AU230" s="189" t="s">
        <v>86</v>
      </c>
      <c r="AV230" s="12" t="s">
        <v>86</v>
      </c>
      <c r="AW230" s="12" t="s">
        <v>37</v>
      </c>
      <c r="AX230" s="12" t="s">
        <v>84</v>
      </c>
      <c r="AY230" s="189" t="s">
        <v>124</v>
      </c>
    </row>
    <row r="231" s="11" customFormat="1" ht="22.8" customHeight="1">
      <c r="B231" s="158"/>
      <c r="D231" s="159" t="s">
        <v>76</v>
      </c>
      <c r="E231" s="169" t="s">
        <v>175</v>
      </c>
      <c r="F231" s="169" t="s">
        <v>351</v>
      </c>
      <c r="I231" s="161"/>
      <c r="J231" s="170">
        <f>BK231</f>
        <v>0</v>
      </c>
      <c r="L231" s="158"/>
      <c r="M231" s="163"/>
      <c r="N231" s="164"/>
      <c r="O231" s="164"/>
      <c r="P231" s="165">
        <f>SUM(P232:P256)</f>
        <v>0</v>
      </c>
      <c r="Q231" s="164"/>
      <c r="R231" s="165">
        <f>SUM(R232:R256)</f>
        <v>3.5803530499999998</v>
      </c>
      <c r="S231" s="164"/>
      <c r="T231" s="166">
        <f>SUM(T232:T256)</f>
        <v>0</v>
      </c>
      <c r="AR231" s="159" t="s">
        <v>84</v>
      </c>
      <c r="AT231" s="167" t="s">
        <v>76</v>
      </c>
      <c r="AU231" s="167" t="s">
        <v>84</v>
      </c>
      <c r="AY231" s="159" t="s">
        <v>124</v>
      </c>
      <c r="BK231" s="168">
        <f>SUM(BK232:BK256)</f>
        <v>0</v>
      </c>
    </row>
    <row r="232" s="1" customFormat="1" ht="20.4" customHeight="1">
      <c r="B232" s="171"/>
      <c r="C232" s="172" t="s">
        <v>352</v>
      </c>
      <c r="D232" s="172" t="s">
        <v>126</v>
      </c>
      <c r="E232" s="173" t="s">
        <v>353</v>
      </c>
      <c r="F232" s="174" t="s">
        <v>354</v>
      </c>
      <c r="G232" s="175" t="s">
        <v>355</v>
      </c>
      <c r="H232" s="176">
        <v>8.5</v>
      </c>
      <c r="I232" s="177"/>
      <c r="J232" s="178">
        <f>ROUND(I232*H232,2)</f>
        <v>0</v>
      </c>
      <c r="K232" s="174" t="s">
        <v>130</v>
      </c>
      <c r="L232" s="34"/>
      <c r="M232" s="179" t="s">
        <v>3</v>
      </c>
      <c r="N232" s="180" t="s">
        <v>48</v>
      </c>
      <c r="O232" s="64"/>
      <c r="P232" s="181">
        <f>O232*H232</f>
        <v>0</v>
      </c>
      <c r="Q232" s="181">
        <v>1.0000000000000001E-05</v>
      </c>
      <c r="R232" s="181">
        <f>Q232*H232</f>
        <v>8.5000000000000006E-05</v>
      </c>
      <c r="S232" s="181">
        <v>0</v>
      </c>
      <c r="T232" s="182">
        <f>S232*H232</f>
        <v>0</v>
      </c>
      <c r="AR232" s="16" t="s">
        <v>131</v>
      </c>
      <c r="AT232" s="16" t="s">
        <v>126</v>
      </c>
      <c r="AU232" s="16" t="s">
        <v>86</v>
      </c>
      <c r="AY232" s="16" t="s">
        <v>124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6" t="s">
        <v>84</v>
      </c>
      <c r="BK232" s="183">
        <f>ROUND(I232*H232,2)</f>
        <v>0</v>
      </c>
      <c r="BL232" s="16" t="s">
        <v>131</v>
      </c>
      <c r="BM232" s="16" t="s">
        <v>356</v>
      </c>
    </row>
    <row r="233" s="1" customFormat="1">
      <c r="B233" s="34"/>
      <c r="D233" s="184" t="s">
        <v>133</v>
      </c>
      <c r="F233" s="185" t="s">
        <v>357</v>
      </c>
      <c r="I233" s="117"/>
      <c r="L233" s="34"/>
      <c r="M233" s="186"/>
      <c r="N233" s="64"/>
      <c r="O233" s="64"/>
      <c r="P233" s="64"/>
      <c r="Q233" s="64"/>
      <c r="R233" s="64"/>
      <c r="S233" s="64"/>
      <c r="T233" s="65"/>
      <c r="AT233" s="16" t="s">
        <v>133</v>
      </c>
      <c r="AU233" s="16" t="s">
        <v>86</v>
      </c>
    </row>
    <row r="234" s="1" customFormat="1">
      <c r="B234" s="34"/>
      <c r="D234" s="184" t="s">
        <v>135</v>
      </c>
      <c r="F234" s="187" t="s">
        <v>358</v>
      </c>
      <c r="I234" s="117"/>
      <c r="L234" s="34"/>
      <c r="M234" s="186"/>
      <c r="N234" s="64"/>
      <c r="O234" s="64"/>
      <c r="P234" s="64"/>
      <c r="Q234" s="64"/>
      <c r="R234" s="64"/>
      <c r="S234" s="64"/>
      <c r="T234" s="65"/>
      <c r="AT234" s="16" t="s">
        <v>135</v>
      </c>
      <c r="AU234" s="16" t="s">
        <v>86</v>
      </c>
    </row>
    <row r="235" s="1" customFormat="1" ht="20.4" customHeight="1">
      <c r="B235" s="171"/>
      <c r="C235" s="196" t="s">
        <v>359</v>
      </c>
      <c r="D235" s="196" t="s">
        <v>233</v>
      </c>
      <c r="E235" s="197" t="s">
        <v>360</v>
      </c>
      <c r="F235" s="198" t="s">
        <v>361</v>
      </c>
      <c r="G235" s="199" t="s">
        <v>355</v>
      </c>
      <c r="H235" s="200">
        <v>8.7550000000000008</v>
      </c>
      <c r="I235" s="201"/>
      <c r="J235" s="202">
        <f>ROUND(I235*H235,2)</f>
        <v>0</v>
      </c>
      <c r="K235" s="198" t="s">
        <v>130</v>
      </c>
      <c r="L235" s="203"/>
      <c r="M235" s="204" t="s">
        <v>3</v>
      </c>
      <c r="N235" s="205" t="s">
        <v>48</v>
      </c>
      <c r="O235" s="64"/>
      <c r="P235" s="181">
        <f>O235*H235</f>
        <v>0</v>
      </c>
      <c r="Q235" s="181">
        <v>0.00511</v>
      </c>
      <c r="R235" s="181">
        <f>Q235*H235</f>
        <v>0.044738050000000001</v>
      </c>
      <c r="S235" s="181">
        <v>0</v>
      </c>
      <c r="T235" s="182">
        <f>S235*H235</f>
        <v>0</v>
      </c>
      <c r="AR235" s="16" t="s">
        <v>175</v>
      </c>
      <c r="AT235" s="16" t="s">
        <v>233</v>
      </c>
      <c r="AU235" s="16" t="s">
        <v>86</v>
      </c>
      <c r="AY235" s="16" t="s">
        <v>124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6" t="s">
        <v>84</v>
      </c>
      <c r="BK235" s="183">
        <f>ROUND(I235*H235,2)</f>
        <v>0</v>
      </c>
      <c r="BL235" s="16" t="s">
        <v>131</v>
      </c>
      <c r="BM235" s="16" t="s">
        <v>362</v>
      </c>
    </row>
    <row r="236" s="1" customFormat="1">
      <c r="B236" s="34"/>
      <c r="D236" s="184" t="s">
        <v>133</v>
      </c>
      <c r="F236" s="185" t="s">
        <v>361</v>
      </c>
      <c r="I236" s="117"/>
      <c r="L236" s="34"/>
      <c r="M236" s="186"/>
      <c r="N236" s="64"/>
      <c r="O236" s="64"/>
      <c r="P236" s="64"/>
      <c r="Q236" s="64"/>
      <c r="R236" s="64"/>
      <c r="S236" s="64"/>
      <c r="T236" s="65"/>
      <c r="AT236" s="16" t="s">
        <v>133</v>
      </c>
      <c r="AU236" s="16" t="s">
        <v>86</v>
      </c>
    </row>
    <row r="237" s="12" customFormat="1">
      <c r="B237" s="188"/>
      <c r="D237" s="184" t="s">
        <v>137</v>
      </c>
      <c r="F237" s="190" t="s">
        <v>363</v>
      </c>
      <c r="H237" s="191">
        <v>8.7550000000000008</v>
      </c>
      <c r="I237" s="192"/>
      <c r="L237" s="188"/>
      <c r="M237" s="193"/>
      <c r="N237" s="194"/>
      <c r="O237" s="194"/>
      <c r="P237" s="194"/>
      <c r="Q237" s="194"/>
      <c r="R237" s="194"/>
      <c r="S237" s="194"/>
      <c r="T237" s="195"/>
      <c r="AT237" s="189" t="s">
        <v>137</v>
      </c>
      <c r="AU237" s="189" t="s">
        <v>86</v>
      </c>
      <c r="AV237" s="12" t="s">
        <v>86</v>
      </c>
      <c r="AW237" s="12" t="s">
        <v>4</v>
      </c>
      <c r="AX237" s="12" t="s">
        <v>84</v>
      </c>
      <c r="AY237" s="189" t="s">
        <v>124</v>
      </c>
    </row>
    <row r="238" s="1" customFormat="1" ht="20.4" customHeight="1">
      <c r="B238" s="171"/>
      <c r="C238" s="172" t="s">
        <v>364</v>
      </c>
      <c r="D238" s="172" t="s">
        <v>126</v>
      </c>
      <c r="E238" s="173" t="s">
        <v>365</v>
      </c>
      <c r="F238" s="174" t="s">
        <v>366</v>
      </c>
      <c r="G238" s="175" t="s">
        <v>261</v>
      </c>
      <c r="H238" s="176">
        <v>2</v>
      </c>
      <c r="I238" s="177"/>
      <c r="J238" s="178">
        <f>ROUND(I238*H238,2)</f>
        <v>0</v>
      </c>
      <c r="K238" s="174" t="s">
        <v>130</v>
      </c>
      <c r="L238" s="34"/>
      <c r="M238" s="179" t="s">
        <v>3</v>
      </c>
      <c r="N238" s="180" t="s">
        <v>48</v>
      </c>
      <c r="O238" s="64"/>
      <c r="P238" s="181">
        <f>O238*H238</f>
        <v>0</v>
      </c>
      <c r="Q238" s="181">
        <v>1.0000000000000001E-05</v>
      </c>
      <c r="R238" s="181">
        <f>Q238*H238</f>
        <v>2.0000000000000002E-05</v>
      </c>
      <c r="S238" s="181">
        <v>0</v>
      </c>
      <c r="T238" s="182">
        <f>S238*H238</f>
        <v>0</v>
      </c>
      <c r="AR238" s="16" t="s">
        <v>131</v>
      </c>
      <c r="AT238" s="16" t="s">
        <v>126</v>
      </c>
      <c r="AU238" s="16" t="s">
        <v>86</v>
      </c>
      <c r="AY238" s="16" t="s">
        <v>124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6" t="s">
        <v>84</v>
      </c>
      <c r="BK238" s="183">
        <f>ROUND(I238*H238,2)</f>
        <v>0</v>
      </c>
      <c r="BL238" s="16" t="s">
        <v>131</v>
      </c>
      <c r="BM238" s="16" t="s">
        <v>367</v>
      </c>
    </row>
    <row r="239" s="1" customFormat="1">
      <c r="B239" s="34"/>
      <c r="D239" s="184" t="s">
        <v>133</v>
      </c>
      <c r="F239" s="185" t="s">
        <v>368</v>
      </c>
      <c r="I239" s="117"/>
      <c r="L239" s="34"/>
      <c r="M239" s="186"/>
      <c r="N239" s="64"/>
      <c r="O239" s="64"/>
      <c r="P239" s="64"/>
      <c r="Q239" s="64"/>
      <c r="R239" s="64"/>
      <c r="S239" s="64"/>
      <c r="T239" s="65"/>
      <c r="AT239" s="16" t="s">
        <v>133</v>
      </c>
      <c r="AU239" s="16" t="s">
        <v>86</v>
      </c>
    </row>
    <row r="240" s="1" customFormat="1">
      <c r="B240" s="34"/>
      <c r="D240" s="184" t="s">
        <v>135</v>
      </c>
      <c r="F240" s="187" t="s">
        <v>369</v>
      </c>
      <c r="I240" s="117"/>
      <c r="L240" s="34"/>
      <c r="M240" s="186"/>
      <c r="N240" s="64"/>
      <c r="O240" s="64"/>
      <c r="P240" s="64"/>
      <c r="Q240" s="64"/>
      <c r="R240" s="64"/>
      <c r="S240" s="64"/>
      <c r="T240" s="65"/>
      <c r="AT240" s="16" t="s">
        <v>135</v>
      </c>
      <c r="AU240" s="16" t="s">
        <v>86</v>
      </c>
    </row>
    <row r="241" s="1" customFormat="1" ht="20.4" customHeight="1">
      <c r="B241" s="171"/>
      <c r="C241" s="196" t="s">
        <v>370</v>
      </c>
      <c r="D241" s="196" t="s">
        <v>233</v>
      </c>
      <c r="E241" s="197" t="s">
        <v>371</v>
      </c>
      <c r="F241" s="198" t="s">
        <v>372</v>
      </c>
      <c r="G241" s="199" t="s">
        <v>261</v>
      </c>
      <c r="H241" s="200">
        <v>2</v>
      </c>
      <c r="I241" s="201"/>
      <c r="J241" s="202">
        <f>ROUND(I241*H241,2)</f>
        <v>0</v>
      </c>
      <c r="K241" s="198" t="s">
        <v>130</v>
      </c>
      <c r="L241" s="203"/>
      <c r="M241" s="204" t="s">
        <v>3</v>
      </c>
      <c r="N241" s="205" t="s">
        <v>48</v>
      </c>
      <c r="O241" s="64"/>
      <c r="P241" s="181">
        <f>O241*H241</f>
        <v>0</v>
      </c>
      <c r="Q241" s="181">
        <v>0.00059999999999999995</v>
      </c>
      <c r="R241" s="181">
        <f>Q241*H241</f>
        <v>0.0011999999999999999</v>
      </c>
      <c r="S241" s="181">
        <v>0</v>
      </c>
      <c r="T241" s="182">
        <f>S241*H241</f>
        <v>0</v>
      </c>
      <c r="AR241" s="16" t="s">
        <v>175</v>
      </c>
      <c r="AT241" s="16" t="s">
        <v>233</v>
      </c>
      <c r="AU241" s="16" t="s">
        <v>86</v>
      </c>
      <c r="AY241" s="16" t="s">
        <v>124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6" t="s">
        <v>84</v>
      </c>
      <c r="BK241" s="183">
        <f>ROUND(I241*H241,2)</f>
        <v>0</v>
      </c>
      <c r="BL241" s="16" t="s">
        <v>131</v>
      </c>
      <c r="BM241" s="16" t="s">
        <v>373</v>
      </c>
    </row>
    <row r="242" s="1" customFormat="1">
      <c r="B242" s="34"/>
      <c r="D242" s="184" t="s">
        <v>133</v>
      </c>
      <c r="F242" s="185" t="s">
        <v>372</v>
      </c>
      <c r="I242" s="117"/>
      <c r="L242" s="34"/>
      <c r="M242" s="186"/>
      <c r="N242" s="64"/>
      <c r="O242" s="64"/>
      <c r="P242" s="64"/>
      <c r="Q242" s="64"/>
      <c r="R242" s="64"/>
      <c r="S242" s="64"/>
      <c r="T242" s="65"/>
      <c r="AT242" s="16" t="s">
        <v>133</v>
      </c>
      <c r="AU242" s="16" t="s">
        <v>86</v>
      </c>
    </row>
    <row r="243" s="1" customFormat="1" ht="20.4" customHeight="1">
      <c r="B243" s="171"/>
      <c r="C243" s="172" t="s">
        <v>374</v>
      </c>
      <c r="D243" s="172" t="s">
        <v>126</v>
      </c>
      <c r="E243" s="173" t="s">
        <v>375</v>
      </c>
      <c r="F243" s="174" t="s">
        <v>376</v>
      </c>
      <c r="G243" s="175" t="s">
        <v>355</v>
      </c>
      <c r="H243" s="176">
        <v>8.5</v>
      </c>
      <c r="I243" s="177"/>
      <c r="J243" s="178">
        <f>ROUND(I243*H243,2)</f>
        <v>0</v>
      </c>
      <c r="K243" s="174" t="s">
        <v>130</v>
      </c>
      <c r="L243" s="34"/>
      <c r="M243" s="179" t="s">
        <v>3</v>
      </c>
      <c r="N243" s="180" t="s">
        <v>48</v>
      </c>
      <c r="O243" s="64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AR243" s="16" t="s">
        <v>131</v>
      </c>
      <c r="AT243" s="16" t="s">
        <v>126</v>
      </c>
      <c r="AU243" s="16" t="s">
        <v>86</v>
      </c>
      <c r="AY243" s="16" t="s">
        <v>124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6" t="s">
        <v>84</v>
      </c>
      <c r="BK243" s="183">
        <f>ROUND(I243*H243,2)</f>
        <v>0</v>
      </c>
      <c r="BL243" s="16" t="s">
        <v>131</v>
      </c>
      <c r="BM243" s="16" t="s">
        <v>377</v>
      </c>
    </row>
    <row r="244" s="1" customFormat="1">
      <c r="B244" s="34"/>
      <c r="D244" s="184" t="s">
        <v>133</v>
      </c>
      <c r="F244" s="185" t="s">
        <v>378</v>
      </c>
      <c r="I244" s="117"/>
      <c r="L244" s="34"/>
      <c r="M244" s="186"/>
      <c r="N244" s="64"/>
      <c r="O244" s="64"/>
      <c r="P244" s="64"/>
      <c r="Q244" s="64"/>
      <c r="R244" s="64"/>
      <c r="S244" s="64"/>
      <c r="T244" s="65"/>
      <c r="AT244" s="16" t="s">
        <v>133</v>
      </c>
      <c r="AU244" s="16" t="s">
        <v>86</v>
      </c>
    </row>
    <row r="245" s="1" customFormat="1">
      <c r="B245" s="34"/>
      <c r="D245" s="184" t="s">
        <v>135</v>
      </c>
      <c r="F245" s="187" t="s">
        <v>379</v>
      </c>
      <c r="I245" s="117"/>
      <c r="L245" s="34"/>
      <c r="M245" s="186"/>
      <c r="N245" s="64"/>
      <c r="O245" s="64"/>
      <c r="P245" s="64"/>
      <c r="Q245" s="64"/>
      <c r="R245" s="64"/>
      <c r="S245" s="64"/>
      <c r="T245" s="65"/>
      <c r="AT245" s="16" t="s">
        <v>135</v>
      </c>
      <c r="AU245" s="16" t="s">
        <v>86</v>
      </c>
    </row>
    <row r="246" s="1" customFormat="1" ht="20.4" customHeight="1">
      <c r="B246" s="171"/>
      <c r="C246" s="172" t="s">
        <v>380</v>
      </c>
      <c r="D246" s="172" t="s">
        <v>126</v>
      </c>
      <c r="E246" s="173" t="s">
        <v>381</v>
      </c>
      <c r="F246" s="174" t="s">
        <v>382</v>
      </c>
      <c r="G246" s="175" t="s">
        <v>261</v>
      </c>
      <c r="H246" s="176">
        <v>1</v>
      </c>
      <c r="I246" s="177"/>
      <c r="J246" s="178">
        <f>ROUND(I246*H246,2)</f>
        <v>0</v>
      </c>
      <c r="K246" s="174" t="s">
        <v>130</v>
      </c>
      <c r="L246" s="34"/>
      <c r="M246" s="179" t="s">
        <v>3</v>
      </c>
      <c r="N246" s="180" t="s">
        <v>48</v>
      </c>
      <c r="O246" s="64"/>
      <c r="P246" s="181">
        <f>O246*H246</f>
        <v>0</v>
      </c>
      <c r="Q246" s="181">
        <v>0.46009</v>
      </c>
      <c r="R246" s="181">
        <f>Q246*H246</f>
        <v>0.46009</v>
      </c>
      <c r="S246" s="181">
        <v>0</v>
      </c>
      <c r="T246" s="182">
        <f>S246*H246</f>
        <v>0</v>
      </c>
      <c r="AR246" s="16" t="s">
        <v>131</v>
      </c>
      <c r="AT246" s="16" t="s">
        <v>126</v>
      </c>
      <c r="AU246" s="16" t="s">
        <v>86</v>
      </c>
      <c r="AY246" s="16" t="s">
        <v>124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6" t="s">
        <v>84</v>
      </c>
      <c r="BK246" s="183">
        <f>ROUND(I246*H246,2)</f>
        <v>0</v>
      </c>
      <c r="BL246" s="16" t="s">
        <v>131</v>
      </c>
      <c r="BM246" s="16" t="s">
        <v>383</v>
      </c>
    </row>
    <row r="247" s="1" customFormat="1">
      <c r="B247" s="34"/>
      <c r="D247" s="184" t="s">
        <v>133</v>
      </c>
      <c r="F247" s="185" t="s">
        <v>384</v>
      </c>
      <c r="I247" s="117"/>
      <c r="L247" s="34"/>
      <c r="M247" s="186"/>
      <c r="N247" s="64"/>
      <c r="O247" s="64"/>
      <c r="P247" s="64"/>
      <c r="Q247" s="64"/>
      <c r="R247" s="64"/>
      <c r="S247" s="64"/>
      <c r="T247" s="65"/>
      <c r="AT247" s="16" t="s">
        <v>133</v>
      </c>
      <c r="AU247" s="16" t="s">
        <v>86</v>
      </c>
    </row>
    <row r="248" s="1" customFormat="1">
      <c r="B248" s="34"/>
      <c r="D248" s="184" t="s">
        <v>135</v>
      </c>
      <c r="F248" s="187" t="s">
        <v>379</v>
      </c>
      <c r="I248" s="117"/>
      <c r="L248" s="34"/>
      <c r="M248" s="186"/>
      <c r="N248" s="64"/>
      <c r="O248" s="64"/>
      <c r="P248" s="64"/>
      <c r="Q248" s="64"/>
      <c r="R248" s="64"/>
      <c r="S248" s="64"/>
      <c r="T248" s="65"/>
      <c r="AT248" s="16" t="s">
        <v>135</v>
      </c>
      <c r="AU248" s="16" t="s">
        <v>86</v>
      </c>
    </row>
    <row r="249" s="1" customFormat="1" ht="20.4" customHeight="1">
      <c r="B249" s="171"/>
      <c r="C249" s="172" t="s">
        <v>385</v>
      </c>
      <c r="D249" s="172" t="s">
        <v>126</v>
      </c>
      <c r="E249" s="173" t="s">
        <v>386</v>
      </c>
      <c r="F249" s="174" t="s">
        <v>387</v>
      </c>
      <c r="G249" s="175" t="s">
        <v>261</v>
      </c>
      <c r="H249" s="176">
        <v>1</v>
      </c>
      <c r="I249" s="177"/>
      <c r="J249" s="178">
        <f>ROUND(I249*H249,2)</f>
        <v>0</v>
      </c>
      <c r="K249" s="174" t="s">
        <v>130</v>
      </c>
      <c r="L249" s="34"/>
      <c r="M249" s="179" t="s">
        <v>3</v>
      </c>
      <c r="N249" s="180" t="s">
        <v>48</v>
      </c>
      <c r="O249" s="64"/>
      <c r="P249" s="181">
        <f>O249*H249</f>
        <v>0</v>
      </c>
      <c r="Q249" s="181">
        <v>2.6148799999999999</v>
      </c>
      <c r="R249" s="181">
        <f>Q249*H249</f>
        <v>2.6148799999999999</v>
      </c>
      <c r="S249" s="181">
        <v>0</v>
      </c>
      <c r="T249" s="182">
        <f>S249*H249</f>
        <v>0</v>
      </c>
      <c r="AR249" s="16" t="s">
        <v>131</v>
      </c>
      <c r="AT249" s="16" t="s">
        <v>126</v>
      </c>
      <c r="AU249" s="16" t="s">
        <v>86</v>
      </c>
      <c r="AY249" s="16" t="s">
        <v>124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6" t="s">
        <v>84</v>
      </c>
      <c r="BK249" s="183">
        <f>ROUND(I249*H249,2)</f>
        <v>0</v>
      </c>
      <c r="BL249" s="16" t="s">
        <v>131</v>
      </c>
      <c r="BM249" s="16" t="s">
        <v>388</v>
      </c>
    </row>
    <row r="250" s="1" customFormat="1">
      <c r="B250" s="34"/>
      <c r="D250" s="184" t="s">
        <v>133</v>
      </c>
      <c r="F250" s="185" t="s">
        <v>389</v>
      </c>
      <c r="I250" s="117"/>
      <c r="L250" s="34"/>
      <c r="M250" s="186"/>
      <c r="N250" s="64"/>
      <c r="O250" s="64"/>
      <c r="P250" s="64"/>
      <c r="Q250" s="64"/>
      <c r="R250" s="64"/>
      <c r="S250" s="64"/>
      <c r="T250" s="65"/>
      <c r="AT250" s="16" t="s">
        <v>133</v>
      </c>
      <c r="AU250" s="16" t="s">
        <v>86</v>
      </c>
    </row>
    <row r="251" s="1" customFormat="1">
      <c r="B251" s="34"/>
      <c r="D251" s="184" t="s">
        <v>135</v>
      </c>
      <c r="F251" s="187" t="s">
        <v>390</v>
      </c>
      <c r="I251" s="117"/>
      <c r="L251" s="34"/>
      <c r="M251" s="186"/>
      <c r="N251" s="64"/>
      <c r="O251" s="64"/>
      <c r="P251" s="64"/>
      <c r="Q251" s="64"/>
      <c r="R251" s="64"/>
      <c r="S251" s="64"/>
      <c r="T251" s="65"/>
      <c r="AT251" s="16" t="s">
        <v>135</v>
      </c>
      <c r="AU251" s="16" t="s">
        <v>86</v>
      </c>
    </row>
    <row r="252" s="1" customFormat="1" ht="20.4" customHeight="1">
      <c r="B252" s="171"/>
      <c r="C252" s="172" t="s">
        <v>391</v>
      </c>
      <c r="D252" s="172" t="s">
        <v>126</v>
      </c>
      <c r="E252" s="173" t="s">
        <v>392</v>
      </c>
      <c r="F252" s="174" t="s">
        <v>393</v>
      </c>
      <c r="G252" s="175" t="s">
        <v>261</v>
      </c>
      <c r="H252" s="176">
        <v>1</v>
      </c>
      <c r="I252" s="177"/>
      <c r="J252" s="178">
        <f>ROUND(I252*H252,2)</f>
        <v>0</v>
      </c>
      <c r="K252" s="174" t="s">
        <v>130</v>
      </c>
      <c r="L252" s="34"/>
      <c r="M252" s="179" t="s">
        <v>3</v>
      </c>
      <c r="N252" s="180" t="s">
        <v>48</v>
      </c>
      <c r="O252" s="64"/>
      <c r="P252" s="181">
        <f>O252*H252</f>
        <v>0</v>
      </c>
      <c r="Q252" s="181">
        <v>0.21734000000000001</v>
      </c>
      <c r="R252" s="181">
        <f>Q252*H252</f>
        <v>0.21734000000000001</v>
      </c>
      <c r="S252" s="181">
        <v>0</v>
      </c>
      <c r="T252" s="182">
        <f>S252*H252</f>
        <v>0</v>
      </c>
      <c r="AR252" s="16" t="s">
        <v>131</v>
      </c>
      <c r="AT252" s="16" t="s">
        <v>126</v>
      </c>
      <c r="AU252" s="16" t="s">
        <v>86</v>
      </c>
      <c r="AY252" s="16" t="s">
        <v>124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6" t="s">
        <v>84</v>
      </c>
      <c r="BK252" s="183">
        <f>ROUND(I252*H252,2)</f>
        <v>0</v>
      </c>
      <c r="BL252" s="16" t="s">
        <v>131</v>
      </c>
      <c r="BM252" s="16" t="s">
        <v>394</v>
      </c>
    </row>
    <row r="253" s="1" customFormat="1">
      <c r="B253" s="34"/>
      <c r="D253" s="184" t="s">
        <v>133</v>
      </c>
      <c r="F253" s="185" t="s">
        <v>393</v>
      </c>
      <c r="I253" s="117"/>
      <c r="L253" s="34"/>
      <c r="M253" s="186"/>
      <c r="N253" s="64"/>
      <c r="O253" s="64"/>
      <c r="P253" s="64"/>
      <c r="Q253" s="64"/>
      <c r="R253" s="64"/>
      <c r="S253" s="64"/>
      <c r="T253" s="65"/>
      <c r="AT253" s="16" t="s">
        <v>133</v>
      </c>
      <c r="AU253" s="16" t="s">
        <v>86</v>
      </c>
    </row>
    <row r="254" s="1" customFormat="1">
      <c r="B254" s="34"/>
      <c r="D254" s="184" t="s">
        <v>135</v>
      </c>
      <c r="F254" s="187" t="s">
        <v>395</v>
      </c>
      <c r="I254" s="117"/>
      <c r="L254" s="34"/>
      <c r="M254" s="186"/>
      <c r="N254" s="64"/>
      <c r="O254" s="64"/>
      <c r="P254" s="64"/>
      <c r="Q254" s="64"/>
      <c r="R254" s="64"/>
      <c r="S254" s="64"/>
      <c r="T254" s="65"/>
      <c r="AT254" s="16" t="s">
        <v>135</v>
      </c>
      <c r="AU254" s="16" t="s">
        <v>86</v>
      </c>
    </row>
    <row r="255" s="1" customFormat="1" ht="14.4" customHeight="1">
      <c r="B255" s="171"/>
      <c r="C255" s="196" t="s">
        <v>396</v>
      </c>
      <c r="D255" s="196" t="s">
        <v>233</v>
      </c>
      <c r="E255" s="197" t="s">
        <v>397</v>
      </c>
      <c r="F255" s="198" t="s">
        <v>398</v>
      </c>
      <c r="G255" s="199" t="s">
        <v>261</v>
      </c>
      <c r="H255" s="200">
        <v>1</v>
      </c>
      <c r="I255" s="201"/>
      <c r="J255" s="202">
        <f>ROUND(I255*H255,2)</f>
        <v>0</v>
      </c>
      <c r="K255" s="198" t="s">
        <v>3</v>
      </c>
      <c r="L255" s="203"/>
      <c r="M255" s="204" t="s">
        <v>3</v>
      </c>
      <c r="N255" s="205" t="s">
        <v>48</v>
      </c>
      <c r="O255" s="64"/>
      <c r="P255" s="181">
        <f>O255*H255</f>
        <v>0</v>
      </c>
      <c r="Q255" s="181">
        <v>0.24199999999999999</v>
      </c>
      <c r="R255" s="181">
        <f>Q255*H255</f>
        <v>0.24199999999999999</v>
      </c>
      <c r="S255" s="181">
        <v>0</v>
      </c>
      <c r="T255" s="182">
        <f>S255*H255</f>
        <v>0</v>
      </c>
      <c r="AR255" s="16" t="s">
        <v>175</v>
      </c>
      <c r="AT255" s="16" t="s">
        <v>233</v>
      </c>
      <c r="AU255" s="16" t="s">
        <v>86</v>
      </c>
      <c r="AY255" s="16" t="s">
        <v>124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6" t="s">
        <v>84</v>
      </c>
      <c r="BK255" s="183">
        <f>ROUND(I255*H255,2)</f>
        <v>0</v>
      </c>
      <c r="BL255" s="16" t="s">
        <v>131</v>
      </c>
      <c r="BM255" s="16" t="s">
        <v>399</v>
      </c>
    </row>
    <row r="256" s="1" customFormat="1">
      <c r="B256" s="34"/>
      <c r="D256" s="184" t="s">
        <v>133</v>
      </c>
      <c r="F256" s="185" t="s">
        <v>398</v>
      </c>
      <c r="I256" s="117"/>
      <c r="L256" s="34"/>
      <c r="M256" s="186"/>
      <c r="N256" s="64"/>
      <c r="O256" s="64"/>
      <c r="P256" s="64"/>
      <c r="Q256" s="64"/>
      <c r="R256" s="64"/>
      <c r="S256" s="64"/>
      <c r="T256" s="65"/>
      <c r="AT256" s="16" t="s">
        <v>133</v>
      </c>
      <c r="AU256" s="16" t="s">
        <v>86</v>
      </c>
    </row>
    <row r="257" s="11" customFormat="1" ht="22.8" customHeight="1">
      <c r="B257" s="158"/>
      <c r="D257" s="159" t="s">
        <v>76</v>
      </c>
      <c r="E257" s="169" t="s">
        <v>182</v>
      </c>
      <c r="F257" s="169" t="s">
        <v>400</v>
      </c>
      <c r="I257" s="161"/>
      <c r="J257" s="170">
        <f>BK257</f>
        <v>0</v>
      </c>
      <c r="L257" s="158"/>
      <c r="M257" s="163"/>
      <c r="N257" s="164"/>
      <c r="O257" s="164"/>
      <c r="P257" s="165">
        <f>SUM(P258:P313)</f>
        <v>0</v>
      </c>
      <c r="Q257" s="164"/>
      <c r="R257" s="165">
        <f>SUM(R258:R313)</f>
        <v>150.31743200000003</v>
      </c>
      <c r="S257" s="164"/>
      <c r="T257" s="166">
        <f>SUM(T258:T313)</f>
        <v>120.41889999999999</v>
      </c>
      <c r="AR257" s="159" t="s">
        <v>84</v>
      </c>
      <c r="AT257" s="167" t="s">
        <v>76</v>
      </c>
      <c r="AU257" s="167" t="s">
        <v>84</v>
      </c>
      <c r="AY257" s="159" t="s">
        <v>124</v>
      </c>
      <c r="BK257" s="168">
        <f>SUM(BK258:BK313)</f>
        <v>0</v>
      </c>
    </row>
    <row r="258" s="1" customFormat="1" ht="20.4" customHeight="1">
      <c r="B258" s="171"/>
      <c r="C258" s="172" t="s">
        <v>401</v>
      </c>
      <c r="D258" s="172" t="s">
        <v>126</v>
      </c>
      <c r="E258" s="173" t="s">
        <v>402</v>
      </c>
      <c r="F258" s="174" t="s">
        <v>403</v>
      </c>
      <c r="G258" s="175" t="s">
        <v>355</v>
      </c>
      <c r="H258" s="176">
        <v>845.79999999999995</v>
      </c>
      <c r="I258" s="177"/>
      <c r="J258" s="178">
        <f>ROUND(I258*H258,2)</f>
        <v>0</v>
      </c>
      <c r="K258" s="174" t="s">
        <v>130</v>
      </c>
      <c r="L258" s="34"/>
      <c r="M258" s="179" t="s">
        <v>3</v>
      </c>
      <c r="N258" s="180" t="s">
        <v>48</v>
      </c>
      <c r="O258" s="64"/>
      <c r="P258" s="181">
        <f>O258*H258</f>
        <v>0</v>
      </c>
      <c r="Q258" s="181">
        <v>0.00011</v>
      </c>
      <c r="R258" s="181">
        <f>Q258*H258</f>
        <v>0.093037999999999996</v>
      </c>
      <c r="S258" s="181">
        <v>0</v>
      </c>
      <c r="T258" s="182">
        <f>S258*H258</f>
        <v>0</v>
      </c>
      <c r="AR258" s="16" t="s">
        <v>131</v>
      </c>
      <c r="AT258" s="16" t="s">
        <v>126</v>
      </c>
      <c r="AU258" s="16" t="s">
        <v>86</v>
      </c>
      <c r="AY258" s="16" t="s">
        <v>124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6" t="s">
        <v>84</v>
      </c>
      <c r="BK258" s="183">
        <f>ROUND(I258*H258,2)</f>
        <v>0</v>
      </c>
      <c r="BL258" s="16" t="s">
        <v>131</v>
      </c>
      <c r="BM258" s="16" t="s">
        <v>404</v>
      </c>
    </row>
    <row r="259" s="1" customFormat="1">
      <c r="B259" s="34"/>
      <c r="D259" s="184" t="s">
        <v>133</v>
      </c>
      <c r="F259" s="185" t="s">
        <v>405</v>
      </c>
      <c r="I259" s="117"/>
      <c r="L259" s="34"/>
      <c r="M259" s="186"/>
      <c r="N259" s="64"/>
      <c r="O259" s="64"/>
      <c r="P259" s="64"/>
      <c r="Q259" s="64"/>
      <c r="R259" s="64"/>
      <c r="S259" s="64"/>
      <c r="T259" s="65"/>
      <c r="AT259" s="16" t="s">
        <v>133</v>
      </c>
      <c r="AU259" s="16" t="s">
        <v>86</v>
      </c>
    </row>
    <row r="260" s="1" customFormat="1">
      <c r="B260" s="34"/>
      <c r="D260" s="184" t="s">
        <v>135</v>
      </c>
      <c r="F260" s="187" t="s">
        <v>406</v>
      </c>
      <c r="I260" s="117"/>
      <c r="L260" s="34"/>
      <c r="M260" s="186"/>
      <c r="N260" s="64"/>
      <c r="O260" s="64"/>
      <c r="P260" s="64"/>
      <c r="Q260" s="64"/>
      <c r="R260" s="64"/>
      <c r="S260" s="64"/>
      <c r="T260" s="65"/>
      <c r="AT260" s="16" t="s">
        <v>135</v>
      </c>
      <c r="AU260" s="16" t="s">
        <v>86</v>
      </c>
    </row>
    <row r="261" s="12" customFormat="1">
      <c r="B261" s="188"/>
      <c r="D261" s="184" t="s">
        <v>137</v>
      </c>
      <c r="E261" s="189" t="s">
        <v>3</v>
      </c>
      <c r="F261" s="190" t="s">
        <v>407</v>
      </c>
      <c r="H261" s="191">
        <v>982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137</v>
      </c>
      <c r="AU261" s="189" t="s">
        <v>86</v>
      </c>
      <c r="AV261" s="12" t="s">
        <v>86</v>
      </c>
      <c r="AW261" s="12" t="s">
        <v>37</v>
      </c>
      <c r="AX261" s="12" t="s">
        <v>77</v>
      </c>
      <c r="AY261" s="189" t="s">
        <v>124</v>
      </c>
    </row>
    <row r="262" s="12" customFormat="1">
      <c r="B262" s="188"/>
      <c r="D262" s="184" t="s">
        <v>137</v>
      </c>
      <c r="E262" s="189" t="s">
        <v>3</v>
      </c>
      <c r="F262" s="190" t="s">
        <v>408</v>
      </c>
      <c r="H262" s="191">
        <v>-136.19999999999999</v>
      </c>
      <c r="I262" s="192"/>
      <c r="L262" s="188"/>
      <c r="M262" s="193"/>
      <c r="N262" s="194"/>
      <c r="O262" s="194"/>
      <c r="P262" s="194"/>
      <c r="Q262" s="194"/>
      <c r="R262" s="194"/>
      <c r="S262" s="194"/>
      <c r="T262" s="195"/>
      <c r="AT262" s="189" t="s">
        <v>137</v>
      </c>
      <c r="AU262" s="189" t="s">
        <v>86</v>
      </c>
      <c r="AV262" s="12" t="s">
        <v>86</v>
      </c>
      <c r="AW262" s="12" t="s">
        <v>37</v>
      </c>
      <c r="AX262" s="12" t="s">
        <v>77</v>
      </c>
      <c r="AY262" s="189" t="s">
        <v>124</v>
      </c>
    </row>
    <row r="263" s="1" customFormat="1" ht="20.4" customHeight="1">
      <c r="B263" s="171"/>
      <c r="C263" s="172" t="s">
        <v>409</v>
      </c>
      <c r="D263" s="172" t="s">
        <v>126</v>
      </c>
      <c r="E263" s="173" t="s">
        <v>410</v>
      </c>
      <c r="F263" s="174" t="s">
        <v>411</v>
      </c>
      <c r="G263" s="175" t="s">
        <v>355</v>
      </c>
      <c r="H263" s="176">
        <v>136.19999999999999</v>
      </c>
      <c r="I263" s="177"/>
      <c r="J263" s="178">
        <f>ROUND(I263*H263,2)</f>
        <v>0</v>
      </c>
      <c r="K263" s="174" t="s">
        <v>130</v>
      </c>
      <c r="L263" s="34"/>
      <c r="M263" s="179" t="s">
        <v>3</v>
      </c>
      <c r="N263" s="180" t="s">
        <v>48</v>
      </c>
      <c r="O263" s="64"/>
      <c r="P263" s="181">
        <f>O263*H263</f>
        <v>0</v>
      </c>
      <c r="Q263" s="181">
        <v>4.0000000000000003E-05</v>
      </c>
      <c r="R263" s="181">
        <f>Q263*H263</f>
        <v>0.0054479999999999997</v>
      </c>
      <c r="S263" s="181">
        <v>0</v>
      </c>
      <c r="T263" s="182">
        <f>S263*H263</f>
        <v>0</v>
      </c>
      <c r="AR263" s="16" t="s">
        <v>131</v>
      </c>
      <c r="AT263" s="16" t="s">
        <v>126</v>
      </c>
      <c r="AU263" s="16" t="s">
        <v>86</v>
      </c>
      <c r="AY263" s="16" t="s">
        <v>124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6" t="s">
        <v>84</v>
      </c>
      <c r="BK263" s="183">
        <f>ROUND(I263*H263,2)</f>
        <v>0</v>
      </c>
      <c r="BL263" s="16" t="s">
        <v>131</v>
      </c>
      <c r="BM263" s="16" t="s">
        <v>412</v>
      </c>
    </row>
    <row r="264" s="1" customFormat="1">
      <c r="B264" s="34"/>
      <c r="D264" s="184" t="s">
        <v>133</v>
      </c>
      <c r="F264" s="185" t="s">
        <v>413</v>
      </c>
      <c r="I264" s="117"/>
      <c r="L264" s="34"/>
      <c r="M264" s="186"/>
      <c r="N264" s="64"/>
      <c r="O264" s="64"/>
      <c r="P264" s="64"/>
      <c r="Q264" s="64"/>
      <c r="R264" s="64"/>
      <c r="S264" s="64"/>
      <c r="T264" s="65"/>
      <c r="AT264" s="16" t="s">
        <v>133</v>
      </c>
      <c r="AU264" s="16" t="s">
        <v>86</v>
      </c>
    </row>
    <row r="265" s="1" customFormat="1">
      <c r="B265" s="34"/>
      <c r="D265" s="184" t="s">
        <v>135</v>
      </c>
      <c r="F265" s="187" t="s">
        <v>406</v>
      </c>
      <c r="I265" s="117"/>
      <c r="L265" s="34"/>
      <c r="M265" s="186"/>
      <c r="N265" s="64"/>
      <c r="O265" s="64"/>
      <c r="P265" s="64"/>
      <c r="Q265" s="64"/>
      <c r="R265" s="64"/>
      <c r="S265" s="64"/>
      <c r="T265" s="65"/>
      <c r="AT265" s="16" t="s">
        <v>135</v>
      </c>
      <c r="AU265" s="16" t="s">
        <v>86</v>
      </c>
    </row>
    <row r="266" s="12" customFormat="1">
      <c r="B266" s="188"/>
      <c r="D266" s="184" t="s">
        <v>137</v>
      </c>
      <c r="E266" s="189" t="s">
        <v>3</v>
      </c>
      <c r="F266" s="190" t="s">
        <v>414</v>
      </c>
      <c r="H266" s="191">
        <v>136.19999999999999</v>
      </c>
      <c r="I266" s="192"/>
      <c r="L266" s="188"/>
      <c r="M266" s="193"/>
      <c r="N266" s="194"/>
      <c r="O266" s="194"/>
      <c r="P266" s="194"/>
      <c r="Q266" s="194"/>
      <c r="R266" s="194"/>
      <c r="S266" s="194"/>
      <c r="T266" s="195"/>
      <c r="AT266" s="189" t="s">
        <v>137</v>
      </c>
      <c r="AU266" s="189" t="s">
        <v>86</v>
      </c>
      <c r="AV266" s="12" t="s">
        <v>86</v>
      </c>
      <c r="AW266" s="12" t="s">
        <v>37</v>
      </c>
      <c r="AX266" s="12" t="s">
        <v>84</v>
      </c>
      <c r="AY266" s="189" t="s">
        <v>124</v>
      </c>
    </row>
    <row r="267" s="1" customFormat="1" ht="20.4" customHeight="1">
      <c r="B267" s="171"/>
      <c r="C267" s="172" t="s">
        <v>415</v>
      </c>
      <c r="D267" s="172" t="s">
        <v>126</v>
      </c>
      <c r="E267" s="173" t="s">
        <v>416</v>
      </c>
      <c r="F267" s="174" t="s">
        <v>417</v>
      </c>
      <c r="G267" s="175" t="s">
        <v>355</v>
      </c>
      <c r="H267" s="176">
        <v>982</v>
      </c>
      <c r="I267" s="177"/>
      <c r="J267" s="178">
        <f>ROUND(I267*H267,2)</f>
        <v>0</v>
      </c>
      <c r="K267" s="174" t="s">
        <v>130</v>
      </c>
      <c r="L267" s="34"/>
      <c r="M267" s="179" t="s">
        <v>3</v>
      </c>
      <c r="N267" s="180" t="s">
        <v>48</v>
      </c>
      <c r="O267" s="64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AR267" s="16" t="s">
        <v>131</v>
      </c>
      <c r="AT267" s="16" t="s">
        <v>126</v>
      </c>
      <c r="AU267" s="16" t="s">
        <v>86</v>
      </c>
      <c r="AY267" s="16" t="s">
        <v>124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6" t="s">
        <v>84</v>
      </c>
      <c r="BK267" s="183">
        <f>ROUND(I267*H267,2)</f>
        <v>0</v>
      </c>
      <c r="BL267" s="16" t="s">
        <v>131</v>
      </c>
      <c r="BM267" s="16" t="s">
        <v>418</v>
      </c>
    </row>
    <row r="268" s="1" customFormat="1">
      <c r="B268" s="34"/>
      <c r="D268" s="184" t="s">
        <v>133</v>
      </c>
      <c r="F268" s="185" t="s">
        <v>419</v>
      </c>
      <c r="I268" s="117"/>
      <c r="L268" s="34"/>
      <c r="M268" s="186"/>
      <c r="N268" s="64"/>
      <c r="O268" s="64"/>
      <c r="P268" s="64"/>
      <c r="Q268" s="64"/>
      <c r="R268" s="64"/>
      <c r="S268" s="64"/>
      <c r="T268" s="65"/>
      <c r="AT268" s="16" t="s">
        <v>133</v>
      </c>
      <c r="AU268" s="16" t="s">
        <v>86</v>
      </c>
    </row>
    <row r="269" s="1" customFormat="1">
      <c r="B269" s="34"/>
      <c r="D269" s="184" t="s">
        <v>135</v>
      </c>
      <c r="F269" s="187" t="s">
        <v>420</v>
      </c>
      <c r="I269" s="117"/>
      <c r="L269" s="34"/>
      <c r="M269" s="186"/>
      <c r="N269" s="64"/>
      <c r="O269" s="64"/>
      <c r="P269" s="64"/>
      <c r="Q269" s="64"/>
      <c r="R269" s="64"/>
      <c r="S269" s="64"/>
      <c r="T269" s="65"/>
      <c r="AT269" s="16" t="s">
        <v>135</v>
      </c>
      <c r="AU269" s="16" t="s">
        <v>86</v>
      </c>
    </row>
    <row r="270" s="12" customFormat="1">
      <c r="B270" s="188"/>
      <c r="D270" s="184" t="s">
        <v>137</v>
      </c>
      <c r="E270" s="189" t="s">
        <v>3</v>
      </c>
      <c r="F270" s="190" t="s">
        <v>407</v>
      </c>
      <c r="H270" s="191">
        <v>982</v>
      </c>
      <c r="I270" s="192"/>
      <c r="L270" s="188"/>
      <c r="M270" s="193"/>
      <c r="N270" s="194"/>
      <c r="O270" s="194"/>
      <c r="P270" s="194"/>
      <c r="Q270" s="194"/>
      <c r="R270" s="194"/>
      <c r="S270" s="194"/>
      <c r="T270" s="195"/>
      <c r="AT270" s="189" t="s">
        <v>137</v>
      </c>
      <c r="AU270" s="189" t="s">
        <v>86</v>
      </c>
      <c r="AV270" s="12" t="s">
        <v>86</v>
      </c>
      <c r="AW270" s="12" t="s">
        <v>37</v>
      </c>
      <c r="AX270" s="12" t="s">
        <v>77</v>
      </c>
      <c r="AY270" s="189" t="s">
        <v>124</v>
      </c>
    </row>
    <row r="271" s="1" customFormat="1" ht="20.4" customHeight="1">
      <c r="B271" s="171"/>
      <c r="C271" s="172" t="s">
        <v>421</v>
      </c>
      <c r="D271" s="172" t="s">
        <v>126</v>
      </c>
      <c r="E271" s="173" t="s">
        <v>422</v>
      </c>
      <c r="F271" s="174" t="s">
        <v>423</v>
      </c>
      <c r="G271" s="175" t="s">
        <v>355</v>
      </c>
      <c r="H271" s="176">
        <v>67</v>
      </c>
      <c r="I271" s="177"/>
      <c r="J271" s="178">
        <f>ROUND(I271*H271,2)</f>
        <v>0</v>
      </c>
      <c r="K271" s="174" t="s">
        <v>130</v>
      </c>
      <c r="L271" s="34"/>
      <c r="M271" s="179" t="s">
        <v>3</v>
      </c>
      <c r="N271" s="180" t="s">
        <v>48</v>
      </c>
      <c r="O271" s="64"/>
      <c r="P271" s="181">
        <f>O271*H271</f>
        <v>0</v>
      </c>
      <c r="Q271" s="181">
        <v>0.15540000000000001</v>
      </c>
      <c r="R271" s="181">
        <f>Q271*H271</f>
        <v>10.411800000000001</v>
      </c>
      <c r="S271" s="181">
        <v>0</v>
      </c>
      <c r="T271" s="182">
        <f>S271*H271</f>
        <v>0</v>
      </c>
      <c r="AR271" s="16" t="s">
        <v>131</v>
      </c>
      <c r="AT271" s="16" t="s">
        <v>126</v>
      </c>
      <c r="AU271" s="16" t="s">
        <v>86</v>
      </c>
      <c r="AY271" s="16" t="s">
        <v>124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6" t="s">
        <v>84</v>
      </c>
      <c r="BK271" s="183">
        <f>ROUND(I271*H271,2)</f>
        <v>0</v>
      </c>
      <c r="BL271" s="16" t="s">
        <v>131</v>
      </c>
      <c r="BM271" s="16" t="s">
        <v>424</v>
      </c>
    </row>
    <row r="272" s="1" customFormat="1">
      <c r="B272" s="34"/>
      <c r="D272" s="184" t="s">
        <v>133</v>
      </c>
      <c r="F272" s="185" t="s">
        <v>425</v>
      </c>
      <c r="I272" s="117"/>
      <c r="L272" s="34"/>
      <c r="M272" s="186"/>
      <c r="N272" s="64"/>
      <c r="O272" s="64"/>
      <c r="P272" s="64"/>
      <c r="Q272" s="64"/>
      <c r="R272" s="64"/>
      <c r="S272" s="64"/>
      <c r="T272" s="65"/>
      <c r="AT272" s="16" t="s">
        <v>133</v>
      </c>
      <c r="AU272" s="16" t="s">
        <v>86</v>
      </c>
    </row>
    <row r="273" s="1" customFormat="1">
      <c r="B273" s="34"/>
      <c r="D273" s="184" t="s">
        <v>135</v>
      </c>
      <c r="F273" s="187" t="s">
        <v>426</v>
      </c>
      <c r="I273" s="117"/>
      <c r="L273" s="34"/>
      <c r="M273" s="186"/>
      <c r="N273" s="64"/>
      <c r="O273" s="64"/>
      <c r="P273" s="64"/>
      <c r="Q273" s="64"/>
      <c r="R273" s="64"/>
      <c r="S273" s="64"/>
      <c r="T273" s="65"/>
      <c r="AT273" s="16" t="s">
        <v>135</v>
      </c>
      <c r="AU273" s="16" t="s">
        <v>86</v>
      </c>
    </row>
    <row r="274" s="1" customFormat="1" ht="20.4" customHeight="1">
      <c r="B274" s="171"/>
      <c r="C274" s="196" t="s">
        <v>427</v>
      </c>
      <c r="D274" s="196" t="s">
        <v>233</v>
      </c>
      <c r="E274" s="197" t="s">
        <v>428</v>
      </c>
      <c r="F274" s="198" t="s">
        <v>429</v>
      </c>
      <c r="G274" s="199" t="s">
        <v>355</v>
      </c>
      <c r="H274" s="200">
        <v>67</v>
      </c>
      <c r="I274" s="201"/>
      <c r="J274" s="202">
        <f>ROUND(I274*H274,2)</f>
        <v>0</v>
      </c>
      <c r="K274" s="198" t="s">
        <v>130</v>
      </c>
      <c r="L274" s="203"/>
      <c r="M274" s="204" t="s">
        <v>3</v>
      </c>
      <c r="N274" s="205" t="s">
        <v>48</v>
      </c>
      <c r="O274" s="64"/>
      <c r="P274" s="181">
        <f>O274*H274</f>
        <v>0</v>
      </c>
      <c r="Q274" s="181">
        <v>0.081000000000000003</v>
      </c>
      <c r="R274" s="181">
        <f>Q274*H274</f>
        <v>5.4270000000000005</v>
      </c>
      <c r="S274" s="181">
        <v>0</v>
      </c>
      <c r="T274" s="182">
        <f>S274*H274</f>
        <v>0</v>
      </c>
      <c r="AR274" s="16" t="s">
        <v>175</v>
      </c>
      <c r="AT274" s="16" t="s">
        <v>233</v>
      </c>
      <c r="AU274" s="16" t="s">
        <v>86</v>
      </c>
      <c r="AY274" s="16" t="s">
        <v>124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6" t="s">
        <v>84</v>
      </c>
      <c r="BK274" s="183">
        <f>ROUND(I274*H274,2)</f>
        <v>0</v>
      </c>
      <c r="BL274" s="16" t="s">
        <v>131</v>
      </c>
      <c r="BM274" s="16" t="s">
        <v>430</v>
      </c>
    </row>
    <row r="275" s="1" customFormat="1">
      <c r="B275" s="34"/>
      <c r="D275" s="184" t="s">
        <v>133</v>
      </c>
      <c r="F275" s="185" t="s">
        <v>429</v>
      </c>
      <c r="I275" s="117"/>
      <c r="L275" s="34"/>
      <c r="M275" s="186"/>
      <c r="N275" s="64"/>
      <c r="O275" s="64"/>
      <c r="P275" s="64"/>
      <c r="Q275" s="64"/>
      <c r="R275" s="64"/>
      <c r="S275" s="64"/>
      <c r="T275" s="65"/>
      <c r="AT275" s="16" t="s">
        <v>133</v>
      </c>
      <c r="AU275" s="16" t="s">
        <v>86</v>
      </c>
    </row>
    <row r="276" s="1" customFormat="1" ht="20.4" customHeight="1">
      <c r="B276" s="171"/>
      <c r="C276" s="172" t="s">
        <v>431</v>
      </c>
      <c r="D276" s="172" t="s">
        <v>126</v>
      </c>
      <c r="E276" s="173" t="s">
        <v>432</v>
      </c>
      <c r="F276" s="174" t="s">
        <v>433</v>
      </c>
      <c r="G276" s="175" t="s">
        <v>261</v>
      </c>
      <c r="H276" s="176">
        <v>2</v>
      </c>
      <c r="I276" s="177"/>
      <c r="J276" s="178">
        <f>ROUND(I276*H276,2)</f>
        <v>0</v>
      </c>
      <c r="K276" s="174" t="s">
        <v>130</v>
      </c>
      <c r="L276" s="34"/>
      <c r="M276" s="179" t="s">
        <v>3</v>
      </c>
      <c r="N276" s="180" t="s">
        <v>48</v>
      </c>
      <c r="O276" s="64"/>
      <c r="P276" s="181">
        <f>O276*H276</f>
        <v>0</v>
      </c>
      <c r="Q276" s="181">
        <v>14.14974</v>
      </c>
      <c r="R276" s="181">
        <f>Q276*H276</f>
        <v>28.299479999999999</v>
      </c>
      <c r="S276" s="181">
        <v>0</v>
      </c>
      <c r="T276" s="182">
        <f>S276*H276</f>
        <v>0</v>
      </c>
      <c r="AR276" s="16" t="s">
        <v>131</v>
      </c>
      <c r="AT276" s="16" t="s">
        <v>126</v>
      </c>
      <c r="AU276" s="16" t="s">
        <v>86</v>
      </c>
      <c r="AY276" s="16" t="s">
        <v>124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6" t="s">
        <v>84</v>
      </c>
      <c r="BK276" s="183">
        <f>ROUND(I276*H276,2)</f>
        <v>0</v>
      </c>
      <c r="BL276" s="16" t="s">
        <v>131</v>
      </c>
      <c r="BM276" s="16" t="s">
        <v>434</v>
      </c>
    </row>
    <row r="277" s="1" customFormat="1">
      <c r="B277" s="34"/>
      <c r="D277" s="184" t="s">
        <v>133</v>
      </c>
      <c r="F277" s="185" t="s">
        <v>435</v>
      </c>
      <c r="I277" s="117"/>
      <c r="L277" s="34"/>
      <c r="M277" s="186"/>
      <c r="N277" s="64"/>
      <c r="O277" s="64"/>
      <c r="P277" s="64"/>
      <c r="Q277" s="64"/>
      <c r="R277" s="64"/>
      <c r="S277" s="64"/>
      <c r="T277" s="65"/>
      <c r="AT277" s="16" t="s">
        <v>133</v>
      </c>
      <c r="AU277" s="16" t="s">
        <v>86</v>
      </c>
    </row>
    <row r="278" s="1" customFormat="1">
      <c r="B278" s="34"/>
      <c r="D278" s="184" t="s">
        <v>135</v>
      </c>
      <c r="F278" s="187" t="s">
        <v>436</v>
      </c>
      <c r="I278" s="117"/>
      <c r="L278" s="34"/>
      <c r="M278" s="186"/>
      <c r="N278" s="64"/>
      <c r="O278" s="64"/>
      <c r="P278" s="64"/>
      <c r="Q278" s="64"/>
      <c r="R278" s="64"/>
      <c r="S278" s="64"/>
      <c r="T278" s="65"/>
      <c r="AT278" s="16" t="s">
        <v>135</v>
      </c>
      <c r="AU278" s="16" t="s">
        <v>86</v>
      </c>
    </row>
    <row r="279" s="1" customFormat="1" ht="20.4" customHeight="1">
      <c r="B279" s="171"/>
      <c r="C279" s="172" t="s">
        <v>437</v>
      </c>
      <c r="D279" s="172" t="s">
        <v>126</v>
      </c>
      <c r="E279" s="173" t="s">
        <v>438</v>
      </c>
      <c r="F279" s="174" t="s">
        <v>439</v>
      </c>
      <c r="G279" s="175" t="s">
        <v>261</v>
      </c>
      <c r="H279" s="176">
        <v>2</v>
      </c>
      <c r="I279" s="177"/>
      <c r="J279" s="178">
        <f>ROUND(I279*H279,2)</f>
        <v>0</v>
      </c>
      <c r="K279" s="174" t="s">
        <v>130</v>
      </c>
      <c r="L279" s="34"/>
      <c r="M279" s="179" t="s">
        <v>3</v>
      </c>
      <c r="N279" s="180" t="s">
        <v>48</v>
      </c>
      <c r="O279" s="64"/>
      <c r="P279" s="181">
        <f>O279*H279</f>
        <v>0</v>
      </c>
      <c r="Q279" s="181">
        <v>16.75142</v>
      </c>
      <c r="R279" s="181">
        <f>Q279*H279</f>
        <v>33.502839999999999</v>
      </c>
      <c r="S279" s="181">
        <v>0</v>
      </c>
      <c r="T279" s="182">
        <f>S279*H279</f>
        <v>0</v>
      </c>
      <c r="AR279" s="16" t="s">
        <v>131</v>
      </c>
      <c r="AT279" s="16" t="s">
        <v>126</v>
      </c>
      <c r="AU279" s="16" t="s">
        <v>86</v>
      </c>
      <c r="AY279" s="16" t="s">
        <v>124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6" t="s">
        <v>84</v>
      </c>
      <c r="BK279" s="183">
        <f>ROUND(I279*H279,2)</f>
        <v>0</v>
      </c>
      <c r="BL279" s="16" t="s">
        <v>131</v>
      </c>
      <c r="BM279" s="16" t="s">
        <v>440</v>
      </c>
    </row>
    <row r="280" s="1" customFormat="1">
      <c r="B280" s="34"/>
      <c r="D280" s="184" t="s">
        <v>133</v>
      </c>
      <c r="F280" s="185" t="s">
        <v>441</v>
      </c>
      <c r="I280" s="117"/>
      <c r="L280" s="34"/>
      <c r="M280" s="186"/>
      <c r="N280" s="64"/>
      <c r="O280" s="64"/>
      <c r="P280" s="64"/>
      <c r="Q280" s="64"/>
      <c r="R280" s="64"/>
      <c r="S280" s="64"/>
      <c r="T280" s="65"/>
      <c r="AT280" s="16" t="s">
        <v>133</v>
      </c>
      <c r="AU280" s="16" t="s">
        <v>86</v>
      </c>
    </row>
    <row r="281" s="1" customFormat="1">
      <c r="B281" s="34"/>
      <c r="D281" s="184" t="s">
        <v>135</v>
      </c>
      <c r="F281" s="187" t="s">
        <v>436</v>
      </c>
      <c r="I281" s="117"/>
      <c r="L281" s="34"/>
      <c r="M281" s="186"/>
      <c r="N281" s="64"/>
      <c r="O281" s="64"/>
      <c r="P281" s="64"/>
      <c r="Q281" s="64"/>
      <c r="R281" s="64"/>
      <c r="S281" s="64"/>
      <c r="T281" s="65"/>
      <c r="AT281" s="16" t="s">
        <v>135</v>
      </c>
      <c r="AU281" s="16" t="s">
        <v>86</v>
      </c>
    </row>
    <row r="282" s="1" customFormat="1" ht="20.4" customHeight="1">
      <c r="B282" s="171"/>
      <c r="C282" s="172" t="s">
        <v>442</v>
      </c>
      <c r="D282" s="172" t="s">
        <v>126</v>
      </c>
      <c r="E282" s="173" t="s">
        <v>443</v>
      </c>
      <c r="F282" s="174" t="s">
        <v>444</v>
      </c>
      <c r="G282" s="175" t="s">
        <v>129</v>
      </c>
      <c r="H282" s="176">
        <v>3328.6500000000001</v>
      </c>
      <c r="I282" s="177"/>
      <c r="J282" s="178">
        <f>ROUND(I282*H282,2)</f>
        <v>0</v>
      </c>
      <c r="K282" s="174" t="s">
        <v>130</v>
      </c>
      <c r="L282" s="34"/>
      <c r="M282" s="179" t="s">
        <v>3</v>
      </c>
      <c r="N282" s="180" t="s">
        <v>48</v>
      </c>
      <c r="O282" s="64"/>
      <c r="P282" s="181">
        <f>O282*H282</f>
        <v>0</v>
      </c>
      <c r="Q282" s="181">
        <v>0.00060999999999999997</v>
      </c>
      <c r="R282" s="181">
        <f>Q282*H282</f>
        <v>2.0304764999999998</v>
      </c>
      <c r="S282" s="181">
        <v>0</v>
      </c>
      <c r="T282" s="182">
        <f>S282*H282</f>
        <v>0</v>
      </c>
      <c r="AR282" s="16" t="s">
        <v>131</v>
      </c>
      <c r="AT282" s="16" t="s">
        <v>126</v>
      </c>
      <c r="AU282" s="16" t="s">
        <v>86</v>
      </c>
      <c r="AY282" s="16" t="s">
        <v>124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6" t="s">
        <v>84</v>
      </c>
      <c r="BK282" s="183">
        <f>ROUND(I282*H282,2)</f>
        <v>0</v>
      </c>
      <c r="BL282" s="16" t="s">
        <v>131</v>
      </c>
      <c r="BM282" s="16" t="s">
        <v>445</v>
      </c>
    </row>
    <row r="283" s="1" customFormat="1">
      <c r="B283" s="34"/>
      <c r="D283" s="184" t="s">
        <v>133</v>
      </c>
      <c r="F283" s="185" t="s">
        <v>446</v>
      </c>
      <c r="I283" s="117"/>
      <c r="L283" s="34"/>
      <c r="M283" s="186"/>
      <c r="N283" s="64"/>
      <c r="O283" s="64"/>
      <c r="P283" s="64"/>
      <c r="Q283" s="64"/>
      <c r="R283" s="64"/>
      <c r="S283" s="64"/>
      <c r="T283" s="65"/>
      <c r="AT283" s="16" t="s">
        <v>133</v>
      </c>
      <c r="AU283" s="16" t="s">
        <v>86</v>
      </c>
    </row>
    <row r="284" s="1" customFormat="1">
      <c r="B284" s="34"/>
      <c r="D284" s="184" t="s">
        <v>135</v>
      </c>
      <c r="F284" s="187" t="s">
        <v>447</v>
      </c>
      <c r="I284" s="117"/>
      <c r="L284" s="34"/>
      <c r="M284" s="186"/>
      <c r="N284" s="64"/>
      <c r="O284" s="64"/>
      <c r="P284" s="64"/>
      <c r="Q284" s="64"/>
      <c r="R284" s="64"/>
      <c r="S284" s="64"/>
      <c r="T284" s="65"/>
      <c r="AT284" s="16" t="s">
        <v>135</v>
      </c>
      <c r="AU284" s="16" t="s">
        <v>86</v>
      </c>
    </row>
    <row r="285" s="12" customFormat="1">
      <c r="B285" s="188"/>
      <c r="D285" s="184" t="s">
        <v>137</v>
      </c>
      <c r="E285" s="189" t="s">
        <v>3</v>
      </c>
      <c r="F285" s="190" t="s">
        <v>160</v>
      </c>
      <c r="H285" s="191">
        <v>3328.6500000000001</v>
      </c>
      <c r="I285" s="192"/>
      <c r="L285" s="188"/>
      <c r="M285" s="193"/>
      <c r="N285" s="194"/>
      <c r="O285" s="194"/>
      <c r="P285" s="194"/>
      <c r="Q285" s="194"/>
      <c r="R285" s="194"/>
      <c r="S285" s="194"/>
      <c r="T285" s="195"/>
      <c r="AT285" s="189" t="s">
        <v>137</v>
      </c>
      <c r="AU285" s="189" t="s">
        <v>86</v>
      </c>
      <c r="AV285" s="12" t="s">
        <v>86</v>
      </c>
      <c r="AW285" s="12" t="s">
        <v>37</v>
      </c>
      <c r="AX285" s="12" t="s">
        <v>84</v>
      </c>
      <c r="AY285" s="189" t="s">
        <v>124</v>
      </c>
    </row>
    <row r="286" s="1" customFormat="1" ht="20.4" customHeight="1">
      <c r="B286" s="171"/>
      <c r="C286" s="172" t="s">
        <v>448</v>
      </c>
      <c r="D286" s="172" t="s">
        <v>126</v>
      </c>
      <c r="E286" s="173" t="s">
        <v>449</v>
      </c>
      <c r="F286" s="174" t="s">
        <v>450</v>
      </c>
      <c r="G286" s="175" t="s">
        <v>355</v>
      </c>
      <c r="H286" s="176">
        <v>28.699999999999999</v>
      </c>
      <c r="I286" s="177"/>
      <c r="J286" s="178">
        <f>ROUND(I286*H286,2)</f>
        <v>0</v>
      </c>
      <c r="K286" s="174" t="s">
        <v>130</v>
      </c>
      <c r="L286" s="34"/>
      <c r="M286" s="179" t="s">
        <v>3</v>
      </c>
      <c r="N286" s="180" t="s">
        <v>48</v>
      </c>
      <c r="O286" s="64"/>
      <c r="P286" s="181">
        <f>O286*H286</f>
        <v>0</v>
      </c>
      <c r="Q286" s="181">
        <v>0.00060999999999999997</v>
      </c>
      <c r="R286" s="181">
        <f>Q286*H286</f>
        <v>0.017506999999999998</v>
      </c>
      <c r="S286" s="181">
        <v>0</v>
      </c>
      <c r="T286" s="182">
        <f>S286*H286</f>
        <v>0</v>
      </c>
      <c r="AR286" s="16" t="s">
        <v>131</v>
      </c>
      <c r="AT286" s="16" t="s">
        <v>126</v>
      </c>
      <c r="AU286" s="16" t="s">
        <v>86</v>
      </c>
      <c r="AY286" s="16" t="s">
        <v>124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6" t="s">
        <v>84</v>
      </c>
      <c r="BK286" s="183">
        <f>ROUND(I286*H286,2)</f>
        <v>0</v>
      </c>
      <c r="BL286" s="16" t="s">
        <v>131</v>
      </c>
      <c r="BM286" s="16" t="s">
        <v>451</v>
      </c>
    </row>
    <row r="287" s="1" customFormat="1">
      <c r="B287" s="34"/>
      <c r="D287" s="184" t="s">
        <v>133</v>
      </c>
      <c r="F287" s="185" t="s">
        <v>452</v>
      </c>
      <c r="I287" s="117"/>
      <c r="L287" s="34"/>
      <c r="M287" s="186"/>
      <c r="N287" s="64"/>
      <c r="O287" s="64"/>
      <c r="P287" s="64"/>
      <c r="Q287" s="64"/>
      <c r="R287" s="64"/>
      <c r="S287" s="64"/>
      <c r="T287" s="65"/>
      <c r="AT287" s="16" t="s">
        <v>133</v>
      </c>
      <c r="AU287" s="16" t="s">
        <v>86</v>
      </c>
    </row>
    <row r="288" s="1" customFormat="1">
      <c r="B288" s="34"/>
      <c r="D288" s="184" t="s">
        <v>135</v>
      </c>
      <c r="F288" s="187" t="s">
        <v>453</v>
      </c>
      <c r="I288" s="117"/>
      <c r="L288" s="34"/>
      <c r="M288" s="186"/>
      <c r="N288" s="64"/>
      <c r="O288" s="64"/>
      <c r="P288" s="64"/>
      <c r="Q288" s="64"/>
      <c r="R288" s="64"/>
      <c r="S288" s="64"/>
      <c r="T288" s="65"/>
      <c r="AT288" s="16" t="s">
        <v>135</v>
      </c>
      <c r="AU288" s="16" t="s">
        <v>86</v>
      </c>
    </row>
    <row r="289" s="12" customFormat="1">
      <c r="B289" s="188"/>
      <c r="D289" s="184" t="s">
        <v>137</v>
      </c>
      <c r="E289" s="189" t="s">
        <v>3</v>
      </c>
      <c r="F289" s="190" t="s">
        <v>454</v>
      </c>
      <c r="H289" s="191">
        <v>28.699999999999999</v>
      </c>
      <c r="I289" s="192"/>
      <c r="L289" s="188"/>
      <c r="M289" s="193"/>
      <c r="N289" s="194"/>
      <c r="O289" s="194"/>
      <c r="P289" s="194"/>
      <c r="Q289" s="194"/>
      <c r="R289" s="194"/>
      <c r="S289" s="194"/>
      <c r="T289" s="195"/>
      <c r="AT289" s="189" t="s">
        <v>137</v>
      </c>
      <c r="AU289" s="189" t="s">
        <v>86</v>
      </c>
      <c r="AV289" s="12" t="s">
        <v>86</v>
      </c>
      <c r="AW289" s="12" t="s">
        <v>37</v>
      </c>
      <c r="AX289" s="12" t="s">
        <v>84</v>
      </c>
      <c r="AY289" s="189" t="s">
        <v>124</v>
      </c>
    </row>
    <row r="290" s="1" customFormat="1" ht="20.4" customHeight="1">
      <c r="B290" s="171"/>
      <c r="C290" s="172" t="s">
        <v>455</v>
      </c>
      <c r="D290" s="172" t="s">
        <v>126</v>
      </c>
      <c r="E290" s="173" t="s">
        <v>456</v>
      </c>
      <c r="F290" s="174" t="s">
        <v>457</v>
      </c>
      <c r="G290" s="175" t="s">
        <v>355</v>
      </c>
      <c r="H290" s="176">
        <v>28.699999999999999</v>
      </c>
      <c r="I290" s="177"/>
      <c r="J290" s="178">
        <f>ROUND(I290*H290,2)</f>
        <v>0</v>
      </c>
      <c r="K290" s="174" t="s">
        <v>130</v>
      </c>
      <c r="L290" s="34"/>
      <c r="M290" s="179" t="s">
        <v>3</v>
      </c>
      <c r="N290" s="180" t="s">
        <v>48</v>
      </c>
      <c r="O290" s="64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AR290" s="16" t="s">
        <v>131</v>
      </c>
      <c r="AT290" s="16" t="s">
        <v>126</v>
      </c>
      <c r="AU290" s="16" t="s">
        <v>86</v>
      </c>
      <c r="AY290" s="16" t="s">
        <v>124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6" t="s">
        <v>84</v>
      </c>
      <c r="BK290" s="183">
        <f>ROUND(I290*H290,2)</f>
        <v>0</v>
      </c>
      <c r="BL290" s="16" t="s">
        <v>131</v>
      </c>
      <c r="BM290" s="16" t="s">
        <v>458</v>
      </c>
    </row>
    <row r="291" s="1" customFormat="1">
      <c r="B291" s="34"/>
      <c r="D291" s="184" t="s">
        <v>133</v>
      </c>
      <c r="F291" s="185" t="s">
        <v>459</v>
      </c>
      <c r="I291" s="117"/>
      <c r="L291" s="34"/>
      <c r="M291" s="186"/>
      <c r="N291" s="64"/>
      <c r="O291" s="64"/>
      <c r="P291" s="64"/>
      <c r="Q291" s="64"/>
      <c r="R291" s="64"/>
      <c r="S291" s="64"/>
      <c r="T291" s="65"/>
      <c r="AT291" s="16" t="s">
        <v>133</v>
      </c>
      <c r="AU291" s="16" t="s">
        <v>86</v>
      </c>
    </row>
    <row r="292" s="1" customFormat="1">
      <c r="B292" s="34"/>
      <c r="D292" s="184" t="s">
        <v>135</v>
      </c>
      <c r="F292" s="187" t="s">
        <v>460</v>
      </c>
      <c r="I292" s="117"/>
      <c r="L292" s="34"/>
      <c r="M292" s="186"/>
      <c r="N292" s="64"/>
      <c r="O292" s="64"/>
      <c r="P292" s="64"/>
      <c r="Q292" s="64"/>
      <c r="R292" s="64"/>
      <c r="S292" s="64"/>
      <c r="T292" s="65"/>
      <c r="AT292" s="16" t="s">
        <v>135</v>
      </c>
      <c r="AU292" s="16" t="s">
        <v>86</v>
      </c>
    </row>
    <row r="293" s="12" customFormat="1">
      <c r="B293" s="188"/>
      <c r="D293" s="184" t="s">
        <v>137</v>
      </c>
      <c r="E293" s="189" t="s">
        <v>3</v>
      </c>
      <c r="F293" s="190" t="s">
        <v>454</v>
      </c>
      <c r="H293" s="191">
        <v>28.699999999999999</v>
      </c>
      <c r="I293" s="192"/>
      <c r="L293" s="188"/>
      <c r="M293" s="193"/>
      <c r="N293" s="194"/>
      <c r="O293" s="194"/>
      <c r="P293" s="194"/>
      <c r="Q293" s="194"/>
      <c r="R293" s="194"/>
      <c r="S293" s="194"/>
      <c r="T293" s="195"/>
      <c r="AT293" s="189" t="s">
        <v>137</v>
      </c>
      <c r="AU293" s="189" t="s">
        <v>86</v>
      </c>
      <c r="AV293" s="12" t="s">
        <v>86</v>
      </c>
      <c r="AW293" s="12" t="s">
        <v>37</v>
      </c>
      <c r="AX293" s="12" t="s">
        <v>84</v>
      </c>
      <c r="AY293" s="189" t="s">
        <v>124</v>
      </c>
    </row>
    <row r="294" s="1" customFormat="1" ht="20.4" customHeight="1">
      <c r="B294" s="171"/>
      <c r="C294" s="172" t="s">
        <v>461</v>
      </c>
      <c r="D294" s="172" t="s">
        <v>126</v>
      </c>
      <c r="E294" s="173" t="s">
        <v>462</v>
      </c>
      <c r="F294" s="174" t="s">
        <v>463</v>
      </c>
      <c r="G294" s="175" t="s">
        <v>355</v>
      </c>
      <c r="H294" s="176">
        <v>164.90000000000001</v>
      </c>
      <c r="I294" s="177"/>
      <c r="J294" s="178">
        <f>ROUND(I294*H294,2)</f>
        <v>0</v>
      </c>
      <c r="K294" s="174" t="s">
        <v>130</v>
      </c>
      <c r="L294" s="34"/>
      <c r="M294" s="179" t="s">
        <v>3</v>
      </c>
      <c r="N294" s="180" t="s">
        <v>48</v>
      </c>
      <c r="O294" s="64"/>
      <c r="P294" s="181">
        <f>O294*H294</f>
        <v>0</v>
      </c>
      <c r="Q294" s="181">
        <v>0.16370999999999999</v>
      </c>
      <c r="R294" s="181">
        <f>Q294*H294</f>
        <v>26.995778999999999</v>
      </c>
      <c r="S294" s="181">
        <v>0</v>
      </c>
      <c r="T294" s="182">
        <f>S294*H294</f>
        <v>0</v>
      </c>
      <c r="AR294" s="16" t="s">
        <v>131</v>
      </c>
      <c r="AT294" s="16" t="s">
        <v>126</v>
      </c>
      <c r="AU294" s="16" t="s">
        <v>86</v>
      </c>
      <c r="AY294" s="16" t="s">
        <v>124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6" t="s">
        <v>84</v>
      </c>
      <c r="BK294" s="183">
        <f>ROUND(I294*H294,2)</f>
        <v>0</v>
      </c>
      <c r="BL294" s="16" t="s">
        <v>131</v>
      </c>
      <c r="BM294" s="16" t="s">
        <v>464</v>
      </c>
    </row>
    <row r="295" s="1" customFormat="1">
      <c r="B295" s="34"/>
      <c r="D295" s="184" t="s">
        <v>133</v>
      </c>
      <c r="F295" s="185" t="s">
        <v>465</v>
      </c>
      <c r="I295" s="117"/>
      <c r="L295" s="34"/>
      <c r="M295" s="186"/>
      <c r="N295" s="64"/>
      <c r="O295" s="64"/>
      <c r="P295" s="64"/>
      <c r="Q295" s="64"/>
      <c r="R295" s="64"/>
      <c r="S295" s="64"/>
      <c r="T295" s="65"/>
      <c r="AT295" s="16" t="s">
        <v>133</v>
      </c>
      <c r="AU295" s="16" t="s">
        <v>86</v>
      </c>
    </row>
    <row r="296" s="1" customFormat="1">
      <c r="B296" s="34"/>
      <c r="D296" s="184" t="s">
        <v>135</v>
      </c>
      <c r="F296" s="187" t="s">
        <v>466</v>
      </c>
      <c r="I296" s="117"/>
      <c r="L296" s="34"/>
      <c r="M296" s="186"/>
      <c r="N296" s="64"/>
      <c r="O296" s="64"/>
      <c r="P296" s="64"/>
      <c r="Q296" s="64"/>
      <c r="R296" s="64"/>
      <c r="S296" s="64"/>
      <c r="T296" s="65"/>
      <c r="AT296" s="16" t="s">
        <v>135</v>
      </c>
      <c r="AU296" s="16" t="s">
        <v>86</v>
      </c>
    </row>
    <row r="297" s="12" customFormat="1">
      <c r="B297" s="188"/>
      <c r="D297" s="184" t="s">
        <v>137</v>
      </c>
      <c r="E297" s="189" t="s">
        <v>3</v>
      </c>
      <c r="F297" s="190" t="s">
        <v>467</v>
      </c>
      <c r="H297" s="191">
        <v>164.90000000000001</v>
      </c>
      <c r="I297" s="192"/>
      <c r="L297" s="188"/>
      <c r="M297" s="193"/>
      <c r="N297" s="194"/>
      <c r="O297" s="194"/>
      <c r="P297" s="194"/>
      <c r="Q297" s="194"/>
      <c r="R297" s="194"/>
      <c r="S297" s="194"/>
      <c r="T297" s="195"/>
      <c r="AT297" s="189" t="s">
        <v>137</v>
      </c>
      <c r="AU297" s="189" t="s">
        <v>86</v>
      </c>
      <c r="AV297" s="12" t="s">
        <v>86</v>
      </c>
      <c r="AW297" s="12" t="s">
        <v>37</v>
      </c>
      <c r="AX297" s="12" t="s">
        <v>84</v>
      </c>
      <c r="AY297" s="189" t="s">
        <v>124</v>
      </c>
    </row>
    <row r="298" s="1" customFormat="1" ht="20.4" customHeight="1">
      <c r="B298" s="171"/>
      <c r="C298" s="196" t="s">
        <v>468</v>
      </c>
      <c r="D298" s="196" t="s">
        <v>233</v>
      </c>
      <c r="E298" s="197" t="s">
        <v>469</v>
      </c>
      <c r="F298" s="198" t="s">
        <v>470</v>
      </c>
      <c r="G298" s="199" t="s">
        <v>355</v>
      </c>
      <c r="H298" s="200">
        <v>164.90000000000001</v>
      </c>
      <c r="I298" s="201"/>
      <c r="J298" s="202">
        <f>ROUND(I298*H298,2)</f>
        <v>0</v>
      </c>
      <c r="K298" s="198" t="s">
        <v>130</v>
      </c>
      <c r="L298" s="203"/>
      <c r="M298" s="204" t="s">
        <v>3</v>
      </c>
      <c r="N298" s="205" t="s">
        <v>48</v>
      </c>
      <c r="O298" s="64"/>
      <c r="P298" s="181">
        <f>O298*H298</f>
        <v>0</v>
      </c>
      <c r="Q298" s="181">
        <v>0.26400000000000001</v>
      </c>
      <c r="R298" s="181">
        <f>Q298*H298</f>
        <v>43.533600000000007</v>
      </c>
      <c r="S298" s="181">
        <v>0</v>
      </c>
      <c r="T298" s="182">
        <f>S298*H298</f>
        <v>0</v>
      </c>
      <c r="AR298" s="16" t="s">
        <v>175</v>
      </c>
      <c r="AT298" s="16" t="s">
        <v>233</v>
      </c>
      <c r="AU298" s="16" t="s">
        <v>86</v>
      </c>
      <c r="AY298" s="16" t="s">
        <v>124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6" t="s">
        <v>84</v>
      </c>
      <c r="BK298" s="183">
        <f>ROUND(I298*H298,2)</f>
        <v>0</v>
      </c>
      <c r="BL298" s="16" t="s">
        <v>131</v>
      </c>
      <c r="BM298" s="16" t="s">
        <v>471</v>
      </c>
    </row>
    <row r="299" s="1" customFormat="1">
      <c r="B299" s="34"/>
      <c r="D299" s="184" t="s">
        <v>133</v>
      </c>
      <c r="F299" s="185" t="s">
        <v>470</v>
      </c>
      <c r="I299" s="117"/>
      <c r="L299" s="34"/>
      <c r="M299" s="186"/>
      <c r="N299" s="64"/>
      <c r="O299" s="64"/>
      <c r="P299" s="64"/>
      <c r="Q299" s="64"/>
      <c r="R299" s="64"/>
      <c r="S299" s="64"/>
      <c r="T299" s="65"/>
      <c r="AT299" s="16" t="s">
        <v>133</v>
      </c>
      <c r="AU299" s="16" t="s">
        <v>86</v>
      </c>
    </row>
    <row r="300" s="12" customFormat="1">
      <c r="B300" s="188"/>
      <c r="D300" s="184" t="s">
        <v>137</v>
      </c>
      <c r="E300" s="189" t="s">
        <v>3</v>
      </c>
      <c r="F300" s="190" t="s">
        <v>467</v>
      </c>
      <c r="H300" s="191">
        <v>164.90000000000001</v>
      </c>
      <c r="I300" s="192"/>
      <c r="L300" s="188"/>
      <c r="M300" s="193"/>
      <c r="N300" s="194"/>
      <c r="O300" s="194"/>
      <c r="P300" s="194"/>
      <c r="Q300" s="194"/>
      <c r="R300" s="194"/>
      <c r="S300" s="194"/>
      <c r="T300" s="195"/>
      <c r="AT300" s="189" t="s">
        <v>137</v>
      </c>
      <c r="AU300" s="189" t="s">
        <v>86</v>
      </c>
      <c r="AV300" s="12" t="s">
        <v>86</v>
      </c>
      <c r="AW300" s="12" t="s">
        <v>37</v>
      </c>
      <c r="AX300" s="12" t="s">
        <v>84</v>
      </c>
      <c r="AY300" s="189" t="s">
        <v>124</v>
      </c>
    </row>
    <row r="301" s="1" customFormat="1" ht="20.4" customHeight="1">
      <c r="B301" s="171"/>
      <c r="C301" s="172" t="s">
        <v>472</v>
      </c>
      <c r="D301" s="172" t="s">
        <v>126</v>
      </c>
      <c r="E301" s="173" t="s">
        <v>473</v>
      </c>
      <c r="F301" s="174" t="s">
        <v>474</v>
      </c>
      <c r="G301" s="175" t="s">
        <v>355</v>
      </c>
      <c r="H301" s="176">
        <v>685</v>
      </c>
      <c r="I301" s="177"/>
      <c r="J301" s="178">
        <f>ROUND(I301*H301,2)</f>
        <v>0</v>
      </c>
      <c r="K301" s="174" t="s">
        <v>130</v>
      </c>
      <c r="L301" s="34"/>
      <c r="M301" s="179" t="s">
        <v>3</v>
      </c>
      <c r="N301" s="180" t="s">
        <v>48</v>
      </c>
      <c r="O301" s="64"/>
      <c r="P301" s="181">
        <f>O301*H301</f>
        <v>0</v>
      </c>
      <c r="Q301" s="181">
        <v>0</v>
      </c>
      <c r="R301" s="181">
        <f>Q301*H301</f>
        <v>0</v>
      </c>
      <c r="S301" s="181">
        <v>0.17199999999999999</v>
      </c>
      <c r="T301" s="182">
        <f>S301*H301</f>
        <v>117.81999999999999</v>
      </c>
      <c r="AR301" s="16" t="s">
        <v>131</v>
      </c>
      <c r="AT301" s="16" t="s">
        <v>126</v>
      </c>
      <c r="AU301" s="16" t="s">
        <v>86</v>
      </c>
      <c r="AY301" s="16" t="s">
        <v>124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6" t="s">
        <v>84</v>
      </c>
      <c r="BK301" s="183">
        <f>ROUND(I301*H301,2)</f>
        <v>0</v>
      </c>
      <c r="BL301" s="16" t="s">
        <v>131</v>
      </c>
      <c r="BM301" s="16" t="s">
        <v>475</v>
      </c>
    </row>
    <row r="302" s="1" customFormat="1">
      <c r="B302" s="34"/>
      <c r="D302" s="184" t="s">
        <v>133</v>
      </c>
      <c r="F302" s="185" t="s">
        <v>476</v>
      </c>
      <c r="I302" s="117"/>
      <c r="L302" s="34"/>
      <c r="M302" s="186"/>
      <c r="N302" s="64"/>
      <c r="O302" s="64"/>
      <c r="P302" s="64"/>
      <c r="Q302" s="64"/>
      <c r="R302" s="64"/>
      <c r="S302" s="64"/>
      <c r="T302" s="65"/>
      <c r="AT302" s="16" t="s">
        <v>133</v>
      </c>
      <c r="AU302" s="16" t="s">
        <v>86</v>
      </c>
    </row>
    <row r="303" s="1" customFormat="1">
      <c r="B303" s="34"/>
      <c r="D303" s="184" t="s">
        <v>135</v>
      </c>
      <c r="F303" s="187" t="s">
        <v>477</v>
      </c>
      <c r="I303" s="117"/>
      <c r="L303" s="34"/>
      <c r="M303" s="186"/>
      <c r="N303" s="64"/>
      <c r="O303" s="64"/>
      <c r="P303" s="64"/>
      <c r="Q303" s="64"/>
      <c r="R303" s="64"/>
      <c r="S303" s="64"/>
      <c r="T303" s="65"/>
      <c r="AT303" s="16" t="s">
        <v>135</v>
      </c>
      <c r="AU303" s="16" t="s">
        <v>86</v>
      </c>
    </row>
    <row r="304" s="1" customFormat="1" ht="20.4" customHeight="1">
      <c r="B304" s="171"/>
      <c r="C304" s="172" t="s">
        <v>478</v>
      </c>
      <c r="D304" s="172" t="s">
        <v>126</v>
      </c>
      <c r="E304" s="173" t="s">
        <v>479</v>
      </c>
      <c r="F304" s="174" t="s">
        <v>480</v>
      </c>
      <c r="G304" s="175" t="s">
        <v>355</v>
      </c>
      <c r="H304" s="176">
        <v>60</v>
      </c>
      <c r="I304" s="177"/>
      <c r="J304" s="178">
        <f>ROUND(I304*H304,2)</f>
        <v>0</v>
      </c>
      <c r="K304" s="174" t="s">
        <v>130</v>
      </c>
      <c r="L304" s="34"/>
      <c r="M304" s="179" t="s">
        <v>3</v>
      </c>
      <c r="N304" s="180" t="s">
        <v>48</v>
      </c>
      <c r="O304" s="64"/>
      <c r="P304" s="181">
        <f>O304*H304</f>
        <v>0</v>
      </c>
      <c r="Q304" s="181">
        <v>0</v>
      </c>
      <c r="R304" s="181">
        <f>Q304*H304</f>
        <v>0</v>
      </c>
      <c r="S304" s="181">
        <v>0.042999999999999997</v>
      </c>
      <c r="T304" s="182">
        <f>S304*H304</f>
        <v>2.5799999999999996</v>
      </c>
      <c r="AR304" s="16" t="s">
        <v>131</v>
      </c>
      <c r="AT304" s="16" t="s">
        <v>126</v>
      </c>
      <c r="AU304" s="16" t="s">
        <v>86</v>
      </c>
      <c r="AY304" s="16" t="s">
        <v>124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6" t="s">
        <v>84</v>
      </c>
      <c r="BK304" s="183">
        <f>ROUND(I304*H304,2)</f>
        <v>0</v>
      </c>
      <c r="BL304" s="16" t="s">
        <v>131</v>
      </c>
      <c r="BM304" s="16" t="s">
        <v>481</v>
      </c>
    </row>
    <row r="305" s="1" customFormat="1">
      <c r="B305" s="34"/>
      <c r="D305" s="184" t="s">
        <v>133</v>
      </c>
      <c r="F305" s="185" t="s">
        <v>482</v>
      </c>
      <c r="I305" s="117"/>
      <c r="L305" s="34"/>
      <c r="M305" s="186"/>
      <c r="N305" s="64"/>
      <c r="O305" s="64"/>
      <c r="P305" s="64"/>
      <c r="Q305" s="64"/>
      <c r="R305" s="64"/>
      <c r="S305" s="64"/>
      <c r="T305" s="65"/>
      <c r="AT305" s="16" t="s">
        <v>133</v>
      </c>
      <c r="AU305" s="16" t="s">
        <v>86</v>
      </c>
    </row>
    <row r="306" s="1" customFormat="1">
      <c r="B306" s="34"/>
      <c r="D306" s="184" t="s">
        <v>135</v>
      </c>
      <c r="F306" s="187" t="s">
        <v>483</v>
      </c>
      <c r="I306" s="117"/>
      <c r="L306" s="34"/>
      <c r="M306" s="186"/>
      <c r="N306" s="64"/>
      <c r="O306" s="64"/>
      <c r="P306" s="64"/>
      <c r="Q306" s="64"/>
      <c r="R306" s="64"/>
      <c r="S306" s="64"/>
      <c r="T306" s="65"/>
      <c r="AT306" s="16" t="s">
        <v>135</v>
      </c>
      <c r="AU306" s="16" t="s">
        <v>86</v>
      </c>
    </row>
    <row r="307" s="1" customFormat="1" ht="20.4" customHeight="1">
      <c r="B307" s="171"/>
      <c r="C307" s="172" t="s">
        <v>484</v>
      </c>
      <c r="D307" s="172" t="s">
        <v>126</v>
      </c>
      <c r="E307" s="173" t="s">
        <v>485</v>
      </c>
      <c r="F307" s="174" t="s">
        <v>486</v>
      </c>
      <c r="G307" s="175" t="s">
        <v>355</v>
      </c>
      <c r="H307" s="176">
        <v>0.14999999999999999</v>
      </c>
      <c r="I307" s="177"/>
      <c r="J307" s="178">
        <f>ROUND(I307*H307,2)</f>
        <v>0</v>
      </c>
      <c r="K307" s="174" t="s">
        <v>130</v>
      </c>
      <c r="L307" s="34"/>
      <c r="M307" s="179" t="s">
        <v>3</v>
      </c>
      <c r="N307" s="180" t="s">
        <v>48</v>
      </c>
      <c r="O307" s="64"/>
      <c r="P307" s="181">
        <f>O307*H307</f>
        <v>0</v>
      </c>
      <c r="Q307" s="181">
        <v>0.0030899999999999999</v>
      </c>
      <c r="R307" s="181">
        <f>Q307*H307</f>
        <v>0.00046349999999999994</v>
      </c>
      <c r="S307" s="181">
        <v>0.126</v>
      </c>
      <c r="T307" s="182">
        <f>S307*H307</f>
        <v>0.0189</v>
      </c>
      <c r="AR307" s="16" t="s">
        <v>131</v>
      </c>
      <c r="AT307" s="16" t="s">
        <v>126</v>
      </c>
      <c r="AU307" s="16" t="s">
        <v>86</v>
      </c>
      <c r="AY307" s="16" t="s">
        <v>124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6" t="s">
        <v>84</v>
      </c>
      <c r="BK307" s="183">
        <f>ROUND(I307*H307,2)</f>
        <v>0</v>
      </c>
      <c r="BL307" s="16" t="s">
        <v>131</v>
      </c>
      <c r="BM307" s="16" t="s">
        <v>487</v>
      </c>
    </row>
    <row r="308" s="1" customFormat="1">
      <c r="B308" s="34"/>
      <c r="D308" s="184" t="s">
        <v>133</v>
      </c>
      <c r="F308" s="185" t="s">
        <v>488</v>
      </c>
      <c r="I308" s="117"/>
      <c r="L308" s="34"/>
      <c r="M308" s="186"/>
      <c r="N308" s="64"/>
      <c r="O308" s="64"/>
      <c r="P308" s="64"/>
      <c r="Q308" s="64"/>
      <c r="R308" s="64"/>
      <c r="S308" s="64"/>
      <c r="T308" s="65"/>
      <c r="AT308" s="16" t="s">
        <v>133</v>
      </c>
      <c r="AU308" s="16" t="s">
        <v>86</v>
      </c>
    </row>
    <row r="309" s="1" customFormat="1">
      <c r="B309" s="34"/>
      <c r="D309" s="184" t="s">
        <v>135</v>
      </c>
      <c r="F309" s="187" t="s">
        <v>489</v>
      </c>
      <c r="I309" s="117"/>
      <c r="L309" s="34"/>
      <c r="M309" s="186"/>
      <c r="N309" s="64"/>
      <c r="O309" s="64"/>
      <c r="P309" s="64"/>
      <c r="Q309" s="64"/>
      <c r="R309" s="64"/>
      <c r="S309" s="64"/>
      <c r="T309" s="65"/>
      <c r="AT309" s="16" t="s">
        <v>135</v>
      </c>
      <c r="AU309" s="16" t="s">
        <v>86</v>
      </c>
    </row>
    <row r="310" s="1" customFormat="1" ht="20.4" customHeight="1">
      <c r="B310" s="171"/>
      <c r="C310" s="172" t="s">
        <v>490</v>
      </c>
      <c r="D310" s="172" t="s">
        <v>126</v>
      </c>
      <c r="E310" s="173" t="s">
        <v>491</v>
      </c>
      <c r="F310" s="174" t="s">
        <v>492</v>
      </c>
      <c r="G310" s="175" t="s">
        <v>129</v>
      </c>
      <c r="H310" s="176">
        <v>76</v>
      </c>
      <c r="I310" s="177"/>
      <c r="J310" s="178">
        <f>ROUND(I310*H310,2)</f>
        <v>0</v>
      </c>
      <c r="K310" s="174" t="s">
        <v>130</v>
      </c>
      <c r="L310" s="34"/>
      <c r="M310" s="179" t="s">
        <v>3</v>
      </c>
      <c r="N310" s="180" t="s">
        <v>48</v>
      </c>
      <c r="O310" s="64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AR310" s="16" t="s">
        <v>131</v>
      </c>
      <c r="AT310" s="16" t="s">
        <v>126</v>
      </c>
      <c r="AU310" s="16" t="s">
        <v>86</v>
      </c>
      <c r="AY310" s="16" t="s">
        <v>124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6" t="s">
        <v>84</v>
      </c>
      <c r="BK310" s="183">
        <f>ROUND(I310*H310,2)</f>
        <v>0</v>
      </c>
      <c r="BL310" s="16" t="s">
        <v>131</v>
      </c>
      <c r="BM310" s="16" t="s">
        <v>493</v>
      </c>
    </row>
    <row r="311" s="1" customFormat="1">
      <c r="B311" s="34"/>
      <c r="D311" s="184" t="s">
        <v>133</v>
      </c>
      <c r="F311" s="185" t="s">
        <v>494</v>
      </c>
      <c r="I311" s="117"/>
      <c r="L311" s="34"/>
      <c r="M311" s="186"/>
      <c r="N311" s="64"/>
      <c r="O311" s="64"/>
      <c r="P311" s="64"/>
      <c r="Q311" s="64"/>
      <c r="R311" s="64"/>
      <c r="S311" s="64"/>
      <c r="T311" s="65"/>
      <c r="AT311" s="16" t="s">
        <v>133</v>
      </c>
      <c r="AU311" s="16" t="s">
        <v>86</v>
      </c>
    </row>
    <row r="312" s="1" customFormat="1">
      <c r="B312" s="34"/>
      <c r="D312" s="184" t="s">
        <v>135</v>
      </c>
      <c r="F312" s="187" t="s">
        <v>495</v>
      </c>
      <c r="I312" s="117"/>
      <c r="L312" s="34"/>
      <c r="M312" s="186"/>
      <c r="N312" s="64"/>
      <c r="O312" s="64"/>
      <c r="P312" s="64"/>
      <c r="Q312" s="64"/>
      <c r="R312" s="64"/>
      <c r="S312" s="64"/>
      <c r="T312" s="65"/>
      <c r="AT312" s="16" t="s">
        <v>135</v>
      </c>
      <c r="AU312" s="16" t="s">
        <v>86</v>
      </c>
    </row>
    <row r="313" s="12" customFormat="1">
      <c r="B313" s="188"/>
      <c r="D313" s="184" t="s">
        <v>137</v>
      </c>
      <c r="E313" s="189" t="s">
        <v>3</v>
      </c>
      <c r="F313" s="190" t="s">
        <v>138</v>
      </c>
      <c r="H313" s="191">
        <v>76</v>
      </c>
      <c r="I313" s="192"/>
      <c r="L313" s="188"/>
      <c r="M313" s="193"/>
      <c r="N313" s="194"/>
      <c r="O313" s="194"/>
      <c r="P313" s="194"/>
      <c r="Q313" s="194"/>
      <c r="R313" s="194"/>
      <c r="S313" s="194"/>
      <c r="T313" s="195"/>
      <c r="AT313" s="189" t="s">
        <v>137</v>
      </c>
      <c r="AU313" s="189" t="s">
        <v>86</v>
      </c>
      <c r="AV313" s="12" t="s">
        <v>86</v>
      </c>
      <c r="AW313" s="12" t="s">
        <v>37</v>
      </c>
      <c r="AX313" s="12" t="s">
        <v>84</v>
      </c>
      <c r="AY313" s="189" t="s">
        <v>124</v>
      </c>
    </row>
    <row r="314" s="11" customFormat="1" ht="22.8" customHeight="1">
      <c r="B314" s="158"/>
      <c r="D314" s="159" t="s">
        <v>76</v>
      </c>
      <c r="E314" s="169" t="s">
        <v>496</v>
      </c>
      <c r="F314" s="169" t="s">
        <v>497</v>
      </c>
      <c r="I314" s="161"/>
      <c r="J314" s="170">
        <f>BK314</f>
        <v>0</v>
      </c>
      <c r="L314" s="158"/>
      <c r="M314" s="163"/>
      <c r="N314" s="164"/>
      <c r="O314" s="164"/>
      <c r="P314" s="165">
        <f>SUM(P315:P336)</f>
        <v>0</v>
      </c>
      <c r="Q314" s="164"/>
      <c r="R314" s="165">
        <f>SUM(R315:R336)</f>
        <v>0</v>
      </c>
      <c r="S314" s="164"/>
      <c r="T314" s="166">
        <f>SUM(T315:T336)</f>
        <v>0</v>
      </c>
      <c r="AR314" s="159" t="s">
        <v>84</v>
      </c>
      <c r="AT314" s="167" t="s">
        <v>76</v>
      </c>
      <c r="AU314" s="167" t="s">
        <v>84</v>
      </c>
      <c r="AY314" s="159" t="s">
        <v>124</v>
      </c>
      <c r="BK314" s="168">
        <f>SUM(BK315:BK336)</f>
        <v>0</v>
      </c>
    </row>
    <row r="315" s="1" customFormat="1" ht="20.4" customHeight="1">
      <c r="B315" s="171"/>
      <c r="C315" s="172" t="s">
        <v>498</v>
      </c>
      <c r="D315" s="172" t="s">
        <v>126</v>
      </c>
      <c r="E315" s="173" t="s">
        <v>499</v>
      </c>
      <c r="F315" s="174" t="s">
        <v>500</v>
      </c>
      <c r="G315" s="175" t="s">
        <v>214</v>
      </c>
      <c r="H315" s="176">
        <v>1678.3330000000001</v>
      </c>
      <c r="I315" s="177"/>
      <c r="J315" s="178">
        <f>ROUND(I315*H315,2)</f>
        <v>0</v>
      </c>
      <c r="K315" s="174" t="s">
        <v>130</v>
      </c>
      <c r="L315" s="34"/>
      <c r="M315" s="179" t="s">
        <v>3</v>
      </c>
      <c r="N315" s="180" t="s">
        <v>48</v>
      </c>
      <c r="O315" s="64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AR315" s="16" t="s">
        <v>131</v>
      </c>
      <c r="AT315" s="16" t="s">
        <v>126</v>
      </c>
      <c r="AU315" s="16" t="s">
        <v>86</v>
      </c>
      <c r="AY315" s="16" t="s">
        <v>124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6" t="s">
        <v>84</v>
      </c>
      <c r="BK315" s="183">
        <f>ROUND(I315*H315,2)</f>
        <v>0</v>
      </c>
      <c r="BL315" s="16" t="s">
        <v>131</v>
      </c>
      <c r="BM315" s="16" t="s">
        <v>501</v>
      </c>
    </row>
    <row r="316" s="1" customFormat="1">
      <c r="B316" s="34"/>
      <c r="D316" s="184" t="s">
        <v>133</v>
      </c>
      <c r="F316" s="185" t="s">
        <v>502</v>
      </c>
      <c r="I316" s="117"/>
      <c r="L316" s="34"/>
      <c r="M316" s="186"/>
      <c r="N316" s="64"/>
      <c r="O316" s="64"/>
      <c r="P316" s="64"/>
      <c r="Q316" s="64"/>
      <c r="R316" s="64"/>
      <c r="S316" s="64"/>
      <c r="T316" s="65"/>
      <c r="AT316" s="16" t="s">
        <v>133</v>
      </c>
      <c r="AU316" s="16" t="s">
        <v>86</v>
      </c>
    </row>
    <row r="317" s="1" customFormat="1">
      <c r="B317" s="34"/>
      <c r="D317" s="184" t="s">
        <v>135</v>
      </c>
      <c r="F317" s="187" t="s">
        <v>503</v>
      </c>
      <c r="I317" s="117"/>
      <c r="L317" s="34"/>
      <c r="M317" s="186"/>
      <c r="N317" s="64"/>
      <c r="O317" s="64"/>
      <c r="P317" s="64"/>
      <c r="Q317" s="64"/>
      <c r="R317" s="64"/>
      <c r="S317" s="64"/>
      <c r="T317" s="65"/>
      <c r="AT317" s="16" t="s">
        <v>135</v>
      </c>
      <c r="AU317" s="16" t="s">
        <v>86</v>
      </c>
    </row>
    <row r="318" s="1" customFormat="1" ht="20.4" customHeight="1">
      <c r="B318" s="171"/>
      <c r="C318" s="172" t="s">
        <v>504</v>
      </c>
      <c r="D318" s="172" t="s">
        <v>126</v>
      </c>
      <c r="E318" s="173" t="s">
        <v>505</v>
      </c>
      <c r="F318" s="174" t="s">
        <v>506</v>
      </c>
      <c r="G318" s="175" t="s">
        <v>214</v>
      </c>
      <c r="H318" s="176">
        <v>1678.3330000000001</v>
      </c>
      <c r="I318" s="177"/>
      <c r="J318" s="178">
        <f>ROUND(I318*H318,2)</f>
        <v>0</v>
      </c>
      <c r="K318" s="174" t="s">
        <v>130</v>
      </c>
      <c r="L318" s="34"/>
      <c r="M318" s="179" t="s">
        <v>3</v>
      </c>
      <c r="N318" s="180" t="s">
        <v>48</v>
      </c>
      <c r="O318" s="64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AR318" s="16" t="s">
        <v>131</v>
      </c>
      <c r="AT318" s="16" t="s">
        <v>126</v>
      </c>
      <c r="AU318" s="16" t="s">
        <v>86</v>
      </c>
      <c r="AY318" s="16" t="s">
        <v>124</v>
      </c>
      <c r="BE318" s="183">
        <f>IF(N318="základní",J318,0)</f>
        <v>0</v>
      </c>
      <c r="BF318" s="183">
        <f>IF(N318="snížená",J318,0)</f>
        <v>0</v>
      </c>
      <c r="BG318" s="183">
        <f>IF(N318="zákl. přenesená",J318,0)</f>
        <v>0</v>
      </c>
      <c r="BH318" s="183">
        <f>IF(N318="sníž. přenesená",J318,0)</f>
        <v>0</v>
      </c>
      <c r="BI318" s="183">
        <f>IF(N318="nulová",J318,0)</f>
        <v>0</v>
      </c>
      <c r="BJ318" s="16" t="s">
        <v>84</v>
      </c>
      <c r="BK318" s="183">
        <f>ROUND(I318*H318,2)</f>
        <v>0</v>
      </c>
      <c r="BL318" s="16" t="s">
        <v>131</v>
      </c>
      <c r="BM318" s="16" t="s">
        <v>507</v>
      </c>
    </row>
    <row r="319" s="1" customFormat="1">
      <c r="B319" s="34"/>
      <c r="D319" s="184" t="s">
        <v>133</v>
      </c>
      <c r="F319" s="185" t="s">
        <v>508</v>
      </c>
      <c r="I319" s="117"/>
      <c r="L319" s="34"/>
      <c r="M319" s="186"/>
      <c r="N319" s="64"/>
      <c r="O319" s="64"/>
      <c r="P319" s="64"/>
      <c r="Q319" s="64"/>
      <c r="R319" s="64"/>
      <c r="S319" s="64"/>
      <c r="T319" s="65"/>
      <c r="AT319" s="16" t="s">
        <v>133</v>
      </c>
      <c r="AU319" s="16" t="s">
        <v>86</v>
      </c>
    </row>
    <row r="320" s="1" customFormat="1">
      <c r="B320" s="34"/>
      <c r="D320" s="184" t="s">
        <v>135</v>
      </c>
      <c r="F320" s="187" t="s">
        <v>503</v>
      </c>
      <c r="I320" s="117"/>
      <c r="L320" s="34"/>
      <c r="M320" s="186"/>
      <c r="N320" s="64"/>
      <c r="O320" s="64"/>
      <c r="P320" s="64"/>
      <c r="Q320" s="64"/>
      <c r="R320" s="64"/>
      <c r="S320" s="64"/>
      <c r="T320" s="65"/>
      <c r="AT320" s="16" t="s">
        <v>135</v>
      </c>
      <c r="AU320" s="16" t="s">
        <v>86</v>
      </c>
    </row>
    <row r="321" s="1" customFormat="1" ht="20.4" customHeight="1">
      <c r="B321" s="171"/>
      <c r="C321" s="172" t="s">
        <v>509</v>
      </c>
      <c r="D321" s="172" t="s">
        <v>126</v>
      </c>
      <c r="E321" s="173" t="s">
        <v>510</v>
      </c>
      <c r="F321" s="174" t="s">
        <v>511</v>
      </c>
      <c r="G321" s="175" t="s">
        <v>214</v>
      </c>
      <c r="H321" s="176">
        <v>1678.3330000000001</v>
      </c>
      <c r="I321" s="177"/>
      <c r="J321" s="178">
        <f>ROUND(I321*H321,2)</f>
        <v>0</v>
      </c>
      <c r="K321" s="174" t="s">
        <v>130</v>
      </c>
      <c r="L321" s="34"/>
      <c r="M321" s="179" t="s">
        <v>3</v>
      </c>
      <c r="N321" s="180" t="s">
        <v>48</v>
      </c>
      <c r="O321" s="64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AR321" s="16" t="s">
        <v>131</v>
      </c>
      <c r="AT321" s="16" t="s">
        <v>126</v>
      </c>
      <c r="AU321" s="16" t="s">
        <v>86</v>
      </c>
      <c r="AY321" s="16" t="s">
        <v>124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16" t="s">
        <v>84</v>
      </c>
      <c r="BK321" s="183">
        <f>ROUND(I321*H321,2)</f>
        <v>0</v>
      </c>
      <c r="BL321" s="16" t="s">
        <v>131</v>
      </c>
      <c r="BM321" s="16" t="s">
        <v>512</v>
      </c>
    </row>
    <row r="322" s="1" customFormat="1">
      <c r="B322" s="34"/>
      <c r="D322" s="184" t="s">
        <v>133</v>
      </c>
      <c r="F322" s="185" t="s">
        <v>513</v>
      </c>
      <c r="I322" s="117"/>
      <c r="L322" s="34"/>
      <c r="M322" s="186"/>
      <c r="N322" s="64"/>
      <c r="O322" s="64"/>
      <c r="P322" s="64"/>
      <c r="Q322" s="64"/>
      <c r="R322" s="64"/>
      <c r="S322" s="64"/>
      <c r="T322" s="65"/>
      <c r="AT322" s="16" t="s">
        <v>133</v>
      </c>
      <c r="AU322" s="16" t="s">
        <v>86</v>
      </c>
    </row>
    <row r="323" s="1" customFormat="1">
      <c r="B323" s="34"/>
      <c r="D323" s="184" t="s">
        <v>135</v>
      </c>
      <c r="F323" s="187" t="s">
        <v>514</v>
      </c>
      <c r="I323" s="117"/>
      <c r="L323" s="34"/>
      <c r="M323" s="186"/>
      <c r="N323" s="64"/>
      <c r="O323" s="64"/>
      <c r="P323" s="64"/>
      <c r="Q323" s="64"/>
      <c r="R323" s="64"/>
      <c r="S323" s="64"/>
      <c r="T323" s="65"/>
      <c r="AT323" s="16" t="s">
        <v>135</v>
      </c>
      <c r="AU323" s="16" t="s">
        <v>86</v>
      </c>
    </row>
    <row r="324" s="1" customFormat="1" ht="20.4" customHeight="1">
      <c r="B324" s="171"/>
      <c r="C324" s="172" t="s">
        <v>515</v>
      </c>
      <c r="D324" s="172" t="s">
        <v>126</v>
      </c>
      <c r="E324" s="173" t="s">
        <v>516</v>
      </c>
      <c r="F324" s="174" t="s">
        <v>517</v>
      </c>
      <c r="G324" s="175" t="s">
        <v>214</v>
      </c>
      <c r="H324" s="176">
        <v>1072.5740000000001</v>
      </c>
      <c r="I324" s="177"/>
      <c r="J324" s="178">
        <f>ROUND(I324*H324,2)</f>
        <v>0</v>
      </c>
      <c r="K324" s="174" t="s">
        <v>130</v>
      </c>
      <c r="L324" s="34"/>
      <c r="M324" s="179" t="s">
        <v>3</v>
      </c>
      <c r="N324" s="180" t="s">
        <v>48</v>
      </c>
      <c r="O324" s="64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AR324" s="16" t="s">
        <v>131</v>
      </c>
      <c r="AT324" s="16" t="s">
        <v>126</v>
      </c>
      <c r="AU324" s="16" t="s">
        <v>86</v>
      </c>
      <c r="AY324" s="16" t="s">
        <v>124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6" t="s">
        <v>84</v>
      </c>
      <c r="BK324" s="183">
        <f>ROUND(I324*H324,2)</f>
        <v>0</v>
      </c>
      <c r="BL324" s="16" t="s">
        <v>131</v>
      </c>
      <c r="BM324" s="16" t="s">
        <v>518</v>
      </c>
    </row>
    <row r="325" s="1" customFormat="1">
      <c r="B325" s="34"/>
      <c r="D325" s="184" t="s">
        <v>133</v>
      </c>
      <c r="F325" s="185" t="s">
        <v>519</v>
      </c>
      <c r="I325" s="117"/>
      <c r="L325" s="34"/>
      <c r="M325" s="186"/>
      <c r="N325" s="64"/>
      <c r="O325" s="64"/>
      <c r="P325" s="64"/>
      <c r="Q325" s="64"/>
      <c r="R325" s="64"/>
      <c r="S325" s="64"/>
      <c r="T325" s="65"/>
      <c r="AT325" s="16" t="s">
        <v>133</v>
      </c>
      <c r="AU325" s="16" t="s">
        <v>86</v>
      </c>
    </row>
    <row r="326" s="1" customFormat="1">
      <c r="B326" s="34"/>
      <c r="D326" s="184" t="s">
        <v>135</v>
      </c>
      <c r="F326" s="187" t="s">
        <v>520</v>
      </c>
      <c r="I326" s="117"/>
      <c r="L326" s="34"/>
      <c r="M326" s="186"/>
      <c r="N326" s="64"/>
      <c r="O326" s="64"/>
      <c r="P326" s="64"/>
      <c r="Q326" s="64"/>
      <c r="R326" s="64"/>
      <c r="S326" s="64"/>
      <c r="T326" s="65"/>
      <c r="AT326" s="16" t="s">
        <v>135</v>
      </c>
      <c r="AU326" s="16" t="s">
        <v>86</v>
      </c>
    </row>
    <row r="327" s="12" customFormat="1">
      <c r="B327" s="188"/>
      <c r="D327" s="184" t="s">
        <v>137</v>
      </c>
      <c r="E327" s="189" t="s">
        <v>3</v>
      </c>
      <c r="F327" s="190" t="s">
        <v>521</v>
      </c>
      <c r="H327" s="191">
        <v>220.44</v>
      </c>
      <c r="I327" s="192"/>
      <c r="L327" s="188"/>
      <c r="M327" s="193"/>
      <c r="N327" s="194"/>
      <c r="O327" s="194"/>
      <c r="P327" s="194"/>
      <c r="Q327" s="194"/>
      <c r="R327" s="194"/>
      <c r="S327" s="194"/>
      <c r="T327" s="195"/>
      <c r="AT327" s="189" t="s">
        <v>137</v>
      </c>
      <c r="AU327" s="189" t="s">
        <v>86</v>
      </c>
      <c r="AV327" s="12" t="s">
        <v>86</v>
      </c>
      <c r="AW327" s="12" t="s">
        <v>37</v>
      </c>
      <c r="AX327" s="12" t="s">
        <v>77</v>
      </c>
      <c r="AY327" s="189" t="s">
        <v>124</v>
      </c>
    </row>
    <row r="328" s="12" customFormat="1">
      <c r="B328" s="188"/>
      <c r="D328" s="184" t="s">
        <v>137</v>
      </c>
      <c r="E328" s="189" t="s">
        <v>3</v>
      </c>
      <c r="F328" s="190" t="s">
        <v>522</v>
      </c>
      <c r="H328" s="191">
        <v>852.13400000000001</v>
      </c>
      <c r="I328" s="192"/>
      <c r="L328" s="188"/>
      <c r="M328" s="193"/>
      <c r="N328" s="194"/>
      <c r="O328" s="194"/>
      <c r="P328" s="194"/>
      <c r="Q328" s="194"/>
      <c r="R328" s="194"/>
      <c r="S328" s="194"/>
      <c r="T328" s="195"/>
      <c r="AT328" s="189" t="s">
        <v>137</v>
      </c>
      <c r="AU328" s="189" t="s">
        <v>86</v>
      </c>
      <c r="AV328" s="12" t="s">
        <v>86</v>
      </c>
      <c r="AW328" s="12" t="s">
        <v>37</v>
      </c>
      <c r="AX328" s="12" t="s">
        <v>77</v>
      </c>
      <c r="AY328" s="189" t="s">
        <v>124</v>
      </c>
    </row>
    <row r="329" s="1" customFormat="1" ht="20.4" customHeight="1">
      <c r="B329" s="171"/>
      <c r="C329" s="172" t="s">
        <v>523</v>
      </c>
      <c r="D329" s="172" t="s">
        <v>126</v>
      </c>
      <c r="E329" s="173" t="s">
        <v>524</v>
      </c>
      <c r="F329" s="174" t="s">
        <v>525</v>
      </c>
      <c r="G329" s="175" t="s">
        <v>214</v>
      </c>
      <c r="H329" s="176">
        <v>605.74000000000001</v>
      </c>
      <c r="I329" s="177"/>
      <c r="J329" s="178">
        <f>ROUND(I329*H329,2)</f>
        <v>0</v>
      </c>
      <c r="K329" s="174" t="s">
        <v>130</v>
      </c>
      <c r="L329" s="34"/>
      <c r="M329" s="179" t="s">
        <v>3</v>
      </c>
      <c r="N329" s="180" t="s">
        <v>48</v>
      </c>
      <c r="O329" s="64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AR329" s="16" t="s">
        <v>131</v>
      </c>
      <c r="AT329" s="16" t="s">
        <v>126</v>
      </c>
      <c r="AU329" s="16" t="s">
        <v>86</v>
      </c>
      <c r="AY329" s="16" t="s">
        <v>124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6" t="s">
        <v>84</v>
      </c>
      <c r="BK329" s="183">
        <f>ROUND(I329*H329,2)</f>
        <v>0</v>
      </c>
      <c r="BL329" s="16" t="s">
        <v>131</v>
      </c>
      <c r="BM329" s="16" t="s">
        <v>526</v>
      </c>
    </row>
    <row r="330" s="1" customFormat="1">
      <c r="B330" s="34"/>
      <c r="D330" s="184" t="s">
        <v>133</v>
      </c>
      <c r="F330" s="185" t="s">
        <v>216</v>
      </c>
      <c r="I330" s="117"/>
      <c r="L330" s="34"/>
      <c r="M330" s="186"/>
      <c r="N330" s="64"/>
      <c r="O330" s="64"/>
      <c r="P330" s="64"/>
      <c r="Q330" s="64"/>
      <c r="R330" s="64"/>
      <c r="S330" s="64"/>
      <c r="T330" s="65"/>
      <c r="AT330" s="16" t="s">
        <v>133</v>
      </c>
      <c r="AU330" s="16" t="s">
        <v>86</v>
      </c>
    </row>
    <row r="331" s="1" customFormat="1">
      <c r="B331" s="34"/>
      <c r="D331" s="184" t="s">
        <v>135</v>
      </c>
      <c r="F331" s="187" t="s">
        <v>520</v>
      </c>
      <c r="I331" s="117"/>
      <c r="L331" s="34"/>
      <c r="M331" s="186"/>
      <c r="N331" s="64"/>
      <c r="O331" s="64"/>
      <c r="P331" s="64"/>
      <c r="Q331" s="64"/>
      <c r="R331" s="64"/>
      <c r="S331" s="64"/>
      <c r="T331" s="65"/>
      <c r="AT331" s="16" t="s">
        <v>135</v>
      </c>
      <c r="AU331" s="16" t="s">
        <v>86</v>
      </c>
    </row>
    <row r="332" s="12" customFormat="1">
      <c r="B332" s="188"/>
      <c r="D332" s="184" t="s">
        <v>137</v>
      </c>
      <c r="E332" s="189" t="s">
        <v>3</v>
      </c>
      <c r="F332" s="190" t="s">
        <v>527</v>
      </c>
      <c r="H332" s="191">
        <v>22.420000000000002</v>
      </c>
      <c r="I332" s="192"/>
      <c r="L332" s="188"/>
      <c r="M332" s="193"/>
      <c r="N332" s="194"/>
      <c r="O332" s="194"/>
      <c r="P332" s="194"/>
      <c r="Q332" s="194"/>
      <c r="R332" s="194"/>
      <c r="S332" s="194"/>
      <c r="T332" s="195"/>
      <c r="AT332" s="189" t="s">
        <v>137</v>
      </c>
      <c r="AU332" s="189" t="s">
        <v>86</v>
      </c>
      <c r="AV332" s="12" t="s">
        <v>86</v>
      </c>
      <c r="AW332" s="12" t="s">
        <v>37</v>
      </c>
      <c r="AX332" s="12" t="s">
        <v>77</v>
      </c>
      <c r="AY332" s="189" t="s">
        <v>124</v>
      </c>
    </row>
    <row r="333" s="12" customFormat="1">
      <c r="B333" s="188"/>
      <c r="D333" s="184" t="s">
        <v>137</v>
      </c>
      <c r="E333" s="189" t="s">
        <v>3</v>
      </c>
      <c r="F333" s="190" t="s">
        <v>528</v>
      </c>
      <c r="H333" s="191">
        <v>440.88</v>
      </c>
      <c r="I333" s="192"/>
      <c r="L333" s="188"/>
      <c r="M333" s="193"/>
      <c r="N333" s="194"/>
      <c r="O333" s="194"/>
      <c r="P333" s="194"/>
      <c r="Q333" s="194"/>
      <c r="R333" s="194"/>
      <c r="S333" s="194"/>
      <c r="T333" s="195"/>
      <c r="AT333" s="189" t="s">
        <v>137</v>
      </c>
      <c r="AU333" s="189" t="s">
        <v>86</v>
      </c>
      <c r="AV333" s="12" t="s">
        <v>86</v>
      </c>
      <c r="AW333" s="12" t="s">
        <v>37</v>
      </c>
      <c r="AX333" s="12" t="s">
        <v>77</v>
      </c>
      <c r="AY333" s="189" t="s">
        <v>124</v>
      </c>
    </row>
    <row r="334" s="12" customFormat="1">
      <c r="B334" s="188"/>
      <c r="D334" s="184" t="s">
        <v>137</v>
      </c>
      <c r="E334" s="189" t="s">
        <v>3</v>
      </c>
      <c r="F334" s="190" t="s">
        <v>529</v>
      </c>
      <c r="H334" s="191">
        <v>22.039999999999999</v>
      </c>
      <c r="I334" s="192"/>
      <c r="L334" s="188"/>
      <c r="M334" s="193"/>
      <c r="N334" s="194"/>
      <c r="O334" s="194"/>
      <c r="P334" s="194"/>
      <c r="Q334" s="194"/>
      <c r="R334" s="194"/>
      <c r="S334" s="194"/>
      <c r="T334" s="195"/>
      <c r="AT334" s="189" t="s">
        <v>137</v>
      </c>
      <c r="AU334" s="189" t="s">
        <v>86</v>
      </c>
      <c r="AV334" s="12" t="s">
        <v>86</v>
      </c>
      <c r="AW334" s="12" t="s">
        <v>37</v>
      </c>
      <c r="AX334" s="12" t="s">
        <v>77</v>
      </c>
      <c r="AY334" s="189" t="s">
        <v>124</v>
      </c>
    </row>
    <row r="335" s="12" customFormat="1">
      <c r="B335" s="188"/>
      <c r="D335" s="184" t="s">
        <v>137</v>
      </c>
      <c r="E335" s="189" t="s">
        <v>3</v>
      </c>
      <c r="F335" s="190" t="s">
        <v>530</v>
      </c>
      <c r="H335" s="191">
        <v>117.81999999999999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137</v>
      </c>
      <c r="AU335" s="189" t="s">
        <v>86</v>
      </c>
      <c r="AV335" s="12" t="s">
        <v>86</v>
      </c>
      <c r="AW335" s="12" t="s">
        <v>37</v>
      </c>
      <c r="AX335" s="12" t="s">
        <v>77</v>
      </c>
      <c r="AY335" s="189" t="s">
        <v>124</v>
      </c>
    </row>
    <row r="336" s="12" customFormat="1">
      <c r="B336" s="188"/>
      <c r="D336" s="184" t="s">
        <v>137</v>
      </c>
      <c r="E336" s="189" t="s">
        <v>3</v>
      </c>
      <c r="F336" s="190" t="s">
        <v>531</v>
      </c>
      <c r="H336" s="191">
        <v>2.5800000000000001</v>
      </c>
      <c r="I336" s="192"/>
      <c r="L336" s="188"/>
      <c r="M336" s="193"/>
      <c r="N336" s="194"/>
      <c r="O336" s="194"/>
      <c r="P336" s="194"/>
      <c r="Q336" s="194"/>
      <c r="R336" s="194"/>
      <c r="S336" s="194"/>
      <c r="T336" s="195"/>
      <c r="AT336" s="189" t="s">
        <v>137</v>
      </c>
      <c r="AU336" s="189" t="s">
        <v>86</v>
      </c>
      <c r="AV336" s="12" t="s">
        <v>86</v>
      </c>
      <c r="AW336" s="12" t="s">
        <v>37</v>
      </c>
      <c r="AX336" s="12" t="s">
        <v>77</v>
      </c>
      <c r="AY336" s="189" t="s">
        <v>124</v>
      </c>
    </row>
    <row r="337" s="11" customFormat="1" ht="22.8" customHeight="1">
      <c r="B337" s="158"/>
      <c r="D337" s="159" t="s">
        <v>76</v>
      </c>
      <c r="E337" s="169" t="s">
        <v>532</v>
      </c>
      <c r="F337" s="169" t="s">
        <v>533</v>
      </c>
      <c r="I337" s="161"/>
      <c r="J337" s="170">
        <f>BK337</f>
        <v>0</v>
      </c>
      <c r="L337" s="158"/>
      <c r="M337" s="163"/>
      <c r="N337" s="164"/>
      <c r="O337" s="164"/>
      <c r="P337" s="165">
        <f>SUM(P338:P340)</f>
        <v>0</v>
      </c>
      <c r="Q337" s="164"/>
      <c r="R337" s="165">
        <f>SUM(R338:R340)</f>
        <v>0</v>
      </c>
      <c r="S337" s="164"/>
      <c r="T337" s="166">
        <f>SUM(T338:T340)</f>
        <v>0</v>
      </c>
      <c r="AR337" s="159" t="s">
        <v>84</v>
      </c>
      <c r="AT337" s="167" t="s">
        <v>76</v>
      </c>
      <c r="AU337" s="167" t="s">
        <v>84</v>
      </c>
      <c r="AY337" s="159" t="s">
        <v>124</v>
      </c>
      <c r="BK337" s="168">
        <f>SUM(BK338:BK340)</f>
        <v>0</v>
      </c>
    </row>
    <row r="338" s="1" customFormat="1" ht="20.4" customHeight="1">
      <c r="B338" s="171"/>
      <c r="C338" s="172" t="s">
        <v>534</v>
      </c>
      <c r="D338" s="172" t="s">
        <v>126</v>
      </c>
      <c r="E338" s="173" t="s">
        <v>535</v>
      </c>
      <c r="F338" s="174" t="s">
        <v>536</v>
      </c>
      <c r="G338" s="175" t="s">
        <v>214</v>
      </c>
      <c r="H338" s="176">
        <v>472.012</v>
      </c>
      <c r="I338" s="177"/>
      <c r="J338" s="178">
        <f>ROUND(I338*H338,2)</f>
        <v>0</v>
      </c>
      <c r="K338" s="174" t="s">
        <v>130</v>
      </c>
      <c r="L338" s="34"/>
      <c r="M338" s="179" t="s">
        <v>3</v>
      </c>
      <c r="N338" s="180" t="s">
        <v>48</v>
      </c>
      <c r="O338" s="64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AR338" s="16" t="s">
        <v>131</v>
      </c>
      <c r="AT338" s="16" t="s">
        <v>126</v>
      </c>
      <c r="AU338" s="16" t="s">
        <v>86</v>
      </c>
      <c r="AY338" s="16" t="s">
        <v>124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6" t="s">
        <v>84</v>
      </c>
      <c r="BK338" s="183">
        <f>ROUND(I338*H338,2)</f>
        <v>0</v>
      </c>
      <c r="BL338" s="16" t="s">
        <v>131</v>
      </c>
      <c r="BM338" s="16" t="s">
        <v>537</v>
      </c>
    </row>
    <row r="339" s="1" customFormat="1">
      <c r="B339" s="34"/>
      <c r="D339" s="184" t="s">
        <v>133</v>
      </c>
      <c r="F339" s="185" t="s">
        <v>538</v>
      </c>
      <c r="I339" s="117"/>
      <c r="L339" s="34"/>
      <c r="M339" s="186"/>
      <c r="N339" s="64"/>
      <c r="O339" s="64"/>
      <c r="P339" s="64"/>
      <c r="Q339" s="64"/>
      <c r="R339" s="64"/>
      <c r="S339" s="64"/>
      <c r="T339" s="65"/>
      <c r="AT339" s="16" t="s">
        <v>133</v>
      </c>
      <c r="AU339" s="16" t="s">
        <v>86</v>
      </c>
    </row>
    <row r="340" s="1" customFormat="1">
      <c r="B340" s="34"/>
      <c r="D340" s="184" t="s">
        <v>135</v>
      </c>
      <c r="F340" s="187" t="s">
        <v>539</v>
      </c>
      <c r="I340" s="117"/>
      <c r="L340" s="34"/>
      <c r="M340" s="206"/>
      <c r="N340" s="207"/>
      <c r="O340" s="207"/>
      <c r="P340" s="207"/>
      <c r="Q340" s="207"/>
      <c r="R340" s="207"/>
      <c r="S340" s="207"/>
      <c r="T340" s="208"/>
      <c r="AT340" s="16" t="s">
        <v>135</v>
      </c>
      <c r="AU340" s="16" t="s">
        <v>86</v>
      </c>
    </row>
    <row r="341" s="1" customFormat="1" ht="6.96" customHeight="1">
      <c r="B341" s="49"/>
      <c r="C341" s="50"/>
      <c r="D341" s="50"/>
      <c r="E341" s="50"/>
      <c r="F341" s="50"/>
      <c r="G341" s="50"/>
      <c r="H341" s="50"/>
      <c r="I341" s="133"/>
      <c r="J341" s="50"/>
      <c r="K341" s="50"/>
      <c r="L341" s="34"/>
    </row>
  </sheetData>
  <autoFilter ref="C87:K34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92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ht="12" customHeight="1">
      <c r="B8" s="19"/>
      <c r="D8" s="28" t="s">
        <v>94</v>
      </c>
      <c r="L8" s="19"/>
    </row>
    <row r="9" s="1" customFormat="1" ht="14.4" customHeight="1">
      <c r="B9" s="34"/>
      <c r="E9" s="116" t="s">
        <v>95</v>
      </c>
      <c r="F9" s="1"/>
      <c r="G9" s="1"/>
      <c r="H9" s="1"/>
      <c r="I9" s="117"/>
      <c r="L9" s="34"/>
    </row>
    <row r="10" s="1" customFormat="1" ht="12" customHeight="1">
      <c r="B10" s="34"/>
      <c r="D10" s="28" t="s">
        <v>540</v>
      </c>
      <c r="I10" s="117"/>
      <c r="L10" s="34"/>
    </row>
    <row r="11" s="1" customFormat="1" ht="36.96" customHeight="1">
      <c r="B11" s="34"/>
      <c r="E11" s="55" t="s">
        <v>541</v>
      </c>
      <c r="F11" s="1"/>
      <c r="G11" s="1"/>
      <c r="H11" s="1"/>
      <c r="I11" s="117"/>
      <c r="L11" s="34"/>
    </row>
    <row r="12" s="1" customFormat="1">
      <c r="B12" s="34"/>
      <c r="I12" s="117"/>
      <c r="L12" s="34"/>
    </row>
    <row r="13" s="1" customFormat="1" ht="12" customHeight="1">
      <c r="B13" s="34"/>
      <c r="D13" s="28" t="s">
        <v>19</v>
      </c>
      <c r="F13" s="16" t="s">
        <v>3</v>
      </c>
      <c r="I13" s="118" t="s">
        <v>20</v>
      </c>
      <c r="J13" s="16" t="s">
        <v>3</v>
      </c>
      <c r="L13" s="34"/>
    </row>
    <row r="14" s="1" customFormat="1" ht="12" customHeight="1">
      <c r="B14" s="34"/>
      <c r="D14" s="28" t="s">
        <v>21</v>
      </c>
      <c r="F14" s="16" t="s">
        <v>22</v>
      </c>
      <c r="I14" s="118" t="s">
        <v>23</v>
      </c>
      <c r="J14" s="57" t="str">
        <f>'Rekapitulace stavby'!AN8</f>
        <v>12. 11. 2018</v>
      </c>
      <c r="L14" s="34"/>
    </row>
    <row r="15" s="1" customFormat="1" ht="10.8" customHeight="1">
      <c r="B15" s="34"/>
      <c r="I15" s="117"/>
      <c r="L15" s="34"/>
    </row>
    <row r="16" s="1" customFormat="1" ht="12" customHeight="1">
      <c r="B16" s="34"/>
      <c r="D16" s="28" t="s">
        <v>25</v>
      </c>
      <c r="I16" s="118" t="s">
        <v>26</v>
      </c>
      <c r="J16" s="16" t="s">
        <v>27</v>
      </c>
      <c r="L16" s="34"/>
    </row>
    <row r="17" s="1" customFormat="1" ht="18" customHeight="1">
      <c r="B17" s="34"/>
      <c r="E17" s="16" t="s">
        <v>28</v>
      </c>
      <c r="I17" s="118" t="s">
        <v>29</v>
      </c>
      <c r="J17" s="16" t="s">
        <v>30</v>
      </c>
      <c r="L17" s="34"/>
    </row>
    <row r="18" s="1" customFormat="1" ht="6.96" customHeight="1">
      <c r="B18" s="34"/>
      <c r="I18" s="117"/>
      <c r="L18" s="34"/>
    </row>
    <row r="19" s="1" customFormat="1" ht="12" customHeight="1">
      <c r="B19" s="34"/>
      <c r="D19" s="28" t="s">
        <v>31</v>
      </c>
      <c r="I19" s="118" t="s">
        <v>26</v>
      </c>
      <c r="J19" s="29" t="str">
        <f>'Rekapitulace stavby'!AN13</f>
        <v>Vyplň údaj</v>
      </c>
      <c r="L19" s="34"/>
    </row>
    <row r="20" s="1" customFormat="1" ht="18" customHeight="1">
      <c r="B20" s="34"/>
      <c r="E20" s="29" t="str">
        <f>'Rekapitulace stavby'!E14</f>
        <v>Vyplň údaj</v>
      </c>
      <c r="F20" s="16"/>
      <c r="G20" s="16"/>
      <c r="H20" s="16"/>
      <c r="I20" s="118" t="s">
        <v>29</v>
      </c>
      <c r="J20" s="29" t="str">
        <f>'Rekapitulace stavby'!AN14</f>
        <v>Vyplň údaj</v>
      </c>
      <c r="L20" s="34"/>
    </row>
    <row r="21" s="1" customFormat="1" ht="6.96" customHeight="1">
      <c r="B21" s="34"/>
      <c r="I21" s="117"/>
      <c r="L21" s="34"/>
    </row>
    <row r="22" s="1" customFormat="1" ht="12" customHeight="1">
      <c r="B22" s="34"/>
      <c r="D22" s="28" t="s">
        <v>33</v>
      </c>
      <c r="I22" s="118" t="s">
        <v>26</v>
      </c>
      <c r="J22" s="16" t="s">
        <v>34</v>
      </c>
      <c r="L22" s="34"/>
    </row>
    <row r="23" s="1" customFormat="1" ht="18" customHeight="1">
      <c r="B23" s="34"/>
      <c r="E23" s="16" t="s">
        <v>35</v>
      </c>
      <c r="I23" s="118" t="s">
        <v>29</v>
      </c>
      <c r="J23" s="16" t="s">
        <v>36</v>
      </c>
      <c r="L23" s="34"/>
    </row>
    <row r="24" s="1" customFormat="1" ht="6.96" customHeight="1">
      <c r="B24" s="34"/>
      <c r="I24" s="117"/>
      <c r="L24" s="34"/>
    </row>
    <row r="25" s="1" customFormat="1" ht="12" customHeight="1">
      <c r="B25" s="34"/>
      <c r="D25" s="28" t="s">
        <v>38</v>
      </c>
      <c r="I25" s="118" t="s">
        <v>26</v>
      </c>
      <c r="J25" s="16" t="s">
        <v>39</v>
      </c>
      <c r="L25" s="34"/>
    </row>
    <row r="26" s="1" customFormat="1" ht="18" customHeight="1">
      <c r="B26" s="34"/>
      <c r="E26" s="16" t="s">
        <v>40</v>
      </c>
      <c r="I26" s="118" t="s">
        <v>29</v>
      </c>
      <c r="J26" s="16" t="s">
        <v>3</v>
      </c>
      <c r="L26" s="34"/>
    </row>
    <row r="27" s="1" customFormat="1" ht="6.96" customHeight="1">
      <c r="B27" s="34"/>
      <c r="I27" s="117"/>
      <c r="L27" s="34"/>
    </row>
    <row r="28" s="1" customFormat="1" ht="12" customHeight="1">
      <c r="B28" s="34"/>
      <c r="D28" s="28" t="s">
        <v>41</v>
      </c>
      <c r="I28" s="117"/>
      <c r="L28" s="34"/>
    </row>
    <row r="29" s="7" customFormat="1" ht="14.4" customHeight="1">
      <c r="B29" s="119"/>
      <c r="E29" s="32" t="s">
        <v>3</v>
      </c>
      <c r="F29" s="32"/>
      <c r="G29" s="32"/>
      <c r="H29" s="32"/>
      <c r="I29" s="120"/>
      <c r="L29" s="119"/>
    </row>
    <row r="30" s="1" customFormat="1" ht="6.96" customHeight="1">
      <c r="B30" s="34"/>
      <c r="I30" s="117"/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25.44" customHeight="1">
      <c r="B32" s="34"/>
      <c r="D32" s="122" t="s">
        <v>43</v>
      </c>
      <c r="I32" s="117"/>
      <c r="J32" s="80">
        <f>ROUND(J91, 2)</f>
        <v>0</v>
      </c>
      <c r="L32" s="34"/>
    </row>
    <row r="33" s="1" customFormat="1" ht="6.96" customHeight="1">
      <c r="B33" s="34"/>
      <c r="D33" s="60"/>
      <c r="E33" s="60"/>
      <c r="F33" s="60"/>
      <c r="G33" s="60"/>
      <c r="H33" s="60"/>
      <c r="I33" s="121"/>
      <c r="J33" s="60"/>
      <c r="K33" s="60"/>
      <c r="L33" s="34"/>
    </row>
    <row r="34" s="1" customFormat="1" ht="14.4" customHeight="1">
      <c r="B34" s="34"/>
      <c r="F34" s="38" t="s">
        <v>45</v>
      </c>
      <c r="I34" s="123" t="s">
        <v>44</v>
      </c>
      <c r="J34" s="38" t="s">
        <v>46</v>
      </c>
      <c r="L34" s="34"/>
    </row>
    <row r="35" s="1" customFormat="1" ht="14.4" customHeight="1">
      <c r="B35" s="34"/>
      <c r="D35" s="28" t="s">
        <v>47</v>
      </c>
      <c r="E35" s="28" t="s">
        <v>48</v>
      </c>
      <c r="F35" s="124">
        <f>ROUND((SUM(BE91:BE119)),  2)</f>
        <v>0</v>
      </c>
      <c r="I35" s="125">
        <v>0.20999999999999999</v>
      </c>
      <c r="J35" s="124">
        <f>ROUND(((SUM(BE91:BE119))*I35),  2)</f>
        <v>0</v>
      </c>
      <c r="L35" s="34"/>
    </row>
    <row r="36" s="1" customFormat="1" ht="14.4" customHeight="1">
      <c r="B36" s="34"/>
      <c r="E36" s="28" t="s">
        <v>49</v>
      </c>
      <c r="F36" s="124">
        <f>ROUND((SUM(BF91:BF119)),  2)</f>
        <v>0</v>
      </c>
      <c r="I36" s="125">
        <v>0.14999999999999999</v>
      </c>
      <c r="J36" s="124">
        <f>ROUND(((SUM(BF91:BF119))*I36),  2)</f>
        <v>0</v>
      </c>
      <c r="L36" s="34"/>
    </row>
    <row r="37" hidden="1" s="1" customFormat="1" ht="14.4" customHeight="1">
      <c r="B37" s="34"/>
      <c r="E37" s="28" t="s">
        <v>50</v>
      </c>
      <c r="F37" s="124">
        <f>ROUND((SUM(BG91:BG119)),  2)</f>
        <v>0</v>
      </c>
      <c r="I37" s="125">
        <v>0.20999999999999999</v>
      </c>
      <c r="J37" s="124">
        <f>0</f>
        <v>0</v>
      </c>
      <c r="L37" s="34"/>
    </row>
    <row r="38" hidden="1" s="1" customFormat="1" ht="14.4" customHeight="1">
      <c r="B38" s="34"/>
      <c r="E38" s="28" t="s">
        <v>51</v>
      </c>
      <c r="F38" s="124">
        <f>ROUND((SUM(BH91:BH119)),  2)</f>
        <v>0</v>
      </c>
      <c r="I38" s="125">
        <v>0.14999999999999999</v>
      </c>
      <c r="J38" s="124">
        <f>0</f>
        <v>0</v>
      </c>
      <c r="L38" s="34"/>
    </row>
    <row r="39" hidden="1" s="1" customFormat="1" ht="14.4" customHeight="1">
      <c r="B39" s="34"/>
      <c r="E39" s="28" t="s">
        <v>52</v>
      </c>
      <c r="F39" s="124">
        <f>ROUND((SUM(BI91:BI119)),  2)</f>
        <v>0</v>
      </c>
      <c r="I39" s="125">
        <v>0</v>
      </c>
      <c r="J39" s="124">
        <f>0</f>
        <v>0</v>
      </c>
      <c r="L39" s="34"/>
    </row>
    <row r="40" s="1" customFormat="1" ht="6.96" customHeight="1">
      <c r="B40" s="34"/>
      <c r="I40" s="117"/>
      <c r="L40" s="34"/>
    </row>
    <row r="41" s="1" customFormat="1" ht="25.44" customHeight="1">
      <c r="B41" s="34"/>
      <c r="C41" s="126"/>
      <c r="D41" s="127" t="s">
        <v>53</v>
      </c>
      <c r="E41" s="68"/>
      <c r="F41" s="68"/>
      <c r="G41" s="128" t="s">
        <v>54</v>
      </c>
      <c r="H41" s="129" t="s">
        <v>55</v>
      </c>
      <c r="I41" s="130"/>
      <c r="J41" s="131">
        <f>SUM(J32:J39)</f>
        <v>0</v>
      </c>
      <c r="K41" s="132"/>
      <c r="L41" s="34"/>
    </row>
    <row r="42" s="1" customFormat="1" ht="14.4" customHeight="1">
      <c r="B42" s="49"/>
      <c r="C42" s="50"/>
      <c r="D42" s="50"/>
      <c r="E42" s="50"/>
      <c r="F42" s="50"/>
      <c r="G42" s="50"/>
      <c r="H42" s="50"/>
      <c r="I42" s="133"/>
      <c r="J42" s="50"/>
      <c r="K42" s="50"/>
      <c r="L42" s="34"/>
    </row>
    <row r="46" s="1" customFormat="1" ht="6.96" customHeight="1">
      <c r="B46" s="51"/>
      <c r="C46" s="52"/>
      <c r="D46" s="52"/>
      <c r="E46" s="52"/>
      <c r="F46" s="52"/>
      <c r="G46" s="52"/>
      <c r="H46" s="52"/>
      <c r="I46" s="134"/>
      <c r="J46" s="52"/>
      <c r="K46" s="52"/>
      <c r="L46" s="34"/>
    </row>
    <row r="47" s="1" customFormat="1" ht="24.96" customHeight="1">
      <c r="B47" s="34"/>
      <c r="C47" s="20" t="s">
        <v>96</v>
      </c>
      <c r="I47" s="117"/>
      <c r="L47" s="34"/>
    </row>
    <row r="48" s="1" customFormat="1" ht="6.96" customHeight="1">
      <c r="B48" s="34"/>
      <c r="I48" s="117"/>
      <c r="L48" s="34"/>
    </row>
    <row r="49" s="1" customFormat="1" ht="12" customHeight="1">
      <c r="B49" s="34"/>
      <c r="C49" s="28" t="s">
        <v>17</v>
      </c>
      <c r="I49" s="117"/>
      <c r="L49" s="34"/>
    </row>
    <row r="50" s="1" customFormat="1" ht="14.4" customHeight="1">
      <c r="B50" s="34"/>
      <c r="E50" s="116" t="str">
        <f>E7</f>
        <v>III/00516, III/00512 a III/0057 Jinočany, oprava silnic</v>
      </c>
      <c r="F50" s="28"/>
      <c r="G50" s="28"/>
      <c r="H50" s="28"/>
      <c r="I50" s="117"/>
      <c r="L50" s="34"/>
    </row>
    <row r="51" ht="12" customHeight="1">
      <c r="B51" s="19"/>
      <c r="C51" s="28" t="s">
        <v>94</v>
      </c>
      <c r="L51" s="19"/>
    </row>
    <row r="52" s="1" customFormat="1" ht="14.4" customHeight="1">
      <c r="B52" s="34"/>
      <c r="E52" s="116" t="s">
        <v>95</v>
      </c>
      <c r="F52" s="1"/>
      <c r="G52" s="1"/>
      <c r="H52" s="1"/>
      <c r="I52" s="117"/>
      <c r="L52" s="34"/>
    </row>
    <row r="53" s="1" customFormat="1" ht="12" customHeight="1">
      <c r="B53" s="34"/>
      <c r="C53" s="28" t="s">
        <v>540</v>
      </c>
      <c r="I53" s="117"/>
      <c r="L53" s="34"/>
    </row>
    <row r="54" s="1" customFormat="1" ht="14.4" customHeight="1">
      <c r="B54" s="34"/>
      <c r="E54" s="55" t="str">
        <f>E11</f>
        <v>VRN - Vedlejší rozpočtové náklady</v>
      </c>
      <c r="F54" s="1"/>
      <c r="G54" s="1"/>
      <c r="H54" s="1"/>
      <c r="I54" s="117"/>
      <c r="L54" s="34"/>
    </row>
    <row r="55" s="1" customFormat="1" ht="6.96" customHeight="1">
      <c r="B55" s="34"/>
      <c r="I55" s="117"/>
      <c r="L55" s="34"/>
    </row>
    <row r="56" s="1" customFormat="1" ht="12" customHeight="1">
      <c r="B56" s="34"/>
      <c r="C56" s="28" t="s">
        <v>21</v>
      </c>
      <c r="F56" s="16" t="str">
        <f>F14</f>
        <v>Jinočany</v>
      </c>
      <c r="I56" s="118" t="s">
        <v>23</v>
      </c>
      <c r="J56" s="57" t="str">
        <f>IF(J14="","",J14)</f>
        <v>12. 11. 2018</v>
      </c>
      <c r="L56" s="34"/>
    </row>
    <row r="57" s="1" customFormat="1" ht="6.96" customHeight="1">
      <c r="B57" s="34"/>
      <c r="I57" s="117"/>
      <c r="L57" s="34"/>
    </row>
    <row r="58" s="1" customFormat="1" ht="12.6" customHeight="1">
      <c r="B58" s="34"/>
      <c r="C58" s="28" t="s">
        <v>25</v>
      </c>
      <c r="F58" s="16" t="str">
        <f>E17</f>
        <v>KSÚS Středočeského kraje, p.o.</v>
      </c>
      <c r="I58" s="118" t="s">
        <v>33</v>
      </c>
      <c r="J58" s="32" t="str">
        <f>E23</f>
        <v>FORVIA CZ, s.r.o.</v>
      </c>
      <c r="L58" s="34"/>
    </row>
    <row r="59" s="1" customFormat="1" ht="12.6" customHeight="1">
      <c r="B59" s="34"/>
      <c r="C59" s="28" t="s">
        <v>31</v>
      </c>
      <c r="F59" s="16" t="str">
        <f>IF(E20="","",E20)</f>
        <v>Vyplň údaj</v>
      </c>
      <c r="I59" s="118" t="s">
        <v>38</v>
      </c>
      <c r="J59" s="32" t="str">
        <f>E26</f>
        <v>Jitka Heřmanová</v>
      </c>
      <c r="L59" s="34"/>
    </row>
    <row r="60" s="1" customFormat="1" ht="10.32" customHeight="1">
      <c r="B60" s="34"/>
      <c r="I60" s="117"/>
      <c r="L60" s="34"/>
    </row>
    <row r="61" s="1" customFormat="1" ht="29.28" customHeight="1">
      <c r="B61" s="34"/>
      <c r="C61" s="135" t="s">
        <v>97</v>
      </c>
      <c r="D61" s="126"/>
      <c r="E61" s="126"/>
      <c r="F61" s="126"/>
      <c r="G61" s="126"/>
      <c r="H61" s="126"/>
      <c r="I61" s="136"/>
      <c r="J61" s="137" t="s">
        <v>98</v>
      </c>
      <c r="K61" s="126"/>
      <c r="L61" s="34"/>
    </row>
    <row r="62" s="1" customFormat="1" ht="10.32" customHeight="1">
      <c r="B62" s="34"/>
      <c r="I62" s="117"/>
      <c r="L62" s="34"/>
    </row>
    <row r="63" s="1" customFormat="1" ht="22.8" customHeight="1">
      <c r="B63" s="34"/>
      <c r="C63" s="138" t="s">
        <v>75</v>
      </c>
      <c r="I63" s="117"/>
      <c r="J63" s="80">
        <f>J91</f>
        <v>0</v>
      </c>
      <c r="L63" s="34"/>
      <c r="AU63" s="16" t="s">
        <v>99</v>
      </c>
    </row>
    <row r="64" s="8" customFormat="1" ht="24.96" customHeight="1">
      <c r="B64" s="139"/>
      <c r="D64" s="140" t="s">
        <v>541</v>
      </c>
      <c r="E64" s="141"/>
      <c r="F64" s="141"/>
      <c r="G64" s="141"/>
      <c r="H64" s="141"/>
      <c r="I64" s="142"/>
      <c r="J64" s="143">
        <f>J92</f>
        <v>0</v>
      </c>
      <c r="L64" s="139"/>
    </row>
    <row r="65" s="9" customFormat="1" ht="19.92" customHeight="1">
      <c r="B65" s="144"/>
      <c r="D65" s="145" t="s">
        <v>542</v>
      </c>
      <c r="E65" s="146"/>
      <c r="F65" s="146"/>
      <c r="G65" s="146"/>
      <c r="H65" s="146"/>
      <c r="I65" s="147"/>
      <c r="J65" s="148">
        <f>J93</f>
        <v>0</v>
      </c>
      <c r="L65" s="144"/>
    </row>
    <row r="66" s="9" customFormat="1" ht="19.92" customHeight="1">
      <c r="B66" s="144"/>
      <c r="D66" s="145" t="s">
        <v>543</v>
      </c>
      <c r="E66" s="146"/>
      <c r="F66" s="146"/>
      <c r="G66" s="146"/>
      <c r="H66" s="146"/>
      <c r="I66" s="147"/>
      <c r="J66" s="148">
        <f>J104</f>
        <v>0</v>
      </c>
      <c r="L66" s="144"/>
    </row>
    <row r="67" s="9" customFormat="1" ht="19.92" customHeight="1">
      <c r="B67" s="144"/>
      <c r="D67" s="145" t="s">
        <v>544</v>
      </c>
      <c r="E67" s="146"/>
      <c r="F67" s="146"/>
      <c r="G67" s="146"/>
      <c r="H67" s="146"/>
      <c r="I67" s="147"/>
      <c r="J67" s="148">
        <f>J109</f>
        <v>0</v>
      </c>
      <c r="L67" s="144"/>
    </row>
    <row r="68" s="9" customFormat="1" ht="19.92" customHeight="1">
      <c r="B68" s="144"/>
      <c r="D68" s="145" t="s">
        <v>545</v>
      </c>
      <c r="E68" s="146"/>
      <c r="F68" s="146"/>
      <c r="G68" s="146"/>
      <c r="H68" s="146"/>
      <c r="I68" s="147"/>
      <c r="J68" s="148">
        <f>J114</f>
        <v>0</v>
      </c>
      <c r="L68" s="144"/>
    </row>
    <row r="69" s="9" customFormat="1" ht="19.92" customHeight="1">
      <c r="B69" s="144"/>
      <c r="D69" s="145" t="s">
        <v>546</v>
      </c>
      <c r="E69" s="146"/>
      <c r="F69" s="146"/>
      <c r="G69" s="146"/>
      <c r="H69" s="146"/>
      <c r="I69" s="147"/>
      <c r="J69" s="148">
        <f>J117</f>
        <v>0</v>
      </c>
      <c r="L69" s="144"/>
    </row>
    <row r="70" s="1" customFormat="1" ht="21.84" customHeight="1">
      <c r="B70" s="34"/>
      <c r="I70" s="117"/>
      <c r="L70" s="34"/>
    </row>
    <row r="71" s="1" customFormat="1" ht="6.96" customHeight="1">
      <c r="B71" s="49"/>
      <c r="C71" s="50"/>
      <c r="D71" s="50"/>
      <c r="E71" s="50"/>
      <c r="F71" s="50"/>
      <c r="G71" s="50"/>
      <c r="H71" s="50"/>
      <c r="I71" s="133"/>
      <c r="J71" s="50"/>
      <c r="K71" s="50"/>
      <c r="L71" s="34"/>
    </row>
    <row r="75" s="1" customFormat="1" ht="6.96" customHeight="1">
      <c r="B75" s="51"/>
      <c r="C75" s="52"/>
      <c r="D75" s="52"/>
      <c r="E75" s="52"/>
      <c r="F75" s="52"/>
      <c r="G75" s="52"/>
      <c r="H75" s="52"/>
      <c r="I75" s="134"/>
      <c r="J75" s="52"/>
      <c r="K75" s="52"/>
      <c r="L75" s="34"/>
    </row>
    <row r="76" s="1" customFormat="1" ht="24.96" customHeight="1">
      <c r="B76" s="34"/>
      <c r="C76" s="20" t="s">
        <v>109</v>
      </c>
      <c r="I76" s="117"/>
      <c r="L76" s="34"/>
    </row>
    <row r="77" s="1" customFormat="1" ht="6.96" customHeight="1">
      <c r="B77" s="34"/>
      <c r="I77" s="117"/>
      <c r="L77" s="34"/>
    </row>
    <row r="78" s="1" customFormat="1" ht="12" customHeight="1">
      <c r="B78" s="34"/>
      <c r="C78" s="28" t="s">
        <v>17</v>
      </c>
      <c r="I78" s="117"/>
      <c r="L78" s="34"/>
    </row>
    <row r="79" s="1" customFormat="1" ht="14.4" customHeight="1">
      <c r="B79" s="34"/>
      <c r="E79" s="116" t="str">
        <f>E7</f>
        <v>III/00516, III/00512 a III/0057 Jinočany, oprava silnic</v>
      </c>
      <c r="F79" s="28"/>
      <c r="G79" s="28"/>
      <c r="H79" s="28"/>
      <c r="I79" s="117"/>
      <c r="L79" s="34"/>
    </row>
    <row r="80" ht="12" customHeight="1">
      <c r="B80" s="19"/>
      <c r="C80" s="28" t="s">
        <v>94</v>
      </c>
      <c r="L80" s="19"/>
    </row>
    <row r="81" s="1" customFormat="1" ht="14.4" customHeight="1">
      <c r="B81" s="34"/>
      <c r="E81" s="116" t="s">
        <v>95</v>
      </c>
      <c r="F81" s="1"/>
      <c r="G81" s="1"/>
      <c r="H81" s="1"/>
      <c r="I81" s="117"/>
      <c r="L81" s="34"/>
    </row>
    <row r="82" s="1" customFormat="1" ht="12" customHeight="1">
      <c r="B82" s="34"/>
      <c r="C82" s="28" t="s">
        <v>540</v>
      </c>
      <c r="I82" s="117"/>
      <c r="L82" s="34"/>
    </row>
    <row r="83" s="1" customFormat="1" ht="14.4" customHeight="1">
      <c r="B83" s="34"/>
      <c r="E83" s="55" t="str">
        <f>E11</f>
        <v>VRN - Vedlejší rozpočtové náklady</v>
      </c>
      <c r="F83" s="1"/>
      <c r="G83" s="1"/>
      <c r="H83" s="1"/>
      <c r="I83" s="117"/>
      <c r="L83" s="34"/>
    </row>
    <row r="84" s="1" customFormat="1" ht="6.96" customHeight="1">
      <c r="B84" s="34"/>
      <c r="I84" s="117"/>
      <c r="L84" s="34"/>
    </row>
    <row r="85" s="1" customFormat="1" ht="12" customHeight="1">
      <c r="B85" s="34"/>
      <c r="C85" s="28" t="s">
        <v>21</v>
      </c>
      <c r="F85" s="16" t="str">
        <f>F14</f>
        <v>Jinočany</v>
      </c>
      <c r="I85" s="118" t="s">
        <v>23</v>
      </c>
      <c r="J85" s="57" t="str">
        <f>IF(J14="","",J14)</f>
        <v>12. 11. 2018</v>
      </c>
      <c r="L85" s="34"/>
    </row>
    <row r="86" s="1" customFormat="1" ht="6.96" customHeight="1">
      <c r="B86" s="34"/>
      <c r="I86" s="117"/>
      <c r="L86" s="34"/>
    </row>
    <row r="87" s="1" customFormat="1" ht="12.6" customHeight="1">
      <c r="B87" s="34"/>
      <c r="C87" s="28" t="s">
        <v>25</v>
      </c>
      <c r="F87" s="16" t="str">
        <f>E17</f>
        <v>KSÚS Středočeského kraje, p.o.</v>
      </c>
      <c r="I87" s="118" t="s">
        <v>33</v>
      </c>
      <c r="J87" s="32" t="str">
        <f>E23</f>
        <v>FORVIA CZ, s.r.o.</v>
      </c>
      <c r="L87" s="34"/>
    </row>
    <row r="88" s="1" customFormat="1" ht="12.6" customHeight="1">
      <c r="B88" s="34"/>
      <c r="C88" s="28" t="s">
        <v>31</v>
      </c>
      <c r="F88" s="16" t="str">
        <f>IF(E20="","",E20)</f>
        <v>Vyplň údaj</v>
      </c>
      <c r="I88" s="118" t="s">
        <v>38</v>
      </c>
      <c r="J88" s="32" t="str">
        <f>E26</f>
        <v>Jitka Heřmanová</v>
      </c>
      <c r="L88" s="34"/>
    </row>
    <row r="89" s="1" customFormat="1" ht="10.32" customHeight="1">
      <c r="B89" s="34"/>
      <c r="I89" s="117"/>
      <c r="L89" s="34"/>
    </row>
    <row r="90" s="10" customFormat="1" ht="29.28" customHeight="1">
      <c r="B90" s="149"/>
      <c r="C90" s="150" t="s">
        <v>110</v>
      </c>
      <c r="D90" s="151" t="s">
        <v>62</v>
      </c>
      <c r="E90" s="151" t="s">
        <v>58</v>
      </c>
      <c r="F90" s="151" t="s">
        <v>59</v>
      </c>
      <c r="G90" s="151" t="s">
        <v>111</v>
      </c>
      <c r="H90" s="151" t="s">
        <v>112</v>
      </c>
      <c r="I90" s="152" t="s">
        <v>113</v>
      </c>
      <c r="J90" s="151" t="s">
        <v>98</v>
      </c>
      <c r="K90" s="153" t="s">
        <v>114</v>
      </c>
      <c r="L90" s="149"/>
      <c r="M90" s="72" t="s">
        <v>3</v>
      </c>
      <c r="N90" s="73" t="s">
        <v>47</v>
      </c>
      <c r="O90" s="73" t="s">
        <v>115</v>
      </c>
      <c r="P90" s="73" t="s">
        <v>116</v>
      </c>
      <c r="Q90" s="73" t="s">
        <v>117</v>
      </c>
      <c r="R90" s="73" t="s">
        <v>118</v>
      </c>
      <c r="S90" s="73" t="s">
        <v>119</v>
      </c>
      <c r="T90" s="74" t="s">
        <v>120</v>
      </c>
    </row>
    <row r="91" s="1" customFormat="1" ht="22.8" customHeight="1">
      <c r="B91" s="34"/>
      <c r="C91" s="77" t="s">
        <v>121</v>
      </c>
      <c r="I91" s="117"/>
      <c r="J91" s="154">
        <f>BK91</f>
        <v>0</v>
      </c>
      <c r="L91" s="34"/>
      <c r="M91" s="75"/>
      <c r="N91" s="60"/>
      <c r="O91" s="60"/>
      <c r="P91" s="155">
        <f>P92</f>
        <v>0</v>
      </c>
      <c r="Q91" s="60"/>
      <c r="R91" s="155">
        <f>R92</f>
        <v>0</v>
      </c>
      <c r="S91" s="60"/>
      <c r="T91" s="156">
        <f>T92</f>
        <v>0</v>
      </c>
      <c r="AT91" s="16" t="s">
        <v>76</v>
      </c>
      <c r="AU91" s="16" t="s">
        <v>99</v>
      </c>
      <c r="BK91" s="157">
        <f>BK92</f>
        <v>0</v>
      </c>
    </row>
    <row r="92" s="11" customFormat="1" ht="25.92" customHeight="1">
      <c r="B92" s="158"/>
      <c r="D92" s="159" t="s">
        <v>76</v>
      </c>
      <c r="E92" s="160" t="s">
        <v>90</v>
      </c>
      <c r="F92" s="160" t="s">
        <v>91</v>
      </c>
      <c r="I92" s="161"/>
      <c r="J92" s="162">
        <f>BK92</f>
        <v>0</v>
      </c>
      <c r="L92" s="158"/>
      <c r="M92" s="163"/>
      <c r="N92" s="164"/>
      <c r="O92" s="164"/>
      <c r="P92" s="165">
        <f>P93+P104+P109+P114+P117</f>
        <v>0</v>
      </c>
      <c r="Q92" s="164"/>
      <c r="R92" s="165">
        <f>R93+R104+R109+R114+R117</f>
        <v>0</v>
      </c>
      <c r="S92" s="164"/>
      <c r="T92" s="166">
        <f>T93+T104+T109+T114+T117</f>
        <v>0</v>
      </c>
      <c r="AR92" s="159" t="s">
        <v>154</v>
      </c>
      <c r="AT92" s="167" t="s">
        <v>76</v>
      </c>
      <c r="AU92" s="167" t="s">
        <v>77</v>
      </c>
      <c r="AY92" s="159" t="s">
        <v>124</v>
      </c>
      <c r="BK92" s="168">
        <f>BK93+BK104+BK109+BK114+BK117</f>
        <v>0</v>
      </c>
    </row>
    <row r="93" s="11" customFormat="1" ht="22.8" customHeight="1">
      <c r="B93" s="158"/>
      <c r="D93" s="159" t="s">
        <v>76</v>
      </c>
      <c r="E93" s="169" t="s">
        <v>547</v>
      </c>
      <c r="F93" s="169" t="s">
        <v>548</v>
      </c>
      <c r="I93" s="161"/>
      <c r="J93" s="170">
        <f>BK93</f>
        <v>0</v>
      </c>
      <c r="L93" s="158"/>
      <c r="M93" s="163"/>
      <c r="N93" s="164"/>
      <c r="O93" s="164"/>
      <c r="P93" s="165">
        <f>SUM(P94:P103)</f>
        <v>0</v>
      </c>
      <c r="Q93" s="164"/>
      <c r="R93" s="165">
        <f>SUM(R94:R103)</f>
        <v>0</v>
      </c>
      <c r="S93" s="164"/>
      <c r="T93" s="166">
        <f>SUM(T94:T103)</f>
        <v>0</v>
      </c>
      <c r="AR93" s="159" t="s">
        <v>154</v>
      </c>
      <c r="AT93" s="167" t="s">
        <v>76</v>
      </c>
      <c r="AU93" s="167" t="s">
        <v>84</v>
      </c>
      <c r="AY93" s="159" t="s">
        <v>124</v>
      </c>
      <c r="BK93" s="168">
        <f>SUM(BK94:BK103)</f>
        <v>0</v>
      </c>
    </row>
    <row r="94" s="1" customFormat="1" ht="20.4" customHeight="1">
      <c r="B94" s="171"/>
      <c r="C94" s="172" t="s">
        <v>84</v>
      </c>
      <c r="D94" s="172" t="s">
        <v>126</v>
      </c>
      <c r="E94" s="173" t="s">
        <v>549</v>
      </c>
      <c r="F94" s="174" t="s">
        <v>550</v>
      </c>
      <c r="G94" s="175" t="s">
        <v>551</v>
      </c>
      <c r="H94" s="176">
        <v>1</v>
      </c>
      <c r="I94" s="177"/>
      <c r="J94" s="178">
        <f>ROUND(I94*H94,2)</f>
        <v>0</v>
      </c>
      <c r="K94" s="174" t="s">
        <v>130</v>
      </c>
      <c r="L94" s="34"/>
      <c r="M94" s="179" t="s">
        <v>3</v>
      </c>
      <c r="N94" s="180" t="s">
        <v>48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552</v>
      </c>
      <c r="AT94" s="16" t="s">
        <v>126</v>
      </c>
      <c r="AU94" s="16" t="s">
        <v>86</v>
      </c>
      <c r="AY94" s="16" t="s">
        <v>124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84</v>
      </c>
      <c r="BK94" s="183">
        <f>ROUND(I94*H94,2)</f>
        <v>0</v>
      </c>
      <c r="BL94" s="16" t="s">
        <v>552</v>
      </c>
      <c r="BM94" s="16" t="s">
        <v>553</v>
      </c>
    </row>
    <row r="95" s="1" customFormat="1">
      <c r="B95" s="34"/>
      <c r="D95" s="184" t="s">
        <v>133</v>
      </c>
      <c r="F95" s="185" t="s">
        <v>550</v>
      </c>
      <c r="I95" s="117"/>
      <c r="L95" s="34"/>
      <c r="M95" s="186"/>
      <c r="N95" s="64"/>
      <c r="O95" s="64"/>
      <c r="P95" s="64"/>
      <c r="Q95" s="64"/>
      <c r="R95" s="64"/>
      <c r="S95" s="64"/>
      <c r="T95" s="65"/>
      <c r="AT95" s="16" t="s">
        <v>133</v>
      </c>
      <c r="AU95" s="16" t="s">
        <v>86</v>
      </c>
    </row>
    <row r="96" s="1" customFormat="1" ht="20.4" customHeight="1">
      <c r="B96" s="171"/>
      <c r="C96" s="172" t="s">
        <v>86</v>
      </c>
      <c r="D96" s="172" t="s">
        <v>126</v>
      </c>
      <c r="E96" s="173" t="s">
        <v>554</v>
      </c>
      <c r="F96" s="174" t="s">
        <v>555</v>
      </c>
      <c r="G96" s="175" t="s">
        <v>551</v>
      </c>
      <c r="H96" s="176">
        <v>1</v>
      </c>
      <c r="I96" s="177"/>
      <c r="J96" s="178">
        <f>ROUND(I96*H96,2)</f>
        <v>0</v>
      </c>
      <c r="K96" s="174" t="s">
        <v>130</v>
      </c>
      <c r="L96" s="34"/>
      <c r="M96" s="179" t="s">
        <v>3</v>
      </c>
      <c r="N96" s="180" t="s">
        <v>48</v>
      </c>
      <c r="O96" s="64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16" t="s">
        <v>552</v>
      </c>
      <c r="AT96" s="16" t="s">
        <v>126</v>
      </c>
      <c r="AU96" s="16" t="s">
        <v>86</v>
      </c>
      <c r="AY96" s="16" t="s">
        <v>124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84</v>
      </c>
      <c r="BK96" s="183">
        <f>ROUND(I96*H96,2)</f>
        <v>0</v>
      </c>
      <c r="BL96" s="16" t="s">
        <v>552</v>
      </c>
      <c r="BM96" s="16" t="s">
        <v>556</v>
      </c>
    </row>
    <row r="97" s="1" customFormat="1">
      <c r="B97" s="34"/>
      <c r="D97" s="184" t="s">
        <v>133</v>
      </c>
      <c r="F97" s="185" t="s">
        <v>555</v>
      </c>
      <c r="I97" s="117"/>
      <c r="L97" s="34"/>
      <c r="M97" s="186"/>
      <c r="N97" s="64"/>
      <c r="O97" s="64"/>
      <c r="P97" s="64"/>
      <c r="Q97" s="64"/>
      <c r="R97" s="64"/>
      <c r="S97" s="64"/>
      <c r="T97" s="65"/>
      <c r="AT97" s="16" t="s">
        <v>133</v>
      </c>
      <c r="AU97" s="16" t="s">
        <v>86</v>
      </c>
    </row>
    <row r="98" s="1" customFormat="1" ht="20.4" customHeight="1">
      <c r="B98" s="171"/>
      <c r="C98" s="172" t="s">
        <v>145</v>
      </c>
      <c r="D98" s="172" t="s">
        <v>126</v>
      </c>
      <c r="E98" s="173" t="s">
        <v>557</v>
      </c>
      <c r="F98" s="174" t="s">
        <v>558</v>
      </c>
      <c r="G98" s="175" t="s">
        <v>551</v>
      </c>
      <c r="H98" s="176">
        <v>1</v>
      </c>
      <c r="I98" s="177"/>
      <c r="J98" s="178">
        <f>ROUND(I98*H98,2)</f>
        <v>0</v>
      </c>
      <c r="K98" s="174" t="s">
        <v>130</v>
      </c>
      <c r="L98" s="34"/>
      <c r="M98" s="179" t="s">
        <v>3</v>
      </c>
      <c r="N98" s="180" t="s">
        <v>48</v>
      </c>
      <c r="O98" s="64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6" t="s">
        <v>552</v>
      </c>
      <c r="AT98" s="16" t="s">
        <v>126</v>
      </c>
      <c r="AU98" s="16" t="s">
        <v>86</v>
      </c>
      <c r="AY98" s="16" t="s">
        <v>124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84</v>
      </c>
      <c r="BK98" s="183">
        <f>ROUND(I98*H98,2)</f>
        <v>0</v>
      </c>
      <c r="BL98" s="16" t="s">
        <v>552</v>
      </c>
      <c r="BM98" s="16" t="s">
        <v>559</v>
      </c>
    </row>
    <row r="99" s="1" customFormat="1">
      <c r="B99" s="34"/>
      <c r="D99" s="184" t="s">
        <v>133</v>
      </c>
      <c r="F99" s="185" t="s">
        <v>558</v>
      </c>
      <c r="I99" s="117"/>
      <c r="L99" s="34"/>
      <c r="M99" s="186"/>
      <c r="N99" s="64"/>
      <c r="O99" s="64"/>
      <c r="P99" s="64"/>
      <c r="Q99" s="64"/>
      <c r="R99" s="64"/>
      <c r="S99" s="64"/>
      <c r="T99" s="65"/>
      <c r="AT99" s="16" t="s">
        <v>133</v>
      </c>
      <c r="AU99" s="16" t="s">
        <v>86</v>
      </c>
    </row>
    <row r="100" s="1" customFormat="1" ht="20.4" customHeight="1">
      <c r="B100" s="171"/>
      <c r="C100" s="172" t="s">
        <v>131</v>
      </c>
      <c r="D100" s="172" t="s">
        <v>126</v>
      </c>
      <c r="E100" s="173" t="s">
        <v>560</v>
      </c>
      <c r="F100" s="174" t="s">
        <v>561</v>
      </c>
      <c r="G100" s="175" t="s">
        <v>551</v>
      </c>
      <c r="H100" s="176">
        <v>1</v>
      </c>
      <c r="I100" s="177"/>
      <c r="J100" s="178">
        <f>ROUND(I100*H100,2)</f>
        <v>0</v>
      </c>
      <c r="K100" s="174" t="s">
        <v>130</v>
      </c>
      <c r="L100" s="34"/>
      <c r="M100" s="179" t="s">
        <v>3</v>
      </c>
      <c r="N100" s="180" t="s">
        <v>48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6" t="s">
        <v>552</v>
      </c>
      <c r="AT100" s="16" t="s">
        <v>126</v>
      </c>
      <c r="AU100" s="16" t="s">
        <v>86</v>
      </c>
      <c r="AY100" s="16" t="s">
        <v>124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84</v>
      </c>
      <c r="BK100" s="183">
        <f>ROUND(I100*H100,2)</f>
        <v>0</v>
      </c>
      <c r="BL100" s="16" t="s">
        <v>552</v>
      </c>
      <c r="BM100" s="16" t="s">
        <v>562</v>
      </c>
    </row>
    <row r="101" s="1" customFormat="1">
      <c r="B101" s="34"/>
      <c r="D101" s="184" t="s">
        <v>133</v>
      </c>
      <c r="F101" s="185" t="s">
        <v>561</v>
      </c>
      <c r="I101" s="117"/>
      <c r="L101" s="34"/>
      <c r="M101" s="186"/>
      <c r="N101" s="64"/>
      <c r="O101" s="64"/>
      <c r="P101" s="64"/>
      <c r="Q101" s="64"/>
      <c r="R101" s="64"/>
      <c r="S101" s="64"/>
      <c r="T101" s="65"/>
      <c r="AT101" s="16" t="s">
        <v>133</v>
      </c>
      <c r="AU101" s="16" t="s">
        <v>86</v>
      </c>
    </row>
    <row r="102" s="1" customFormat="1" ht="20.4" customHeight="1">
      <c r="B102" s="171"/>
      <c r="C102" s="172" t="s">
        <v>154</v>
      </c>
      <c r="D102" s="172" t="s">
        <v>126</v>
      </c>
      <c r="E102" s="173" t="s">
        <v>563</v>
      </c>
      <c r="F102" s="174" t="s">
        <v>564</v>
      </c>
      <c r="G102" s="175" t="s">
        <v>551</v>
      </c>
      <c r="H102" s="176">
        <v>1</v>
      </c>
      <c r="I102" s="177"/>
      <c r="J102" s="178">
        <f>ROUND(I102*H102,2)</f>
        <v>0</v>
      </c>
      <c r="K102" s="174" t="s">
        <v>130</v>
      </c>
      <c r="L102" s="34"/>
      <c r="M102" s="179" t="s">
        <v>3</v>
      </c>
      <c r="N102" s="180" t="s">
        <v>48</v>
      </c>
      <c r="O102" s="64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6" t="s">
        <v>552</v>
      </c>
      <c r="AT102" s="16" t="s">
        <v>126</v>
      </c>
      <c r="AU102" s="16" t="s">
        <v>86</v>
      </c>
      <c r="AY102" s="16" t="s">
        <v>124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84</v>
      </c>
      <c r="BK102" s="183">
        <f>ROUND(I102*H102,2)</f>
        <v>0</v>
      </c>
      <c r="BL102" s="16" t="s">
        <v>552</v>
      </c>
      <c r="BM102" s="16" t="s">
        <v>565</v>
      </c>
    </row>
    <row r="103" s="1" customFormat="1">
      <c r="B103" s="34"/>
      <c r="D103" s="184" t="s">
        <v>133</v>
      </c>
      <c r="F103" s="185" t="s">
        <v>564</v>
      </c>
      <c r="I103" s="117"/>
      <c r="L103" s="34"/>
      <c r="M103" s="186"/>
      <c r="N103" s="64"/>
      <c r="O103" s="64"/>
      <c r="P103" s="64"/>
      <c r="Q103" s="64"/>
      <c r="R103" s="64"/>
      <c r="S103" s="64"/>
      <c r="T103" s="65"/>
      <c r="AT103" s="16" t="s">
        <v>133</v>
      </c>
      <c r="AU103" s="16" t="s">
        <v>86</v>
      </c>
    </row>
    <row r="104" s="11" customFormat="1" ht="22.8" customHeight="1">
      <c r="B104" s="158"/>
      <c r="D104" s="159" t="s">
        <v>76</v>
      </c>
      <c r="E104" s="169" t="s">
        <v>566</v>
      </c>
      <c r="F104" s="169" t="s">
        <v>567</v>
      </c>
      <c r="I104" s="161"/>
      <c r="J104" s="170">
        <f>BK104</f>
        <v>0</v>
      </c>
      <c r="L104" s="158"/>
      <c r="M104" s="163"/>
      <c r="N104" s="164"/>
      <c r="O104" s="164"/>
      <c r="P104" s="165">
        <f>SUM(P105:P108)</f>
        <v>0</v>
      </c>
      <c r="Q104" s="164"/>
      <c r="R104" s="165">
        <f>SUM(R105:R108)</f>
        <v>0</v>
      </c>
      <c r="S104" s="164"/>
      <c r="T104" s="166">
        <f>SUM(T105:T108)</f>
        <v>0</v>
      </c>
      <c r="AR104" s="159" t="s">
        <v>154</v>
      </c>
      <c r="AT104" s="167" t="s">
        <v>76</v>
      </c>
      <c r="AU104" s="167" t="s">
        <v>84</v>
      </c>
      <c r="AY104" s="159" t="s">
        <v>124</v>
      </c>
      <c r="BK104" s="168">
        <f>SUM(BK105:BK108)</f>
        <v>0</v>
      </c>
    </row>
    <row r="105" s="1" customFormat="1" ht="20.4" customHeight="1">
      <c r="B105" s="171"/>
      <c r="C105" s="172" t="s">
        <v>161</v>
      </c>
      <c r="D105" s="172" t="s">
        <v>126</v>
      </c>
      <c r="E105" s="173" t="s">
        <v>568</v>
      </c>
      <c r="F105" s="174" t="s">
        <v>567</v>
      </c>
      <c r="G105" s="175" t="s">
        <v>551</v>
      </c>
      <c r="H105" s="176">
        <v>1</v>
      </c>
      <c r="I105" s="177"/>
      <c r="J105" s="178">
        <f>ROUND(I105*H105,2)</f>
        <v>0</v>
      </c>
      <c r="K105" s="174" t="s">
        <v>130</v>
      </c>
      <c r="L105" s="34"/>
      <c r="M105" s="179" t="s">
        <v>3</v>
      </c>
      <c r="N105" s="180" t="s">
        <v>48</v>
      </c>
      <c r="O105" s="64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6" t="s">
        <v>552</v>
      </c>
      <c r="AT105" s="16" t="s">
        <v>126</v>
      </c>
      <c r="AU105" s="16" t="s">
        <v>86</v>
      </c>
      <c r="AY105" s="16" t="s">
        <v>124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84</v>
      </c>
      <c r="BK105" s="183">
        <f>ROUND(I105*H105,2)</f>
        <v>0</v>
      </c>
      <c r="BL105" s="16" t="s">
        <v>552</v>
      </c>
      <c r="BM105" s="16" t="s">
        <v>569</v>
      </c>
    </row>
    <row r="106" s="1" customFormat="1">
      <c r="B106" s="34"/>
      <c r="D106" s="184" t="s">
        <v>133</v>
      </c>
      <c r="F106" s="185" t="s">
        <v>567</v>
      </c>
      <c r="I106" s="117"/>
      <c r="L106" s="34"/>
      <c r="M106" s="186"/>
      <c r="N106" s="64"/>
      <c r="O106" s="64"/>
      <c r="P106" s="64"/>
      <c r="Q106" s="64"/>
      <c r="R106" s="64"/>
      <c r="S106" s="64"/>
      <c r="T106" s="65"/>
      <c r="AT106" s="16" t="s">
        <v>133</v>
      </c>
      <c r="AU106" s="16" t="s">
        <v>86</v>
      </c>
    </row>
    <row r="107" s="1" customFormat="1" ht="20.4" customHeight="1">
      <c r="B107" s="171"/>
      <c r="C107" s="172" t="s">
        <v>169</v>
      </c>
      <c r="D107" s="172" t="s">
        <v>126</v>
      </c>
      <c r="E107" s="173" t="s">
        <v>570</v>
      </c>
      <c r="F107" s="174" t="s">
        <v>571</v>
      </c>
      <c r="G107" s="175" t="s">
        <v>551</v>
      </c>
      <c r="H107" s="176">
        <v>1</v>
      </c>
      <c r="I107" s="177"/>
      <c r="J107" s="178">
        <f>ROUND(I107*H107,2)</f>
        <v>0</v>
      </c>
      <c r="K107" s="174" t="s">
        <v>130</v>
      </c>
      <c r="L107" s="34"/>
      <c r="M107" s="179" t="s">
        <v>3</v>
      </c>
      <c r="N107" s="180" t="s">
        <v>48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6" t="s">
        <v>552</v>
      </c>
      <c r="AT107" s="16" t="s">
        <v>126</v>
      </c>
      <c r="AU107" s="16" t="s">
        <v>86</v>
      </c>
      <c r="AY107" s="16" t="s">
        <v>124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84</v>
      </c>
      <c r="BK107" s="183">
        <f>ROUND(I107*H107,2)</f>
        <v>0</v>
      </c>
      <c r="BL107" s="16" t="s">
        <v>552</v>
      </c>
      <c r="BM107" s="16" t="s">
        <v>572</v>
      </c>
    </row>
    <row r="108" s="1" customFormat="1">
      <c r="B108" s="34"/>
      <c r="D108" s="184" t="s">
        <v>133</v>
      </c>
      <c r="F108" s="185" t="s">
        <v>571</v>
      </c>
      <c r="I108" s="117"/>
      <c r="L108" s="34"/>
      <c r="M108" s="186"/>
      <c r="N108" s="64"/>
      <c r="O108" s="64"/>
      <c r="P108" s="64"/>
      <c r="Q108" s="64"/>
      <c r="R108" s="64"/>
      <c r="S108" s="64"/>
      <c r="T108" s="65"/>
      <c r="AT108" s="16" t="s">
        <v>133</v>
      </c>
      <c r="AU108" s="16" t="s">
        <v>86</v>
      </c>
    </row>
    <row r="109" s="11" customFormat="1" ht="22.8" customHeight="1">
      <c r="B109" s="158"/>
      <c r="D109" s="159" t="s">
        <v>76</v>
      </c>
      <c r="E109" s="169" t="s">
        <v>573</v>
      </c>
      <c r="F109" s="169" t="s">
        <v>574</v>
      </c>
      <c r="I109" s="161"/>
      <c r="J109" s="170">
        <f>BK109</f>
        <v>0</v>
      </c>
      <c r="L109" s="158"/>
      <c r="M109" s="163"/>
      <c r="N109" s="164"/>
      <c r="O109" s="164"/>
      <c r="P109" s="165">
        <f>SUM(P110:P113)</f>
        <v>0</v>
      </c>
      <c r="Q109" s="164"/>
      <c r="R109" s="165">
        <f>SUM(R110:R113)</f>
        <v>0</v>
      </c>
      <c r="S109" s="164"/>
      <c r="T109" s="166">
        <f>SUM(T110:T113)</f>
        <v>0</v>
      </c>
      <c r="AR109" s="159" t="s">
        <v>154</v>
      </c>
      <c r="AT109" s="167" t="s">
        <v>76</v>
      </c>
      <c r="AU109" s="167" t="s">
        <v>84</v>
      </c>
      <c r="AY109" s="159" t="s">
        <v>124</v>
      </c>
      <c r="BK109" s="168">
        <f>SUM(BK110:BK113)</f>
        <v>0</v>
      </c>
    </row>
    <row r="110" s="1" customFormat="1" ht="20.4" customHeight="1">
      <c r="B110" s="171"/>
      <c r="C110" s="172" t="s">
        <v>175</v>
      </c>
      <c r="D110" s="172" t="s">
        <v>126</v>
      </c>
      <c r="E110" s="173" t="s">
        <v>575</v>
      </c>
      <c r="F110" s="174" t="s">
        <v>576</v>
      </c>
      <c r="G110" s="175" t="s">
        <v>551</v>
      </c>
      <c r="H110" s="176">
        <v>1</v>
      </c>
      <c r="I110" s="177"/>
      <c r="J110" s="178">
        <f>ROUND(I110*H110,2)</f>
        <v>0</v>
      </c>
      <c r="K110" s="174" t="s">
        <v>130</v>
      </c>
      <c r="L110" s="34"/>
      <c r="M110" s="179" t="s">
        <v>3</v>
      </c>
      <c r="N110" s="180" t="s">
        <v>48</v>
      </c>
      <c r="O110" s="64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16" t="s">
        <v>552</v>
      </c>
      <c r="AT110" s="16" t="s">
        <v>126</v>
      </c>
      <c r="AU110" s="16" t="s">
        <v>86</v>
      </c>
      <c r="AY110" s="16" t="s">
        <v>124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84</v>
      </c>
      <c r="BK110" s="183">
        <f>ROUND(I110*H110,2)</f>
        <v>0</v>
      </c>
      <c r="BL110" s="16" t="s">
        <v>552</v>
      </c>
      <c r="BM110" s="16" t="s">
        <v>577</v>
      </c>
    </row>
    <row r="111" s="1" customFormat="1">
      <c r="B111" s="34"/>
      <c r="D111" s="184" t="s">
        <v>133</v>
      </c>
      <c r="F111" s="185" t="s">
        <v>576</v>
      </c>
      <c r="I111" s="117"/>
      <c r="L111" s="34"/>
      <c r="M111" s="186"/>
      <c r="N111" s="64"/>
      <c r="O111" s="64"/>
      <c r="P111" s="64"/>
      <c r="Q111" s="64"/>
      <c r="R111" s="64"/>
      <c r="S111" s="64"/>
      <c r="T111" s="65"/>
      <c r="AT111" s="16" t="s">
        <v>133</v>
      </c>
      <c r="AU111" s="16" t="s">
        <v>86</v>
      </c>
    </row>
    <row r="112" s="1" customFormat="1" ht="20.4" customHeight="1">
      <c r="B112" s="171"/>
      <c r="C112" s="172" t="s">
        <v>182</v>
      </c>
      <c r="D112" s="172" t="s">
        <v>126</v>
      </c>
      <c r="E112" s="173" t="s">
        <v>578</v>
      </c>
      <c r="F112" s="174" t="s">
        <v>579</v>
      </c>
      <c r="G112" s="175" t="s">
        <v>551</v>
      </c>
      <c r="H112" s="176">
        <v>1</v>
      </c>
      <c r="I112" s="177"/>
      <c r="J112" s="178">
        <f>ROUND(I112*H112,2)</f>
        <v>0</v>
      </c>
      <c r="K112" s="174" t="s">
        <v>130</v>
      </c>
      <c r="L112" s="34"/>
      <c r="M112" s="179" t="s">
        <v>3</v>
      </c>
      <c r="N112" s="180" t="s">
        <v>48</v>
      </c>
      <c r="O112" s="64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6" t="s">
        <v>552</v>
      </c>
      <c r="AT112" s="16" t="s">
        <v>126</v>
      </c>
      <c r="AU112" s="16" t="s">
        <v>86</v>
      </c>
      <c r="AY112" s="16" t="s">
        <v>124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84</v>
      </c>
      <c r="BK112" s="183">
        <f>ROUND(I112*H112,2)</f>
        <v>0</v>
      </c>
      <c r="BL112" s="16" t="s">
        <v>552</v>
      </c>
      <c r="BM112" s="16" t="s">
        <v>580</v>
      </c>
    </row>
    <row r="113" s="1" customFormat="1">
      <c r="B113" s="34"/>
      <c r="D113" s="184" t="s">
        <v>133</v>
      </c>
      <c r="F113" s="185" t="s">
        <v>579</v>
      </c>
      <c r="I113" s="117"/>
      <c r="L113" s="34"/>
      <c r="M113" s="186"/>
      <c r="N113" s="64"/>
      <c r="O113" s="64"/>
      <c r="P113" s="64"/>
      <c r="Q113" s="64"/>
      <c r="R113" s="64"/>
      <c r="S113" s="64"/>
      <c r="T113" s="65"/>
      <c r="AT113" s="16" t="s">
        <v>133</v>
      </c>
      <c r="AU113" s="16" t="s">
        <v>86</v>
      </c>
    </row>
    <row r="114" s="11" customFormat="1" ht="22.8" customHeight="1">
      <c r="B114" s="158"/>
      <c r="D114" s="159" t="s">
        <v>76</v>
      </c>
      <c r="E114" s="169" t="s">
        <v>581</v>
      </c>
      <c r="F114" s="169" t="s">
        <v>582</v>
      </c>
      <c r="I114" s="161"/>
      <c r="J114" s="170">
        <f>BK114</f>
        <v>0</v>
      </c>
      <c r="L114" s="158"/>
      <c r="M114" s="163"/>
      <c r="N114" s="164"/>
      <c r="O114" s="164"/>
      <c r="P114" s="165">
        <f>SUM(P115:P116)</f>
        <v>0</v>
      </c>
      <c r="Q114" s="164"/>
      <c r="R114" s="165">
        <f>SUM(R115:R116)</f>
        <v>0</v>
      </c>
      <c r="S114" s="164"/>
      <c r="T114" s="166">
        <f>SUM(T115:T116)</f>
        <v>0</v>
      </c>
      <c r="AR114" s="159" t="s">
        <v>154</v>
      </c>
      <c r="AT114" s="167" t="s">
        <v>76</v>
      </c>
      <c r="AU114" s="167" t="s">
        <v>84</v>
      </c>
      <c r="AY114" s="159" t="s">
        <v>124</v>
      </c>
      <c r="BK114" s="168">
        <f>SUM(BK115:BK116)</f>
        <v>0</v>
      </c>
    </row>
    <row r="115" s="1" customFormat="1" ht="20.4" customHeight="1">
      <c r="B115" s="171"/>
      <c r="C115" s="172" t="s">
        <v>187</v>
      </c>
      <c r="D115" s="172" t="s">
        <v>126</v>
      </c>
      <c r="E115" s="173" t="s">
        <v>583</v>
      </c>
      <c r="F115" s="174" t="s">
        <v>582</v>
      </c>
      <c r="G115" s="175" t="s">
        <v>551</v>
      </c>
      <c r="H115" s="176">
        <v>1</v>
      </c>
      <c r="I115" s="177"/>
      <c r="J115" s="178">
        <f>ROUND(I115*H115,2)</f>
        <v>0</v>
      </c>
      <c r="K115" s="174" t="s">
        <v>130</v>
      </c>
      <c r="L115" s="34"/>
      <c r="M115" s="179" t="s">
        <v>3</v>
      </c>
      <c r="N115" s="180" t="s">
        <v>48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552</v>
      </c>
      <c r="AT115" s="16" t="s">
        <v>126</v>
      </c>
      <c r="AU115" s="16" t="s">
        <v>86</v>
      </c>
      <c r="AY115" s="16" t="s">
        <v>124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84</v>
      </c>
      <c r="BK115" s="183">
        <f>ROUND(I115*H115,2)</f>
        <v>0</v>
      </c>
      <c r="BL115" s="16" t="s">
        <v>552</v>
      </c>
      <c r="BM115" s="16" t="s">
        <v>584</v>
      </c>
    </row>
    <row r="116" s="1" customFormat="1">
      <c r="B116" s="34"/>
      <c r="D116" s="184" t="s">
        <v>133</v>
      </c>
      <c r="F116" s="185" t="s">
        <v>582</v>
      </c>
      <c r="I116" s="117"/>
      <c r="L116" s="34"/>
      <c r="M116" s="186"/>
      <c r="N116" s="64"/>
      <c r="O116" s="64"/>
      <c r="P116" s="64"/>
      <c r="Q116" s="64"/>
      <c r="R116" s="64"/>
      <c r="S116" s="64"/>
      <c r="T116" s="65"/>
      <c r="AT116" s="16" t="s">
        <v>133</v>
      </c>
      <c r="AU116" s="16" t="s">
        <v>86</v>
      </c>
    </row>
    <row r="117" s="11" customFormat="1" ht="22.8" customHeight="1">
      <c r="B117" s="158"/>
      <c r="D117" s="159" t="s">
        <v>76</v>
      </c>
      <c r="E117" s="169" t="s">
        <v>585</v>
      </c>
      <c r="F117" s="169" t="s">
        <v>586</v>
      </c>
      <c r="I117" s="161"/>
      <c r="J117" s="170">
        <f>BK117</f>
        <v>0</v>
      </c>
      <c r="L117" s="158"/>
      <c r="M117" s="163"/>
      <c r="N117" s="164"/>
      <c r="O117" s="164"/>
      <c r="P117" s="165">
        <f>SUM(P118:P119)</f>
        <v>0</v>
      </c>
      <c r="Q117" s="164"/>
      <c r="R117" s="165">
        <f>SUM(R118:R119)</f>
        <v>0</v>
      </c>
      <c r="S117" s="164"/>
      <c r="T117" s="166">
        <f>SUM(T118:T119)</f>
        <v>0</v>
      </c>
      <c r="AR117" s="159" t="s">
        <v>154</v>
      </c>
      <c r="AT117" s="167" t="s">
        <v>76</v>
      </c>
      <c r="AU117" s="167" t="s">
        <v>84</v>
      </c>
      <c r="AY117" s="159" t="s">
        <v>124</v>
      </c>
      <c r="BK117" s="168">
        <f>SUM(BK118:BK119)</f>
        <v>0</v>
      </c>
    </row>
    <row r="118" s="1" customFormat="1" ht="20.4" customHeight="1">
      <c r="B118" s="171"/>
      <c r="C118" s="172" t="s">
        <v>193</v>
      </c>
      <c r="D118" s="172" t="s">
        <v>126</v>
      </c>
      <c r="E118" s="173" t="s">
        <v>587</v>
      </c>
      <c r="F118" s="174" t="s">
        <v>586</v>
      </c>
      <c r="G118" s="175" t="s">
        <v>551</v>
      </c>
      <c r="H118" s="176">
        <v>1</v>
      </c>
      <c r="I118" s="177"/>
      <c r="J118" s="178">
        <f>ROUND(I118*H118,2)</f>
        <v>0</v>
      </c>
      <c r="K118" s="174" t="s">
        <v>130</v>
      </c>
      <c r="L118" s="34"/>
      <c r="M118" s="179" t="s">
        <v>3</v>
      </c>
      <c r="N118" s="180" t="s">
        <v>48</v>
      </c>
      <c r="O118" s="64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6" t="s">
        <v>552</v>
      </c>
      <c r="AT118" s="16" t="s">
        <v>126</v>
      </c>
      <c r="AU118" s="16" t="s">
        <v>86</v>
      </c>
      <c r="AY118" s="16" t="s">
        <v>124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84</v>
      </c>
      <c r="BK118" s="183">
        <f>ROUND(I118*H118,2)</f>
        <v>0</v>
      </c>
      <c r="BL118" s="16" t="s">
        <v>552</v>
      </c>
      <c r="BM118" s="16" t="s">
        <v>588</v>
      </c>
    </row>
    <row r="119" s="1" customFormat="1">
      <c r="B119" s="34"/>
      <c r="D119" s="184" t="s">
        <v>133</v>
      </c>
      <c r="F119" s="185" t="s">
        <v>586</v>
      </c>
      <c r="I119" s="117"/>
      <c r="L119" s="34"/>
      <c r="M119" s="206"/>
      <c r="N119" s="207"/>
      <c r="O119" s="207"/>
      <c r="P119" s="207"/>
      <c r="Q119" s="207"/>
      <c r="R119" s="207"/>
      <c r="S119" s="207"/>
      <c r="T119" s="208"/>
      <c r="AT119" s="16" t="s">
        <v>133</v>
      </c>
      <c r="AU119" s="16" t="s">
        <v>86</v>
      </c>
    </row>
    <row r="120" s="1" customFormat="1" ht="6.96" customHeight="1">
      <c r="B120" s="49"/>
      <c r="C120" s="50"/>
      <c r="D120" s="50"/>
      <c r="E120" s="50"/>
      <c r="F120" s="50"/>
      <c r="G120" s="50"/>
      <c r="H120" s="50"/>
      <c r="I120" s="133"/>
      <c r="J120" s="50"/>
      <c r="K120" s="50"/>
      <c r="L120" s="34"/>
    </row>
  </sheetData>
  <autoFilter ref="C90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09" customWidth="1"/>
    <col min="2" max="2" width="1.664063" style="209" customWidth="1"/>
    <col min="3" max="4" width="5" style="209" customWidth="1"/>
    <col min="5" max="5" width="11.71" style="209" customWidth="1"/>
    <col min="6" max="6" width="9.14" style="209" customWidth="1"/>
    <col min="7" max="7" width="5" style="209" customWidth="1"/>
    <col min="8" max="8" width="77.86" style="209" customWidth="1"/>
    <col min="9" max="10" width="20" style="209" customWidth="1"/>
    <col min="11" max="11" width="1.664063" style="209" customWidth="1"/>
  </cols>
  <sheetData>
    <row r="1" ht="37.5" customHeight="1"/>
    <row r="2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="13" customFormat="1" ht="45" customHeight="1">
      <c r="B3" s="213"/>
      <c r="C3" s="214" t="s">
        <v>589</v>
      </c>
      <c r="D3" s="214"/>
      <c r="E3" s="214"/>
      <c r="F3" s="214"/>
      <c r="G3" s="214"/>
      <c r="H3" s="214"/>
      <c r="I3" s="214"/>
      <c r="J3" s="214"/>
      <c r="K3" s="215"/>
    </row>
    <row r="4" ht="25.5" customHeight="1">
      <c r="B4" s="216"/>
      <c r="C4" s="217" t="s">
        <v>590</v>
      </c>
      <c r="D4" s="217"/>
      <c r="E4" s="217"/>
      <c r="F4" s="217"/>
      <c r="G4" s="217"/>
      <c r="H4" s="217"/>
      <c r="I4" s="217"/>
      <c r="J4" s="217"/>
      <c r="K4" s="218"/>
    </row>
    <row r="5" ht="5.25" customHeight="1">
      <c r="B5" s="216"/>
      <c r="C5" s="219"/>
      <c r="D5" s="219"/>
      <c r="E5" s="219"/>
      <c r="F5" s="219"/>
      <c r="G5" s="219"/>
      <c r="H5" s="219"/>
      <c r="I5" s="219"/>
      <c r="J5" s="219"/>
      <c r="K5" s="218"/>
    </row>
    <row r="6" ht="15" customHeight="1">
      <c r="B6" s="216"/>
      <c r="C6" s="220" t="s">
        <v>591</v>
      </c>
      <c r="D6" s="220"/>
      <c r="E6" s="220"/>
      <c r="F6" s="220"/>
      <c r="G6" s="220"/>
      <c r="H6" s="220"/>
      <c r="I6" s="220"/>
      <c r="J6" s="220"/>
      <c r="K6" s="218"/>
    </row>
    <row r="7" ht="15" customHeight="1">
      <c r="B7" s="221"/>
      <c r="C7" s="220" t="s">
        <v>592</v>
      </c>
      <c r="D7" s="220"/>
      <c r="E7" s="220"/>
      <c r="F7" s="220"/>
      <c r="G7" s="220"/>
      <c r="H7" s="220"/>
      <c r="I7" s="220"/>
      <c r="J7" s="220"/>
      <c r="K7" s="218"/>
    </row>
    <row r="8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ht="15" customHeight="1">
      <c r="B9" s="221"/>
      <c r="C9" s="220" t="s">
        <v>593</v>
      </c>
      <c r="D9" s="220"/>
      <c r="E9" s="220"/>
      <c r="F9" s="220"/>
      <c r="G9" s="220"/>
      <c r="H9" s="220"/>
      <c r="I9" s="220"/>
      <c r="J9" s="220"/>
      <c r="K9" s="218"/>
    </row>
    <row r="10" ht="15" customHeight="1">
      <c r="B10" s="221"/>
      <c r="C10" s="220"/>
      <c r="D10" s="220" t="s">
        <v>594</v>
      </c>
      <c r="E10" s="220"/>
      <c r="F10" s="220"/>
      <c r="G10" s="220"/>
      <c r="H10" s="220"/>
      <c r="I10" s="220"/>
      <c r="J10" s="220"/>
      <c r="K10" s="218"/>
    </row>
    <row r="11" ht="15" customHeight="1">
      <c r="B11" s="221"/>
      <c r="C11" s="222"/>
      <c r="D11" s="220" t="s">
        <v>595</v>
      </c>
      <c r="E11" s="220"/>
      <c r="F11" s="220"/>
      <c r="G11" s="220"/>
      <c r="H11" s="220"/>
      <c r="I11" s="220"/>
      <c r="J11" s="220"/>
      <c r="K11" s="218"/>
    </row>
    <row r="12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ht="15" customHeight="1">
      <c r="B13" s="221"/>
      <c r="C13" s="222"/>
      <c r="D13" s="223" t="s">
        <v>596</v>
      </c>
      <c r="E13" s="220"/>
      <c r="F13" s="220"/>
      <c r="G13" s="220"/>
      <c r="H13" s="220"/>
      <c r="I13" s="220"/>
      <c r="J13" s="220"/>
      <c r="K13" s="218"/>
    </row>
    <row r="14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ht="15" customHeight="1">
      <c r="B15" s="221"/>
      <c r="C15" s="222"/>
      <c r="D15" s="220" t="s">
        <v>597</v>
      </c>
      <c r="E15" s="220"/>
      <c r="F15" s="220"/>
      <c r="G15" s="220"/>
      <c r="H15" s="220"/>
      <c r="I15" s="220"/>
      <c r="J15" s="220"/>
      <c r="K15" s="218"/>
    </row>
    <row r="16" ht="15" customHeight="1">
      <c r="B16" s="221"/>
      <c r="C16" s="222"/>
      <c r="D16" s="220" t="s">
        <v>598</v>
      </c>
      <c r="E16" s="220"/>
      <c r="F16" s="220"/>
      <c r="G16" s="220"/>
      <c r="H16" s="220"/>
      <c r="I16" s="220"/>
      <c r="J16" s="220"/>
      <c r="K16" s="218"/>
    </row>
    <row r="17" ht="15" customHeight="1">
      <c r="B17" s="221"/>
      <c r="C17" s="222"/>
      <c r="D17" s="220" t="s">
        <v>599</v>
      </c>
      <c r="E17" s="220"/>
      <c r="F17" s="220"/>
      <c r="G17" s="220"/>
      <c r="H17" s="220"/>
      <c r="I17" s="220"/>
      <c r="J17" s="220"/>
      <c r="K17" s="218"/>
    </row>
    <row r="18" ht="15" customHeight="1">
      <c r="B18" s="221"/>
      <c r="C18" s="222"/>
      <c r="D18" s="222"/>
      <c r="E18" s="224" t="s">
        <v>83</v>
      </c>
      <c r="F18" s="220" t="s">
        <v>600</v>
      </c>
      <c r="G18" s="220"/>
      <c r="H18" s="220"/>
      <c r="I18" s="220"/>
      <c r="J18" s="220"/>
      <c r="K18" s="218"/>
    </row>
    <row r="19" ht="15" customHeight="1">
      <c r="B19" s="221"/>
      <c r="C19" s="222"/>
      <c r="D19" s="222"/>
      <c r="E19" s="224" t="s">
        <v>601</v>
      </c>
      <c r="F19" s="220" t="s">
        <v>602</v>
      </c>
      <c r="G19" s="220"/>
      <c r="H19" s="220"/>
      <c r="I19" s="220"/>
      <c r="J19" s="220"/>
      <c r="K19" s="218"/>
    </row>
    <row r="20" ht="15" customHeight="1">
      <c r="B20" s="221"/>
      <c r="C20" s="222"/>
      <c r="D20" s="222"/>
      <c r="E20" s="224" t="s">
        <v>603</v>
      </c>
      <c r="F20" s="220" t="s">
        <v>604</v>
      </c>
      <c r="G20" s="220"/>
      <c r="H20" s="220"/>
      <c r="I20" s="220"/>
      <c r="J20" s="220"/>
      <c r="K20" s="218"/>
    </row>
    <row r="21" ht="15" customHeight="1">
      <c r="B21" s="221"/>
      <c r="C21" s="222"/>
      <c r="D21" s="222"/>
      <c r="E21" s="224" t="s">
        <v>605</v>
      </c>
      <c r="F21" s="220" t="s">
        <v>606</v>
      </c>
      <c r="G21" s="220"/>
      <c r="H21" s="220"/>
      <c r="I21" s="220"/>
      <c r="J21" s="220"/>
      <c r="K21" s="218"/>
    </row>
    <row r="22" ht="15" customHeight="1">
      <c r="B22" s="221"/>
      <c r="C22" s="222"/>
      <c r="D22" s="222"/>
      <c r="E22" s="224" t="s">
        <v>607</v>
      </c>
      <c r="F22" s="220" t="s">
        <v>608</v>
      </c>
      <c r="G22" s="220"/>
      <c r="H22" s="220"/>
      <c r="I22" s="220"/>
      <c r="J22" s="220"/>
      <c r="K22" s="218"/>
    </row>
    <row r="23" ht="15" customHeight="1">
      <c r="B23" s="221"/>
      <c r="C23" s="222"/>
      <c r="D23" s="222"/>
      <c r="E23" s="224" t="s">
        <v>88</v>
      </c>
      <c r="F23" s="220" t="s">
        <v>609</v>
      </c>
      <c r="G23" s="220"/>
      <c r="H23" s="220"/>
      <c r="I23" s="220"/>
      <c r="J23" s="220"/>
      <c r="K23" s="218"/>
    </row>
    <row r="24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ht="15" customHeight="1">
      <c r="B25" s="221"/>
      <c r="C25" s="220" t="s">
        <v>610</v>
      </c>
      <c r="D25" s="220"/>
      <c r="E25" s="220"/>
      <c r="F25" s="220"/>
      <c r="G25" s="220"/>
      <c r="H25" s="220"/>
      <c r="I25" s="220"/>
      <c r="J25" s="220"/>
      <c r="K25" s="218"/>
    </row>
    <row r="26" ht="15" customHeight="1">
      <c r="B26" s="221"/>
      <c r="C26" s="220" t="s">
        <v>611</v>
      </c>
      <c r="D26" s="220"/>
      <c r="E26" s="220"/>
      <c r="F26" s="220"/>
      <c r="G26" s="220"/>
      <c r="H26" s="220"/>
      <c r="I26" s="220"/>
      <c r="J26" s="220"/>
      <c r="K26" s="218"/>
    </row>
    <row r="27" ht="15" customHeight="1">
      <c r="B27" s="221"/>
      <c r="C27" s="220"/>
      <c r="D27" s="220" t="s">
        <v>612</v>
      </c>
      <c r="E27" s="220"/>
      <c r="F27" s="220"/>
      <c r="G27" s="220"/>
      <c r="H27" s="220"/>
      <c r="I27" s="220"/>
      <c r="J27" s="220"/>
      <c r="K27" s="218"/>
    </row>
    <row r="28" ht="15" customHeight="1">
      <c r="B28" s="221"/>
      <c r="C28" s="222"/>
      <c r="D28" s="220" t="s">
        <v>613</v>
      </c>
      <c r="E28" s="220"/>
      <c r="F28" s="220"/>
      <c r="G28" s="220"/>
      <c r="H28" s="220"/>
      <c r="I28" s="220"/>
      <c r="J28" s="220"/>
      <c r="K28" s="218"/>
    </row>
    <row r="29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ht="15" customHeight="1">
      <c r="B30" s="221"/>
      <c r="C30" s="222"/>
      <c r="D30" s="220" t="s">
        <v>614</v>
      </c>
      <c r="E30" s="220"/>
      <c r="F30" s="220"/>
      <c r="G30" s="220"/>
      <c r="H30" s="220"/>
      <c r="I30" s="220"/>
      <c r="J30" s="220"/>
      <c r="K30" s="218"/>
    </row>
    <row r="31" ht="15" customHeight="1">
      <c r="B31" s="221"/>
      <c r="C31" s="222"/>
      <c r="D31" s="220" t="s">
        <v>615</v>
      </c>
      <c r="E31" s="220"/>
      <c r="F31" s="220"/>
      <c r="G31" s="220"/>
      <c r="H31" s="220"/>
      <c r="I31" s="220"/>
      <c r="J31" s="220"/>
      <c r="K31" s="218"/>
    </row>
    <row r="32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ht="15" customHeight="1">
      <c r="B33" s="221"/>
      <c r="C33" s="222"/>
      <c r="D33" s="220" t="s">
        <v>616</v>
      </c>
      <c r="E33" s="220"/>
      <c r="F33" s="220"/>
      <c r="G33" s="220"/>
      <c r="H33" s="220"/>
      <c r="I33" s="220"/>
      <c r="J33" s="220"/>
      <c r="K33" s="218"/>
    </row>
    <row r="34" ht="15" customHeight="1">
      <c r="B34" s="221"/>
      <c r="C34" s="222"/>
      <c r="D34" s="220" t="s">
        <v>617</v>
      </c>
      <c r="E34" s="220"/>
      <c r="F34" s="220"/>
      <c r="G34" s="220"/>
      <c r="H34" s="220"/>
      <c r="I34" s="220"/>
      <c r="J34" s="220"/>
      <c r="K34" s="218"/>
    </row>
    <row r="35" ht="15" customHeight="1">
      <c r="B35" s="221"/>
      <c r="C35" s="222"/>
      <c r="D35" s="220" t="s">
        <v>618</v>
      </c>
      <c r="E35" s="220"/>
      <c r="F35" s="220"/>
      <c r="G35" s="220"/>
      <c r="H35" s="220"/>
      <c r="I35" s="220"/>
      <c r="J35" s="220"/>
      <c r="K35" s="218"/>
    </row>
    <row r="36" ht="15" customHeight="1">
      <c r="B36" s="221"/>
      <c r="C36" s="222"/>
      <c r="D36" s="220"/>
      <c r="E36" s="223" t="s">
        <v>110</v>
      </c>
      <c r="F36" s="220"/>
      <c r="G36" s="220" t="s">
        <v>619</v>
      </c>
      <c r="H36" s="220"/>
      <c r="I36" s="220"/>
      <c r="J36" s="220"/>
      <c r="K36" s="218"/>
    </row>
    <row r="37" ht="30.75" customHeight="1">
      <c r="B37" s="221"/>
      <c r="C37" s="222"/>
      <c r="D37" s="220"/>
      <c r="E37" s="223" t="s">
        <v>620</v>
      </c>
      <c r="F37" s="220"/>
      <c r="G37" s="220" t="s">
        <v>621</v>
      </c>
      <c r="H37" s="220"/>
      <c r="I37" s="220"/>
      <c r="J37" s="220"/>
      <c r="K37" s="218"/>
    </row>
    <row r="38" ht="15" customHeight="1">
      <c r="B38" s="221"/>
      <c r="C38" s="222"/>
      <c r="D38" s="220"/>
      <c r="E38" s="223" t="s">
        <v>58</v>
      </c>
      <c r="F38" s="220"/>
      <c r="G38" s="220" t="s">
        <v>622</v>
      </c>
      <c r="H38" s="220"/>
      <c r="I38" s="220"/>
      <c r="J38" s="220"/>
      <c r="K38" s="218"/>
    </row>
    <row r="39" ht="15" customHeight="1">
      <c r="B39" s="221"/>
      <c r="C39" s="222"/>
      <c r="D39" s="220"/>
      <c r="E39" s="223" t="s">
        <v>59</v>
      </c>
      <c r="F39" s="220"/>
      <c r="G39" s="220" t="s">
        <v>623</v>
      </c>
      <c r="H39" s="220"/>
      <c r="I39" s="220"/>
      <c r="J39" s="220"/>
      <c r="K39" s="218"/>
    </row>
    <row r="40" ht="15" customHeight="1">
      <c r="B40" s="221"/>
      <c r="C40" s="222"/>
      <c r="D40" s="220"/>
      <c r="E40" s="223" t="s">
        <v>111</v>
      </c>
      <c r="F40" s="220"/>
      <c r="G40" s="220" t="s">
        <v>624</v>
      </c>
      <c r="H40" s="220"/>
      <c r="I40" s="220"/>
      <c r="J40" s="220"/>
      <c r="K40" s="218"/>
    </row>
    <row r="41" ht="15" customHeight="1">
      <c r="B41" s="221"/>
      <c r="C41" s="222"/>
      <c r="D41" s="220"/>
      <c r="E41" s="223" t="s">
        <v>112</v>
      </c>
      <c r="F41" s="220"/>
      <c r="G41" s="220" t="s">
        <v>625</v>
      </c>
      <c r="H41" s="220"/>
      <c r="I41" s="220"/>
      <c r="J41" s="220"/>
      <c r="K41" s="218"/>
    </row>
    <row r="42" ht="15" customHeight="1">
      <c r="B42" s="221"/>
      <c r="C42" s="222"/>
      <c r="D42" s="220"/>
      <c r="E42" s="223" t="s">
        <v>626</v>
      </c>
      <c r="F42" s="220"/>
      <c r="G42" s="220" t="s">
        <v>627</v>
      </c>
      <c r="H42" s="220"/>
      <c r="I42" s="220"/>
      <c r="J42" s="220"/>
      <c r="K42" s="218"/>
    </row>
    <row r="43" ht="15" customHeight="1">
      <c r="B43" s="221"/>
      <c r="C43" s="222"/>
      <c r="D43" s="220"/>
      <c r="E43" s="223"/>
      <c r="F43" s="220"/>
      <c r="G43" s="220" t="s">
        <v>628</v>
      </c>
      <c r="H43" s="220"/>
      <c r="I43" s="220"/>
      <c r="J43" s="220"/>
      <c r="K43" s="218"/>
    </row>
    <row r="44" ht="15" customHeight="1">
      <c r="B44" s="221"/>
      <c r="C44" s="222"/>
      <c r="D44" s="220"/>
      <c r="E44" s="223" t="s">
        <v>629</v>
      </c>
      <c r="F44" s="220"/>
      <c r="G44" s="220" t="s">
        <v>630</v>
      </c>
      <c r="H44" s="220"/>
      <c r="I44" s="220"/>
      <c r="J44" s="220"/>
      <c r="K44" s="218"/>
    </row>
    <row r="45" ht="15" customHeight="1">
      <c r="B45" s="221"/>
      <c r="C45" s="222"/>
      <c r="D45" s="220"/>
      <c r="E45" s="223" t="s">
        <v>114</v>
      </c>
      <c r="F45" s="220"/>
      <c r="G45" s="220" t="s">
        <v>631</v>
      </c>
      <c r="H45" s="220"/>
      <c r="I45" s="220"/>
      <c r="J45" s="220"/>
      <c r="K45" s="218"/>
    </row>
    <row r="46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ht="15" customHeight="1">
      <c r="B47" s="221"/>
      <c r="C47" s="222"/>
      <c r="D47" s="220" t="s">
        <v>632</v>
      </c>
      <c r="E47" s="220"/>
      <c r="F47" s="220"/>
      <c r="G47" s="220"/>
      <c r="H47" s="220"/>
      <c r="I47" s="220"/>
      <c r="J47" s="220"/>
      <c r="K47" s="218"/>
    </row>
    <row r="48" ht="15" customHeight="1">
      <c r="B48" s="221"/>
      <c r="C48" s="222"/>
      <c r="D48" s="222"/>
      <c r="E48" s="220" t="s">
        <v>633</v>
      </c>
      <c r="F48" s="220"/>
      <c r="G48" s="220"/>
      <c r="H48" s="220"/>
      <c r="I48" s="220"/>
      <c r="J48" s="220"/>
      <c r="K48" s="218"/>
    </row>
    <row r="49" ht="15" customHeight="1">
      <c r="B49" s="221"/>
      <c r="C49" s="222"/>
      <c r="D49" s="222"/>
      <c r="E49" s="220" t="s">
        <v>634</v>
      </c>
      <c r="F49" s="220"/>
      <c r="G49" s="220"/>
      <c r="H49" s="220"/>
      <c r="I49" s="220"/>
      <c r="J49" s="220"/>
      <c r="K49" s="218"/>
    </row>
    <row r="50" ht="15" customHeight="1">
      <c r="B50" s="221"/>
      <c r="C50" s="222"/>
      <c r="D50" s="222"/>
      <c r="E50" s="220" t="s">
        <v>635</v>
      </c>
      <c r="F50" s="220"/>
      <c r="G50" s="220"/>
      <c r="H50" s="220"/>
      <c r="I50" s="220"/>
      <c r="J50" s="220"/>
      <c r="K50" s="218"/>
    </row>
    <row r="51" ht="15" customHeight="1">
      <c r="B51" s="221"/>
      <c r="C51" s="222"/>
      <c r="D51" s="220" t="s">
        <v>636</v>
      </c>
      <c r="E51" s="220"/>
      <c r="F51" s="220"/>
      <c r="G51" s="220"/>
      <c r="H51" s="220"/>
      <c r="I51" s="220"/>
      <c r="J51" s="220"/>
      <c r="K51" s="218"/>
    </row>
    <row r="52" ht="25.5" customHeight="1">
      <c r="B52" s="216"/>
      <c r="C52" s="217" t="s">
        <v>637</v>
      </c>
      <c r="D52" s="217"/>
      <c r="E52" s="217"/>
      <c r="F52" s="217"/>
      <c r="G52" s="217"/>
      <c r="H52" s="217"/>
      <c r="I52" s="217"/>
      <c r="J52" s="217"/>
      <c r="K52" s="218"/>
    </row>
    <row r="53" ht="5.25" customHeight="1">
      <c r="B53" s="216"/>
      <c r="C53" s="219"/>
      <c r="D53" s="219"/>
      <c r="E53" s="219"/>
      <c r="F53" s="219"/>
      <c r="G53" s="219"/>
      <c r="H53" s="219"/>
      <c r="I53" s="219"/>
      <c r="J53" s="219"/>
      <c r="K53" s="218"/>
    </row>
    <row r="54" ht="15" customHeight="1">
      <c r="B54" s="216"/>
      <c r="C54" s="220" t="s">
        <v>638</v>
      </c>
      <c r="D54" s="220"/>
      <c r="E54" s="220"/>
      <c r="F54" s="220"/>
      <c r="G54" s="220"/>
      <c r="H54" s="220"/>
      <c r="I54" s="220"/>
      <c r="J54" s="220"/>
      <c r="K54" s="218"/>
    </row>
    <row r="55" ht="15" customHeight="1">
      <c r="B55" s="216"/>
      <c r="C55" s="220" t="s">
        <v>639</v>
      </c>
      <c r="D55" s="220"/>
      <c r="E55" s="220"/>
      <c r="F55" s="220"/>
      <c r="G55" s="220"/>
      <c r="H55" s="220"/>
      <c r="I55" s="220"/>
      <c r="J55" s="220"/>
      <c r="K55" s="218"/>
    </row>
    <row r="56" ht="12.75" customHeight="1">
      <c r="B56" s="216"/>
      <c r="C56" s="220"/>
      <c r="D56" s="220"/>
      <c r="E56" s="220"/>
      <c r="F56" s="220"/>
      <c r="G56" s="220"/>
      <c r="H56" s="220"/>
      <c r="I56" s="220"/>
      <c r="J56" s="220"/>
      <c r="K56" s="218"/>
    </row>
    <row r="57" ht="15" customHeight="1">
      <c r="B57" s="216"/>
      <c r="C57" s="220" t="s">
        <v>640</v>
      </c>
      <c r="D57" s="220"/>
      <c r="E57" s="220"/>
      <c r="F57" s="220"/>
      <c r="G57" s="220"/>
      <c r="H57" s="220"/>
      <c r="I57" s="220"/>
      <c r="J57" s="220"/>
      <c r="K57" s="218"/>
    </row>
    <row r="58" ht="15" customHeight="1">
      <c r="B58" s="216"/>
      <c r="C58" s="222"/>
      <c r="D58" s="220" t="s">
        <v>641</v>
      </c>
      <c r="E58" s="220"/>
      <c r="F58" s="220"/>
      <c r="G58" s="220"/>
      <c r="H58" s="220"/>
      <c r="I58" s="220"/>
      <c r="J58" s="220"/>
      <c r="K58" s="218"/>
    </row>
    <row r="59" ht="15" customHeight="1">
      <c r="B59" s="216"/>
      <c r="C59" s="222"/>
      <c r="D59" s="220" t="s">
        <v>642</v>
      </c>
      <c r="E59" s="220"/>
      <c r="F59" s="220"/>
      <c r="G59" s="220"/>
      <c r="H59" s="220"/>
      <c r="I59" s="220"/>
      <c r="J59" s="220"/>
      <c r="K59" s="218"/>
    </row>
    <row r="60" ht="15" customHeight="1">
      <c r="B60" s="216"/>
      <c r="C60" s="222"/>
      <c r="D60" s="220" t="s">
        <v>643</v>
      </c>
      <c r="E60" s="220"/>
      <c r="F60" s="220"/>
      <c r="G60" s="220"/>
      <c r="H60" s="220"/>
      <c r="I60" s="220"/>
      <c r="J60" s="220"/>
      <c r="K60" s="218"/>
    </row>
    <row r="61" ht="15" customHeight="1">
      <c r="B61" s="216"/>
      <c r="C61" s="222"/>
      <c r="D61" s="220" t="s">
        <v>644</v>
      </c>
      <c r="E61" s="220"/>
      <c r="F61" s="220"/>
      <c r="G61" s="220"/>
      <c r="H61" s="220"/>
      <c r="I61" s="220"/>
      <c r="J61" s="220"/>
      <c r="K61" s="218"/>
    </row>
    <row r="62" ht="15" customHeight="1">
      <c r="B62" s="216"/>
      <c r="C62" s="222"/>
      <c r="D62" s="225" t="s">
        <v>645</v>
      </c>
      <c r="E62" s="225"/>
      <c r="F62" s="225"/>
      <c r="G62" s="225"/>
      <c r="H62" s="225"/>
      <c r="I62" s="225"/>
      <c r="J62" s="225"/>
      <c r="K62" s="218"/>
    </row>
    <row r="63" ht="15" customHeight="1">
      <c r="B63" s="216"/>
      <c r="C63" s="222"/>
      <c r="D63" s="220" t="s">
        <v>646</v>
      </c>
      <c r="E63" s="220"/>
      <c r="F63" s="220"/>
      <c r="G63" s="220"/>
      <c r="H63" s="220"/>
      <c r="I63" s="220"/>
      <c r="J63" s="220"/>
      <c r="K63" s="218"/>
    </row>
    <row r="64" ht="12.75" customHeight="1">
      <c r="B64" s="216"/>
      <c r="C64" s="222"/>
      <c r="D64" s="222"/>
      <c r="E64" s="226"/>
      <c r="F64" s="222"/>
      <c r="G64" s="222"/>
      <c r="H64" s="222"/>
      <c r="I64" s="222"/>
      <c r="J64" s="222"/>
      <c r="K64" s="218"/>
    </row>
    <row r="65" ht="15" customHeight="1">
      <c r="B65" s="216"/>
      <c r="C65" s="222"/>
      <c r="D65" s="220" t="s">
        <v>647</v>
      </c>
      <c r="E65" s="220"/>
      <c r="F65" s="220"/>
      <c r="G65" s="220"/>
      <c r="H65" s="220"/>
      <c r="I65" s="220"/>
      <c r="J65" s="220"/>
      <c r="K65" s="218"/>
    </row>
    <row r="66" ht="15" customHeight="1">
      <c r="B66" s="216"/>
      <c r="C66" s="222"/>
      <c r="D66" s="225" t="s">
        <v>648</v>
      </c>
      <c r="E66" s="225"/>
      <c r="F66" s="225"/>
      <c r="G66" s="225"/>
      <c r="H66" s="225"/>
      <c r="I66" s="225"/>
      <c r="J66" s="225"/>
      <c r="K66" s="218"/>
    </row>
    <row r="67" ht="15" customHeight="1">
      <c r="B67" s="216"/>
      <c r="C67" s="222"/>
      <c r="D67" s="220" t="s">
        <v>649</v>
      </c>
      <c r="E67" s="220"/>
      <c r="F67" s="220"/>
      <c r="G67" s="220"/>
      <c r="H67" s="220"/>
      <c r="I67" s="220"/>
      <c r="J67" s="220"/>
      <c r="K67" s="218"/>
    </row>
    <row r="68" ht="15" customHeight="1">
      <c r="B68" s="216"/>
      <c r="C68" s="222"/>
      <c r="D68" s="220" t="s">
        <v>650</v>
      </c>
      <c r="E68" s="220"/>
      <c r="F68" s="220"/>
      <c r="G68" s="220"/>
      <c r="H68" s="220"/>
      <c r="I68" s="220"/>
      <c r="J68" s="220"/>
      <c r="K68" s="218"/>
    </row>
    <row r="69" ht="15" customHeight="1">
      <c r="B69" s="216"/>
      <c r="C69" s="222"/>
      <c r="D69" s="220" t="s">
        <v>651</v>
      </c>
      <c r="E69" s="220"/>
      <c r="F69" s="220"/>
      <c r="G69" s="220"/>
      <c r="H69" s="220"/>
      <c r="I69" s="220"/>
      <c r="J69" s="220"/>
      <c r="K69" s="218"/>
    </row>
    <row r="70" ht="15" customHeight="1">
      <c r="B70" s="216"/>
      <c r="C70" s="222"/>
      <c r="D70" s="220" t="s">
        <v>652</v>
      </c>
      <c r="E70" s="220"/>
      <c r="F70" s="220"/>
      <c r="G70" s="220"/>
      <c r="H70" s="220"/>
      <c r="I70" s="220"/>
      <c r="J70" s="220"/>
      <c r="K70" s="218"/>
    </row>
    <row r="7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ht="45" customHeight="1">
      <c r="B75" s="235"/>
      <c r="C75" s="236" t="s">
        <v>653</v>
      </c>
      <c r="D75" s="236"/>
      <c r="E75" s="236"/>
      <c r="F75" s="236"/>
      <c r="G75" s="236"/>
      <c r="H75" s="236"/>
      <c r="I75" s="236"/>
      <c r="J75" s="236"/>
      <c r="K75" s="237"/>
    </row>
    <row r="76" ht="17.25" customHeight="1">
      <c r="B76" s="235"/>
      <c r="C76" s="238" t="s">
        <v>654</v>
      </c>
      <c r="D76" s="238"/>
      <c r="E76" s="238"/>
      <c r="F76" s="238" t="s">
        <v>655</v>
      </c>
      <c r="G76" s="239"/>
      <c r="H76" s="238" t="s">
        <v>59</v>
      </c>
      <c r="I76" s="238" t="s">
        <v>62</v>
      </c>
      <c r="J76" s="238" t="s">
        <v>656</v>
      </c>
      <c r="K76" s="237"/>
    </row>
    <row r="77" ht="17.25" customHeight="1">
      <c r="B77" s="235"/>
      <c r="C77" s="240" t="s">
        <v>657</v>
      </c>
      <c r="D77" s="240"/>
      <c r="E77" s="240"/>
      <c r="F77" s="241" t="s">
        <v>658</v>
      </c>
      <c r="G77" s="242"/>
      <c r="H77" s="240"/>
      <c r="I77" s="240"/>
      <c r="J77" s="240" t="s">
        <v>659</v>
      </c>
      <c r="K77" s="237"/>
    </row>
    <row r="78" ht="5.25" customHeight="1">
      <c r="B78" s="235"/>
      <c r="C78" s="243"/>
      <c r="D78" s="243"/>
      <c r="E78" s="243"/>
      <c r="F78" s="243"/>
      <c r="G78" s="244"/>
      <c r="H78" s="243"/>
      <c r="I78" s="243"/>
      <c r="J78" s="243"/>
      <c r="K78" s="237"/>
    </row>
    <row r="79" ht="15" customHeight="1">
      <c r="B79" s="235"/>
      <c r="C79" s="223" t="s">
        <v>58</v>
      </c>
      <c r="D79" s="243"/>
      <c r="E79" s="243"/>
      <c r="F79" s="245" t="s">
        <v>660</v>
      </c>
      <c r="G79" s="244"/>
      <c r="H79" s="223" t="s">
        <v>661</v>
      </c>
      <c r="I79" s="223" t="s">
        <v>662</v>
      </c>
      <c r="J79" s="223">
        <v>20</v>
      </c>
      <c r="K79" s="237"/>
    </row>
    <row r="80" ht="15" customHeight="1">
      <c r="B80" s="235"/>
      <c r="C80" s="223" t="s">
        <v>663</v>
      </c>
      <c r="D80" s="223"/>
      <c r="E80" s="223"/>
      <c r="F80" s="245" t="s">
        <v>660</v>
      </c>
      <c r="G80" s="244"/>
      <c r="H80" s="223" t="s">
        <v>664</v>
      </c>
      <c r="I80" s="223" t="s">
        <v>662</v>
      </c>
      <c r="J80" s="223">
        <v>120</v>
      </c>
      <c r="K80" s="237"/>
    </row>
    <row r="81" ht="15" customHeight="1">
      <c r="B81" s="246"/>
      <c r="C81" s="223" t="s">
        <v>665</v>
      </c>
      <c r="D81" s="223"/>
      <c r="E81" s="223"/>
      <c r="F81" s="245" t="s">
        <v>666</v>
      </c>
      <c r="G81" s="244"/>
      <c r="H81" s="223" t="s">
        <v>667</v>
      </c>
      <c r="I81" s="223" t="s">
        <v>662</v>
      </c>
      <c r="J81" s="223">
        <v>50</v>
      </c>
      <c r="K81" s="237"/>
    </row>
    <row r="82" ht="15" customHeight="1">
      <c r="B82" s="246"/>
      <c r="C82" s="223" t="s">
        <v>668</v>
      </c>
      <c r="D82" s="223"/>
      <c r="E82" s="223"/>
      <c r="F82" s="245" t="s">
        <v>660</v>
      </c>
      <c r="G82" s="244"/>
      <c r="H82" s="223" t="s">
        <v>669</v>
      </c>
      <c r="I82" s="223" t="s">
        <v>670</v>
      </c>
      <c r="J82" s="223"/>
      <c r="K82" s="237"/>
    </row>
    <row r="83" ht="15" customHeight="1">
      <c r="B83" s="246"/>
      <c r="C83" s="247" t="s">
        <v>671</v>
      </c>
      <c r="D83" s="247"/>
      <c r="E83" s="247"/>
      <c r="F83" s="248" t="s">
        <v>666</v>
      </c>
      <c r="G83" s="247"/>
      <c r="H83" s="247" t="s">
        <v>672</v>
      </c>
      <c r="I83" s="247" t="s">
        <v>662</v>
      </c>
      <c r="J83" s="247">
        <v>15</v>
      </c>
      <c r="K83" s="237"/>
    </row>
    <row r="84" ht="15" customHeight="1">
      <c r="B84" s="246"/>
      <c r="C84" s="247" t="s">
        <v>673</v>
      </c>
      <c r="D84" s="247"/>
      <c r="E84" s="247"/>
      <c r="F84" s="248" t="s">
        <v>666</v>
      </c>
      <c r="G84" s="247"/>
      <c r="H84" s="247" t="s">
        <v>674</v>
      </c>
      <c r="I84" s="247" t="s">
        <v>662</v>
      </c>
      <c r="J84" s="247">
        <v>15</v>
      </c>
      <c r="K84" s="237"/>
    </row>
    <row r="85" ht="15" customHeight="1">
      <c r="B85" s="246"/>
      <c r="C85" s="247" t="s">
        <v>675</v>
      </c>
      <c r="D85" s="247"/>
      <c r="E85" s="247"/>
      <c r="F85" s="248" t="s">
        <v>666</v>
      </c>
      <c r="G85" s="247"/>
      <c r="H85" s="247" t="s">
        <v>676</v>
      </c>
      <c r="I85" s="247" t="s">
        <v>662</v>
      </c>
      <c r="J85" s="247">
        <v>20</v>
      </c>
      <c r="K85" s="237"/>
    </row>
    <row r="86" ht="15" customHeight="1">
      <c r="B86" s="246"/>
      <c r="C86" s="247" t="s">
        <v>677</v>
      </c>
      <c r="D86" s="247"/>
      <c r="E86" s="247"/>
      <c r="F86" s="248" t="s">
        <v>666</v>
      </c>
      <c r="G86" s="247"/>
      <c r="H86" s="247" t="s">
        <v>678</v>
      </c>
      <c r="I86" s="247" t="s">
        <v>662</v>
      </c>
      <c r="J86" s="247">
        <v>20</v>
      </c>
      <c r="K86" s="237"/>
    </row>
    <row r="87" ht="15" customHeight="1">
      <c r="B87" s="246"/>
      <c r="C87" s="223" t="s">
        <v>679</v>
      </c>
      <c r="D87" s="223"/>
      <c r="E87" s="223"/>
      <c r="F87" s="245" t="s">
        <v>666</v>
      </c>
      <c r="G87" s="244"/>
      <c r="H87" s="223" t="s">
        <v>680</v>
      </c>
      <c r="I87" s="223" t="s">
        <v>662</v>
      </c>
      <c r="J87" s="223">
        <v>50</v>
      </c>
      <c r="K87" s="237"/>
    </row>
    <row r="88" ht="15" customHeight="1">
      <c r="B88" s="246"/>
      <c r="C88" s="223" t="s">
        <v>681</v>
      </c>
      <c r="D88" s="223"/>
      <c r="E88" s="223"/>
      <c r="F88" s="245" t="s">
        <v>666</v>
      </c>
      <c r="G88" s="244"/>
      <c r="H88" s="223" t="s">
        <v>682</v>
      </c>
      <c r="I88" s="223" t="s">
        <v>662</v>
      </c>
      <c r="J88" s="223">
        <v>20</v>
      </c>
      <c r="K88" s="237"/>
    </row>
    <row r="89" ht="15" customHeight="1">
      <c r="B89" s="246"/>
      <c r="C89" s="223" t="s">
        <v>683</v>
      </c>
      <c r="D89" s="223"/>
      <c r="E89" s="223"/>
      <c r="F89" s="245" t="s">
        <v>666</v>
      </c>
      <c r="G89" s="244"/>
      <c r="H89" s="223" t="s">
        <v>684</v>
      </c>
      <c r="I89" s="223" t="s">
        <v>662</v>
      </c>
      <c r="J89" s="223">
        <v>20</v>
      </c>
      <c r="K89" s="237"/>
    </row>
    <row r="90" ht="15" customHeight="1">
      <c r="B90" s="246"/>
      <c r="C90" s="223" t="s">
        <v>685</v>
      </c>
      <c r="D90" s="223"/>
      <c r="E90" s="223"/>
      <c r="F90" s="245" t="s">
        <v>666</v>
      </c>
      <c r="G90" s="244"/>
      <c r="H90" s="223" t="s">
        <v>686</v>
      </c>
      <c r="I90" s="223" t="s">
        <v>662</v>
      </c>
      <c r="J90" s="223">
        <v>50</v>
      </c>
      <c r="K90" s="237"/>
    </row>
    <row r="91" ht="15" customHeight="1">
      <c r="B91" s="246"/>
      <c r="C91" s="223" t="s">
        <v>687</v>
      </c>
      <c r="D91" s="223"/>
      <c r="E91" s="223"/>
      <c r="F91" s="245" t="s">
        <v>666</v>
      </c>
      <c r="G91" s="244"/>
      <c r="H91" s="223" t="s">
        <v>687</v>
      </c>
      <c r="I91" s="223" t="s">
        <v>662</v>
      </c>
      <c r="J91" s="223">
        <v>50</v>
      </c>
      <c r="K91" s="237"/>
    </row>
    <row r="92" ht="15" customHeight="1">
      <c r="B92" s="246"/>
      <c r="C92" s="223" t="s">
        <v>688</v>
      </c>
      <c r="D92" s="223"/>
      <c r="E92" s="223"/>
      <c r="F92" s="245" t="s">
        <v>666</v>
      </c>
      <c r="G92" s="244"/>
      <c r="H92" s="223" t="s">
        <v>689</v>
      </c>
      <c r="I92" s="223" t="s">
        <v>662</v>
      </c>
      <c r="J92" s="223">
        <v>255</v>
      </c>
      <c r="K92" s="237"/>
    </row>
    <row r="93" ht="15" customHeight="1">
      <c r="B93" s="246"/>
      <c r="C93" s="223" t="s">
        <v>690</v>
      </c>
      <c r="D93" s="223"/>
      <c r="E93" s="223"/>
      <c r="F93" s="245" t="s">
        <v>660</v>
      </c>
      <c r="G93" s="244"/>
      <c r="H93" s="223" t="s">
        <v>691</v>
      </c>
      <c r="I93" s="223" t="s">
        <v>692</v>
      </c>
      <c r="J93" s="223"/>
      <c r="K93" s="237"/>
    </row>
    <row r="94" ht="15" customHeight="1">
      <c r="B94" s="246"/>
      <c r="C94" s="223" t="s">
        <v>693</v>
      </c>
      <c r="D94" s="223"/>
      <c r="E94" s="223"/>
      <c r="F94" s="245" t="s">
        <v>660</v>
      </c>
      <c r="G94" s="244"/>
      <c r="H94" s="223" t="s">
        <v>694</v>
      </c>
      <c r="I94" s="223" t="s">
        <v>695</v>
      </c>
      <c r="J94" s="223"/>
      <c r="K94" s="237"/>
    </row>
    <row r="95" ht="15" customHeight="1">
      <c r="B95" s="246"/>
      <c r="C95" s="223" t="s">
        <v>696</v>
      </c>
      <c r="D95" s="223"/>
      <c r="E95" s="223"/>
      <c r="F95" s="245" t="s">
        <v>660</v>
      </c>
      <c r="G95" s="244"/>
      <c r="H95" s="223" t="s">
        <v>696</v>
      </c>
      <c r="I95" s="223" t="s">
        <v>695</v>
      </c>
      <c r="J95" s="223"/>
      <c r="K95" s="237"/>
    </row>
    <row r="96" ht="15" customHeight="1">
      <c r="B96" s="246"/>
      <c r="C96" s="223" t="s">
        <v>43</v>
      </c>
      <c r="D96" s="223"/>
      <c r="E96" s="223"/>
      <c r="F96" s="245" t="s">
        <v>660</v>
      </c>
      <c r="G96" s="244"/>
      <c r="H96" s="223" t="s">
        <v>697</v>
      </c>
      <c r="I96" s="223" t="s">
        <v>695</v>
      </c>
      <c r="J96" s="223"/>
      <c r="K96" s="237"/>
    </row>
    <row r="97" ht="15" customHeight="1">
      <c r="B97" s="246"/>
      <c r="C97" s="223" t="s">
        <v>53</v>
      </c>
      <c r="D97" s="223"/>
      <c r="E97" s="223"/>
      <c r="F97" s="245" t="s">
        <v>660</v>
      </c>
      <c r="G97" s="244"/>
      <c r="H97" s="223" t="s">
        <v>698</v>
      </c>
      <c r="I97" s="223" t="s">
        <v>695</v>
      </c>
      <c r="J97" s="223"/>
      <c r="K97" s="237"/>
    </row>
    <row r="98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ht="45" customHeight="1">
      <c r="B102" s="235"/>
      <c r="C102" s="236" t="s">
        <v>699</v>
      </c>
      <c r="D102" s="236"/>
      <c r="E102" s="236"/>
      <c r="F102" s="236"/>
      <c r="G102" s="236"/>
      <c r="H102" s="236"/>
      <c r="I102" s="236"/>
      <c r="J102" s="236"/>
      <c r="K102" s="237"/>
    </row>
    <row r="103" ht="17.25" customHeight="1">
      <c r="B103" s="235"/>
      <c r="C103" s="238" t="s">
        <v>654</v>
      </c>
      <c r="D103" s="238"/>
      <c r="E103" s="238"/>
      <c r="F103" s="238" t="s">
        <v>655</v>
      </c>
      <c r="G103" s="239"/>
      <c r="H103" s="238" t="s">
        <v>59</v>
      </c>
      <c r="I103" s="238" t="s">
        <v>62</v>
      </c>
      <c r="J103" s="238" t="s">
        <v>656</v>
      </c>
      <c r="K103" s="237"/>
    </row>
    <row r="104" ht="17.25" customHeight="1">
      <c r="B104" s="235"/>
      <c r="C104" s="240" t="s">
        <v>657</v>
      </c>
      <c r="D104" s="240"/>
      <c r="E104" s="240"/>
      <c r="F104" s="241" t="s">
        <v>658</v>
      </c>
      <c r="G104" s="242"/>
      <c r="H104" s="240"/>
      <c r="I104" s="240"/>
      <c r="J104" s="240" t="s">
        <v>659</v>
      </c>
      <c r="K104" s="237"/>
    </row>
    <row r="105" ht="5.25" customHeight="1">
      <c r="B105" s="235"/>
      <c r="C105" s="238"/>
      <c r="D105" s="238"/>
      <c r="E105" s="238"/>
      <c r="F105" s="238"/>
      <c r="G105" s="254"/>
      <c r="H105" s="238"/>
      <c r="I105" s="238"/>
      <c r="J105" s="238"/>
      <c r="K105" s="237"/>
    </row>
    <row r="106" ht="15" customHeight="1">
      <c r="B106" s="235"/>
      <c r="C106" s="223" t="s">
        <v>58</v>
      </c>
      <c r="D106" s="243"/>
      <c r="E106" s="243"/>
      <c r="F106" s="245" t="s">
        <v>660</v>
      </c>
      <c r="G106" s="254"/>
      <c r="H106" s="223" t="s">
        <v>700</v>
      </c>
      <c r="I106" s="223" t="s">
        <v>662</v>
      </c>
      <c r="J106" s="223">
        <v>20</v>
      </c>
      <c r="K106" s="237"/>
    </row>
    <row r="107" ht="15" customHeight="1">
      <c r="B107" s="235"/>
      <c r="C107" s="223" t="s">
        <v>663</v>
      </c>
      <c r="D107" s="223"/>
      <c r="E107" s="223"/>
      <c r="F107" s="245" t="s">
        <v>660</v>
      </c>
      <c r="G107" s="223"/>
      <c r="H107" s="223" t="s">
        <v>700</v>
      </c>
      <c r="I107" s="223" t="s">
        <v>662</v>
      </c>
      <c r="J107" s="223">
        <v>120</v>
      </c>
      <c r="K107" s="237"/>
    </row>
    <row r="108" ht="15" customHeight="1">
      <c r="B108" s="246"/>
      <c r="C108" s="223" t="s">
        <v>665</v>
      </c>
      <c r="D108" s="223"/>
      <c r="E108" s="223"/>
      <c r="F108" s="245" t="s">
        <v>666</v>
      </c>
      <c r="G108" s="223"/>
      <c r="H108" s="223" t="s">
        <v>700</v>
      </c>
      <c r="I108" s="223" t="s">
        <v>662</v>
      </c>
      <c r="J108" s="223">
        <v>50</v>
      </c>
      <c r="K108" s="237"/>
    </row>
    <row r="109" ht="15" customHeight="1">
      <c r="B109" s="246"/>
      <c r="C109" s="223" t="s">
        <v>668</v>
      </c>
      <c r="D109" s="223"/>
      <c r="E109" s="223"/>
      <c r="F109" s="245" t="s">
        <v>660</v>
      </c>
      <c r="G109" s="223"/>
      <c r="H109" s="223" t="s">
        <v>700</v>
      </c>
      <c r="I109" s="223" t="s">
        <v>670</v>
      </c>
      <c r="J109" s="223"/>
      <c r="K109" s="237"/>
    </row>
    <row r="110" ht="15" customHeight="1">
      <c r="B110" s="246"/>
      <c r="C110" s="223" t="s">
        <v>679</v>
      </c>
      <c r="D110" s="223"/>
      <c r="E110" s="223"/>
      <c r="F110" s="245" t="s">
        <v>666</v>
      </c>
      <c r="G110" s="223"/>
      <c r="H110" s="223" t="s">
        <v>700</v>
      </c>
      <c r="I110" s="223" t="s">
        <v>662</v>
      </c>
      <c r="J110" s="223">
        <v>50</v>
      </c>
      <c r="K110" s="237"/>
    </row>
    <row r="111" ht="15" customHeight="1">
      <c r="B111" s="246"/>
      <c r="C111" s="223" t="s">
        <v>687</v>
      </c>
      <c r="D111" s="223"/>
      <c r="E111" s="223"/>
      <c r="F111" s="245" t="s">
        <v>666</v>
      </c>
      <c r="G111" s="223"/>
      <c r="H111" s="223" t="s">
        <v>700</v>
      </c>
      <c r="I111" s="223" t="s">
        <v>662</v>
      </c>
      <c r="J111" s="223">
        <v>50</v>
      </c>
      <c r="K111" s="237"/>
    </row>
    <row r="112" ht="15" customHeight="1">
      <c r="B112" s="246"/>
      <c r="C112" s="223" t="s">
        <v>685</v>
      </c>
      <c r="D112" s="223"/>
      <c r="E112" s="223"/>
      <c r="F112" s="245" t="s">
        <v>666</v>
      </c>
      <c r="G112" s="223"/>
      <c r="H112" s="223" t="s">
        <v>700</v>
      </c>
      <c r="I112" s="223" t="s">
        <v>662</v>
      </c>
      <c r="J112" s="223">
        <v>50</v>
      </c>
      <c r="K112" s="237"/>
    </row>
    <row r="113" ht="15" customHeight="1">
      <c r="B113" s="246"/>
      <c r="C113" s="223" t="s">
        <v>58</v>
      </c>
      <c r="D113" s="223"/>
      <c r="E113" s="223"/>
      <c r="F113" s="245" t="s">
        <v>660</v>
      </c>
      <c r="G113" s="223"/>
      <c r="H113" s="223" t="s">
        <v>701</v>
      </c>
      <c r="I113" s="223" t="s">
        <v>662</v>
      </c>
      <c r="J113" s="223">
        <v>20</v>
      </c>
      <c r="K113" s="237"/>
    </row>
    <row r="114" ht="15" customHeight="1">
      <c r="B114" s="246"/>
      <c r="C114" s="223" t="s">
        <v>702</v>
      </c>
      <c r="D114" s="223"/>
      <c r="E114" s="223"/>
      <c r="F114" s="245" t="s">
        <v>660</v>
      </c>
      <c r="G114" s="223"/>
      <c r="H114" s="223" t="s">
        <v>703</v>
      </c>
      <c r="I114" s="223" t="s">
        <v>662</v>
      </c>
      <c r="J114" s="223">
        <v>120</v>
      </c>
      <c r="K114" s="237"/>
    </row>
    <row r="115" ht="15" customHeight="1">
      <c r="B115" s="246"/>
      <c r="C115" s="223" t="s">
        <v>43</v>
      </c>
      <c r="D115" s="223"/>
      <c r="E115" s="223"/>
      <c r="F115" s="245" t="s">
        <v>660</v>
      </c>
      <c r="G115" s="223"/>
      <c r="H115" s="223" t="s">
        <v>704</v>
      </c>
      <c r="I115" s="223" t="s">
        <v>695</v>
      </c>
      <c r="J115" s="223"/>
      <c r="K115" s="237"/>
    </row>
    <row r="116" ht="15" customHeight="1">
      <c r="B116" s="246"/>
      <c r="C116" s="223" t="s">
        <v>53</v>
      </c>
      <c r="D116" s="223"/>
      <c r="E116" s="223"/>
      <c r="F116" s="245" t="s">
        <v>660</v>
      </c>
      <c r="G116" s="223"/>
      <c r="H116" s="223" t="s">
        <v>705</v>
      </c>
      <c r="I116" s="223" t="s">
        <v>695</v>
      </c>
      <c r="J116" s="223"/>
      <c r="K116" s="237"/>
    </row>
    <row r="117" ht="15" customHeight="1">
      <c r="B117" s="246"/>
      <c r="C117" s="223" t="s">
        <v>62</v>
      </c>
      <c r="D117" s="223"/>
      <c r="E117" s="223"/>
      <c r="F117" s="245" t="s">
        <v>660</v>
      </c>
      <c r="G117" s="223"/>
      <c r="H117" s="223" t="s">
        <v>706</v>
      </c>
      <c r="I117" s="223" t="s">
        <v>707</v>
      </c>
      <c r="J117" s="223"/>
      <c r="K117" s="237"/>
    </row>
    <row r="118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ht="18.75" customHeight="1">
      <c r="B119" s="256"/>
      <c r="C119" s="220"/>
      <c r="D119" s="220"/>
      <c r="E119" s="220"/>
      <c r="F119" s="257"/>
      <c r="G119" s="220"/>
      <c r="H119" s="220"/>
      <c r="I119" s="220"/>
      <c r="J119" s="220"/>
      <c r="K119" s="256"/>
    </row>
    <row r="120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ht="45" customHeight="1">
      <c r="B122" s="261"/>
      <c r="C122" s="214" t="s">
        <v>708</v>
      </c>
      <c r="D122" s="214"/>
      <c r="E122" s="214"/>
      <c r="F122" s="214"/>
      <c r="G122" s="214"/>
      <c r="H122" s="214"/>
      <c r="I122" s="214"/>
      <c r="J122" s="214"/>
      <c r="K122" s="262"/>
    </row>
    <row r="123" ht="17.25" customHeight="1">
      <c r="B123" s="263"/>
      <c r="C123" s="238" t="s">
        <v>654</v>
      </c>
      <c r="D123" s="238"/>
      <c r="E123" s="238"/>
      <c r="F123" s="238" t="s">
        <v>655</v>
      </c>
      <c r="G123" s="239"/>
      <c r="H123" s="238" t="s">
        <v>59</v>
      </c>
      <c r="I123" s="238" t="s">
        <v>62</v>
      </c>
      <c r="J123" s="238" t="s">
        <v>656</v>
      </c>
      <c r="K123" s="264"/>
    </row>
    <row r="124" ht="17.25" customHeight="1">
      <c r="B124" s="263"/>
      <c r="C124" s="240" t="s">
        <v>657</v>
      </c>
      <c r="D124" s="240"/>
      <c r="E124" s="240"/>
      <c r="F124" s="241" t="s">
        <v>658</v>
      </c>
      <c r="G124" s="242"/>
      <c r="H124" s="240"/>
      <c r="I124" s="240"/>
      <c r="J124" s="240" t="s">
        <v>659</v>
      </c>
      <c r="K124" s="264"/>
    </row>
    <row r="125" ht="5.25" customHeight="1">
      <c r="B125" s="265"/>
      <c r="C125" s="243"/>
      <c r="D125" s="243"/>
      <c r="E125" s="243"/>
      <c r="F125" s="243"/>
      <c r="G125" s="223"/>
      <c r="H125" s="243"/>
      <c r="I125" s="243"/>
      <c r="J125" s="243"/>
      <c r="K125" s="266"/>
    </row>
    <row r="126" ht="15" customHeight="1">
      <c r="B126" s="265"/>
      <c r="C126" s="223" t="s">
        <v>663</v>
      </c>
      <c r="D126" s="243"/>
      <c r="E126" s="243"/>
      <c r="F126" s="245" t="s">
        <v>660</v>
      </c>
      <c r="G126" s="223"/>
      <c r="H126" s="223" t="s">
        <v>700</v>
      </c>
      <c r="I126" s="223" t="s">
        <v>662</v>
      </c>
      <c r="J126" s="223">
        <v>120</v>
      </c>
      <c r="K126" s="267"/>
    </row>
    <row r="127" ht="15" customHeight="1">
      <c r="B127" s="265"/>
      <c r="C127" s="223" t="s">
        <v>709</v>
      </c>
      <c r="D127" s="223"/>
      <c r="E127" s="223"/>
      <c r="F127" s="245" t="s">
        <v>660</v>
      </c>
      <c r="G127" s="223"/>
      <c r="H127" s="223" t="s">
        <v>710</v>
      </c>
      <c r="I127" s="223" t="s">
        <v>662</v>
      </c>
      <c r="J127" s="223" t="s">
        <v>711</v>
      </c>
      <c r="K127" s="267"/>
    </row>
    <row r="128" ht="15" customHeight="1">
      <c r="B128" s="265"/>
      <c r="C128" s="223" t="s">
        <v>88</v>
      </c>
      <c r="D128" s="223"/>
      <c r="E128" s="223"/>
      <c r="F128" s="245" t="s">
        <v>660</v>
      </c>
      <c r="G128" s="223"/>
      <c r="H128" s="223" t="s">
        <v>712</v>
      </c>
      <c r="I128" s="223" t="s">
        <v>662</v>
      </c>
      <c r="J128" s="223" t="s">
        <v>711</v>
      </c>
      <c r="K128" s="267"/>
    </row>
    <row r="129" ht="15" customHeight="1">
      <c r="B129" s="265"/>
      <c r="C129" s="223" t="s">
        <v>671</v>
      </c>
      <c r="D129" s="223"/>
      <c r="E129" s="223"/>
      <c r="F129" s="245" t="s">
        <v>666</v>
      </c>
      <c r="G129" s="223"/>
      <c r="H129" s="223" t="s">
        <v>672</v>
      </c>
      <c r="I129" s="223" t="s">
        <v>662</v>
      </c>
      <c r="J129" s="223">
        <v>15</v>
      </c>
      <c r="K129" s="267"/>
    </row>
    <row r="130" ht="15" customHeight="1">
      <c r="B130" s="265"/>
      <c r="C130" s="247" t="s">
        <v>673</v>
      </c>
      <c r="D130" s="247"/>
      <c r="E130" s="247"/>
      <c r="F130" s="248" t="s">
        <v>666</v>
      </c>
      <c r="G130" s="247"/>
      <c r="H130" s="247" t="s">
        <v>674</v>
      </c>
      <c r="I130" s="247" t="s">
        <v>662</v>
      </c>
      <c r="J130" s="247">
        <v>15</v>
      </c>
      <c r="K130" s="267"/>
    </row>
    <row r="131" ht="15" customHeight="1">
      <c r="B131" s="265"/>
      <c r="C131" s="247" t="s">
        <v>675</v>
      </c>
      <c r="D131" s="247"/>
      <c r="E131" s="247"/>
      <c r="F131" s="248" t="s">
        <v>666</v>
      </c>
      <c r="G131" s="247"/>
      <c r="H131" s="247" t="s">
        <v>676</v>
      </c>
      <c r="I131" s="247" t="s">
        <v>662</v>
      </c>
      <c r="J131" s="247">
        <v>20</v>
      </c>
      <c r="K131" s="267"/>
    </row>
    <row r="132" ht="15" customHeight="1">
      <c r="B132" s="265"/>
      <c r="C132" s="247" t="s">
        <v>677</v>
      </c>
      <c r="D132" s="247"/>
      <c r="E132" s="247"/>
      <c r="F132" s="248" t="s">
        <v>666</v>
      </c>
      <c r="G132" s="247"/>
      <c r="H132" s="247" t="s">
        <v>678</v>
      </c>
      <c r="I132" s="247" t="s">
        <v>662</v>
      </c>
      <c r="J132" s="247">
        <v>20</v>
      </c>
      <c r="K132" s="267"/>
    </row>
    <row r="133" ht="15" customHeight="1">
      <c r="B133" s="265"/>
      <c r="C133" s="223" t="s">
        <v>665</v>
      </c>
      <c r="D133" s="223"/>
      <c r="E133" s="223"/>
      <c r="F133" s="245" t="s">
        <v>666</v>
      </c>
      <c r="G133" s="223"/>
      <c r="H133" s="223" t="s">
        <v>700</v>
      </c>
      <c r="I133" s="223" t="s">
        <v>662</v>
      </c>
      <c r="J133" s="223">
        <v>50</v>
      </c>
      <c r="K133" s="267"/>
    </row>
    <row r="134" ht="15" customHeight="1">
      <c r="B134" s="265"/>
      <c r="C134" s="223" t="s">
        <v>679</v>
      </c>
      <c r="D134" s="223"/>
      <c r="E134" s="223"/>
      <c r="F134" s="245" t="s">
        <v>666</v>
      </c>
      <c r="G134" s="223"/>
      <c r="H134" s="223" t="s">
        <v>700</v>
      </c>
      <c r="I134" s="223" t="s">
        <v>662</v>
      </c>
      <c r="J134" s="223">
        <v>50</v>
      </c>
      <c r="K134" s="267"/>
    </row>
    <row r="135" ht="15" customHeight="1">
      <c r="B135" s="265"/>
      <c r="C135" s="223" t="s">
        <v>685</v>
      </c>
      <c r="D135" s="223"/>
      <c r="E135" s="223"/>
      <c r="F135" s="245" t="s">
        <v>666</v>
      </c>
      <c r="G135" s="223"/>
      <c r="H135" s="223" t="s">
        <v>700</v>
      </c>
      <c r="I135" s="223" t="s">
        <v>662</v>
      </c>
      <c r="J135" s="223">
        <v>50</v>
      </c>
      <c r="K135" s="267"/>
    </row>
    <row r="136" ht="15" customHeight="1">
      <c r="B136" s="265"/>
      <c r="C136" s="223" t="s">
        <v>687</v>
      </c>
      <c r="D136" s="223"/>
      <c r="E136" s="223"/>
      <c r="F136" s="245" t="s">
        <v>666</v>
      </c>
      <c r="G136" s="223"/>
      <c r="H136" s="223" t="s">
        <v>700</v>
      </c>
      <c r="I136" s="223" t="s">
        <v>662</v>
      </c>
      <c r="J136" s="223">
        <v>50</v>
      </c>
      <c r="K136" s="267"/>
    </row>
    <row r="137" ht="15" customHeight="1">
      <c r="B137" s="265"/>
      <c r="C137" s="223" t="s">
        <v>688</v>
      </c>
      <c r="D137" s="223"/>
      <c r="E137" s="223"/>
      <c r="F137" s="245" t="s">
        <v>666</v>
      </c>
      <c r="G137" s="223"/>
      <c r="H137" s="223" t="s">
        <v>713</v>
      </c>
      <c r="I137" s="223" t="s">
        <v>662</v>
      </c>
      <c r="J137" s="223">
        <v>255</v>
      </c>
      <c r="K137" s="267"/>
    </row>
    <row r="138" ht="15" customHeight="1">
      <c r="B138" s="265"/>
      <c r="C138" s="223" t="s">
        <v>690</v>
      </c>
      <c r="D138" s="223"/>
      <c r="E138" s="223"/>
      <c r="F138" s="245" t="s">
        <v>660</v>
      </c>
      <c r="G138" s="223"/>
      <c r="H138" s="223" t="s">
        <v>714</v>
      </c>
      <c r="I138" s="223" t="s">
        <v>692</v>
      </c>
      <c r="J138" s="223"/>
      <c r="K138" s="267"/>
    </row>
    <row r="139" ht="15" customHeight="1">
      <c r="B139" s="265"/>
      <c r="C139" s="223" t="s">
        <v>693</v>
      </c>
      <c r="D139" s="223"/>
      <c r="E139" s="223"/>
      <c r="F139" s="245" t="s">
        <v>660</v>
      </c>
      <c r="G139" s="223"/>
      <c r="H139" s="223" t="s">
        <v>715</v>
      </c>
      <c r="I139" s="223" t="s">
        <v>695</v>
      </c>
      <c r="J139" s="223"/>
      <c r="K139" s="267"/>
    </row>
    <row r="140" ht="15" customHeight="1">
      <c r="B140" s="265"/>
      <c r="C140" s="223" t="s">
        <v>696</v>
      </c>
      <c r="D140" s="223"/>
      <c r="E140" s="223"/>
      <c r="F140" s="245" t="s">
        <v>660</v>
      </c>
      <c r="G140" s="223"/>
      <c r="H140" s="223" t="s">
        <v>696</v>
      </c>
      <c r="I140" s="223" t="s">
        <v>695</v>
      </c>
      <c r="J140" s="223"/>
      <c r="K140" s="267"/>
    </row>
    <row r="141" ht="15" customHeight="1">
      <c r="B141" s="265"/>
      <c r="C141" s="223" t="s">
        <v>43</v>
      </c>
      <c r="D141" s="223"/>
      <c r="E141" s="223"/>
      <c r="F141" s="245" t="s">
        <v>660</v>
      </c>
      <c r="G141" s="223"/>
      <c r="H141" s="223" t="s">
        <v>716</v>
      </c>
      <c r="I141" s="223" t="s">
        <v>695</v>
      </c>
      <c r="J141" s="223"/>
      <c r="K141" s="267"/>
    </row>
    <row r="142" ht="15" customHeight="1">
      <c r="B142" s="265"/>
      <c r="C142" s="223" t="s">
        <v>717</v>
      </c>
      <c r="D142" s="223"/>
      <c r="E142" s="223"/>
      <c r="F142" s="245" t="s">
        <v>660</v>
      </c>
      <c r="G142" s="223"/>
      <c r="H142" s="223" t="s">
        <v>718</v>
      </c>
      <c r="I142" s="223" t="s">
        <v>695</v>
      </c>
      <c r="J142" s="223"/>
      <c r="K142" s="267"/>
    </row>
    <row r="143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ht="18.75" customHeight="1">
      <c r="B144" s="220"/>
      <c r="C144" s="220"/>
      <c r="D144" s="220"/>
      <c r="E144" s="220"/>
      <c r="F144" s="257"/>
      <c r="G144" s="220"/>
      <c r="H144" s="220"/>
      <c r="I144" s="220"/>
      <c r="J144" s="220"/>
      <c r="K144" s="220"/>
    </row>
    <row r="145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ht="45" customHeight="1">
      <c r="B147" s="235"/>
      <c r="C147" s="236" t="s">
        <v>719</v>
      </c>
      <c r="D147" s="236"/>
      <c r="E147" s="236"/>
      <c r="F147" s="236"/>
      <c r="G147" s="236"/>
      <c r="H147" s="236"/>
      <c r="I147" s="236"/>
      <c r="J147" s="236"/>
      <c r="K147" s="237"/>
    </row>
    <row r="148" ht="17.25" customHeight="1">
      <c r="B148" s="235"/>
      <c r="C148" s="238" t="s">
        <v>654</v>
      </c>
      <c r="D148" s="238"/>
      <c r="E148" s="238"/>
      <c r="F148" s="238" t="s">
        <v>655</v>
      </c>
      <c r="G148" s="239"/>
      <c r="H148" s="238" t="s">
        <v>59</v>
      </c>
      <c r="I148" s="238" t="s">
        <v>62</v>
      </c>
      <c r="J148" s="238" t="s">
        <v>656</v>
      </c>
      <c r="K148" s="237"/>
    </row>
    <row r="149" ht="17.25" customHeight="1">
      <c r="B149" s="235"/>
      <c r="C149" s="240" t="s">
        <v>657</v>
      </c>
      <c r="D149" s="240"/>
      <c r="E149" s="240"/>
      <c r="F149" s="241" t="s">
        <v>658</v>
      </c>
      <c r="G149" s="242"/>
      <c r="H149" s="240"/>
      <c r="I149" s="240"/>
      <c r="J149" s="240" t="s">
        <v>659</v>
      </c>
      <c r="K149" s="237"/>
    </row>
    <row r="150" ht="5.25" customHeight="1">
      <c r="B150" s="246"/>
      <c r="C150" s="243"/>
      <c r="D150" s="243"/>
      <c r="E150" s="243"/>
      <c r="F150" s="243"/>
      <c r="G150" s="244"/>
      <c r="H150" s="243"/>
      <c r="I150" s="243"/>
      <c r="J150" s="243"/>
      <c r="K150" s="267"/>
    </row>
    <row r="151" ht="15" customHeight="1">
      <c r="B151" s="246"/>
      <c r="C151" s="271" t="s">
        <v>663</v>
      </c>
      <c r="D151" s="223"/>
      <c r="E151" s="223"/>
      <c r="F151" s="272" t="s">
        <v>660</v>
      </c>
      <c r="G151" s="223"/>
      <c r="H151" s="271" t="s">
        <v>700</v>
      </c>
      <c r="I151" s="271" t="s">
        <v>662</v>
      </c>
      <c r="J151" s="271">
        <v>120</v>
      </c>
      <c r="K151" s="267"/>
    </row>
    <row r="152" ht="15" customHeight="1">
      <c r="B152" s="246"/>
      <c r="C152" s="271" t="s">
        <v>709</v>
      </c>
      <c r="D152" s="223"/>
      <c r="E152" s="223"/>
      <c r="F152" s="272" t="s">
        <v>660</v>
      </c>
      <c r="G152" s="223"/>
      <c r="H152" s="271" t="s">
        <v>720</v>
      </c>
      <c r="I152" s="271" t="s">
        <v>662</v>
      </c>
      <c r="J152" s="271" t="s">
        <v>711</v>
      </c>
      <c r="K152" s="267"/>
    </row>
    <row r="153" ht="15" customHeight="1">
      <c r="B153" s="246"/>
      <c r="C153" s="271" t="s">
        <v>88</v>
      </c>
      <c r="D153" s="223"/>
      <c r="E153" s="223"/>
      <c r="F153" s="272" t="s">
        <v>660</v>
      </c>
      <c r="G153" s="223"/>
      <c r="H153" s="271" t="s">
        <v>721</v>
      </c>
      <c r="I153" s="271" t="s">
        <v>662</v>
      </c>
      <c r="J153" s="271" t="s">
        <v>711</v>
      </c>
      <c r="K153" s="267"/>
    </row>
    <row r="154" ht="15" customHeight="1">
      <c r="B154" s="246"/>
      <c r="C154" s="271" t="s">
        <v>665</v>
      </c>
      <c r="D154" s="223"/>
      <c r="E154" s="223"/>
      <c r="F154" s="272" t="s">
        <v>666</v>
      </c>
      <c r="G154" s="223"/>
      <c r="H154" s="271" t="s">
        <v>700</v>
      </c>
      <c r="I154" s="271" t="s">
        <v>662</v>
      </c>
      <c r="J154" s="271">
        <v>50</v>
      </c>
      <c r="K154" s="267"/>
    </row>
    <row r="155" ht="15" customHeight="1">
      <c r="B155" s="246"/>
      <c r="C155" s="271" t="s">
        <v>668</v>
      </c>
      <c r="D155" s="223"/>
      <c r="E155" s="223"/>
      <c r="F155" s="272" t="s">
        <v>660</v>
      </c>
      <c r="G155" s="223"/>
      <c r="H155" s="271" t="s">
        <v>700</v>
      </c>
      <c r="I155" s="271" t="s">
        <v>670</v>
      </c>
      <c r="J155" s="271"/>
      <c r="K155" s="267"/>
    </row>
    <row r="156" ht="15" customHeight="1">
      <c r="B156" s="246"/>
      <c r="C156" s="271" t="s">
        <v>679</v>
      </c>
      <c r="D156" s="223"/>
      <c r="E156" s="223"/>
      <c r="F156" s="272" t="s">
        <v>666</v>
      </c>
      <c r="G156" s="223"/>
      <c r="H156" s="271" t="s">
        <v>700</v>
      </c>
      <c r="I156" s="271" t="s">
        <v>662</v>
      </c>
      <c r="J156" s="271">
        <v>50</v>
      </c>
      <c r="K156" s="267"/>
    </row>
    <row r="157" ht="15" customHeight="1">
      <c r="B157" s="246"/>
      <c r="C157" s="271" t="s">
        <v>687</v>
      </c>
      <c r="D157" s="223"/>
      <c r="E157" s="223"/>
      <c r="F157" s="272" t="s">
        <v>666</v>
      </c>
      <c r="G157" s="223"/>
      <c r="H157" s="271" t="s">
        <v>700</v>
      </c>
      <c r="I157" s="271" t="s">
        <v>662</v>
      </c>
      <c r="J157" s="271">
        <v>50</v>
      </c>
      <c r="K157" s="267"/>
    </row>
    <row r="158" ht="15" customHeight="1">
      <c r="B158" s="246"/>
      <c r="C158" s="271" t="s">
        <v>685</v>
      </c>
      <c r="D158" s="223"/>
      <c r="E158" s="223"/>
      <c r="F158" s="272" t="s">
        <v>666</v>
      </c>
      <c r="G158" s="223"/>
      <c r="H158" s="271" t="s">
        <v>700</v>
      </c>
      <c r="I158" s="271" t="s">
        <v>662</v>
      </c>
      <c r="J158" s="271">
        <v>50</v>
      </c>
      <c r="K158" s="267"/>
    </row>
    <row r="159" ht="15" customHeight="1">
      <c r="B159" s="246"/>
      <c r="C159" s="271" t="s">
        <v>97</v>
      </c>
      <c r="D159" s="223"/>
      <c r="E159" s="223"/>
      <c r="F159" s="272" t="s">
        <v>660</v>
      </c>
      <c r="G159" s="223"/>
      <c r="H159" s="271" t="s">
        <v>722</v>
      </c>
      <c r="I159" s="271" t="s">
        <v>662</v>
      </c>
      <c r="J159" s="271" t="s">
        <v>723</v>
      </c>
      <c r="K159" s="267"/>
    </row>
    <row r="160" ht="15" customHeight="1">
      <c r="B160" s="246"/>
      <c r="C160" s="271" t="s">
        <v>724</v>
      </c>
      <c r="D160" s="223"/>
      <c r="E160" s="223"/>
      <c r="F160" s="272" t="s">
        <v>660</v>
      </c>
      <c r="G160" s="223"/>
      <c r="H160" s="271" t="s">
        <v>725</v>
      </c>
      <c r="I160" s="271" t="s">
        <v>695</v>
      </c>
      <c r="J160" s="271"/>
      <c r="K160" s="267"/>
    </row>
    <row r="161" ht="15" customHeight="1">
      <c r="B161" s="273"/>
      <c r="C161" s="255"/>
      <c r="D161" s="255"/>
      <c r="E161" s="255"/>
      <c r="F161" s="255"/>
      <c r="G161" s="255"/>
      <c r="H161" s="255"/>
      <c r="I161" s="255"/>
      <c r="J161" s="255"/>
      <c r="K161" s="274"/>
    </row>
    <row r="162" ht="18.75" customHeight="1">
      <c r="B162" s="220"/>
      <c r="C162" s="223"/>
      <c r="D162" s="223"/>
      <c r="E162" s="223"/>
      <c r="F162" s="245"/>
      <c r="G162" s="223"/>
      <c r="H162" s="223"/>
      <c r="I162" s="223"/>
      <c r="J162" s="223"/>
      <c r="K162" s="220"/>
    </row>
    <row r="163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ht="45" customHeight="1">
      <c r="B165" s="213"/>
      <c r="C165" s="214" t="s">
        <v>726</v>
      </c>
      <c r="D165" s="214"/>
      <c r="E165" s="214"/>
      <c r="F165" s="214"/>
      <c r="G165" s="214"/>
      <c r="H165" s="214"/>
      <c r="I165" s="214"/>
      <c r="J165" s="214"/>
      <c r="K165" s="215"/>
    </row>
    <row r="166" ht="17.25" customHeight="1">
      <c r="B166" s="213"/>
      <c r="C166" s="238" t="s">
        <v>654</v>
      </c>
      <c r="D166" s="238"/>
      <c r="E166" s="238"/>
      <c r="F166" s="238" t="s">
        <v>655</v>
      </c>
      <c r="G166" s="275"/>
      <c r="H166" s="276" t="s">
        <v>59</v>
      </c>
      <c r="I166" s="276" t="s">
        <v>62</v>
      </c>
      <c r="J166" s="238" t="s">
        <v>656</v>
      </c>
      <c r="K166" s="215"/>
    </row>
    <row r="167" ht="17.25" customHeight="1">
      <c r="B167" s="216"/>
      <c r="C167" s="240" t="s">
        <v>657</v>
      </c>
      <c r="D167" s="240"/>
      <c r="E167" s="240"/>
      <c r="F167" s="241" t="s">
        <v>658</v>
      </c>
      <c r="G167" s="277"/>
      <c r="H167" s="278"/>
      <c r="I167" s="278"/>
      <c r="J167" s="240" t="s">
        <v>659</v>
      </c>
      <c r="K167" s="218"/>
    </row>
    <row r="168" ht="5.25" customHeight="1">
      <c r="B168" s="246"/>
      <c r="C168" s="243"/>
      <c r="D168" s="243"/>
      <c r="E168" s="243"/>
      <c r="F168" s="243"/>
      <c r="G168" s="244"/>
      <c r="H168" s="243"/>
      <c r="I168" s="243"/>
      <c r="J168" s="243"/>
      <c r="K168" s="267"/>
    </row>
    <row r="169" ht="15" customHeight="1">
      <c r="B169" s="246"/>
      <c r="C169" s="223" t="s">
        <v>663</v>
      </c>
      <c r="D169" s="223"/>
      <c r="E169" s="223"/>
      <c r="F169" s="245" t="s">
        <v>660</v>
      </c>
      <c r="G169" s="223"/>
      <c r="H169" s="223" t="s">
        <v>700</v>
      </c>
      <c r="I169" s="223" t="s">
        <v>662</v>
      </c>
      <c r="J169" s="223">
        <v>120</v>
      </c>
      <c r="K169" s="267"/>
    </row>
    <row r="170" ht="15" customHeight="1">
      <c r="B170" s="246"/>
      <c r="C170" s="223" t="s">
        <v>709</v>
      </c>
      <c r="D170" s="223"/>
      <c r="E170" s="223"/>
      <c r="F170" s="245" t="s">
        <v>660</v>
      </c>
      <c r="G170" s="223"/>
      <c r="H170" s="223" t="s">
        <v>710</v>
      </c>
      <c r="I170" s="223" t="s">
        <v>662</v>
      </c>
      <c r="J170" s="223" t="s">
        <v>711</v>
      </c>
      <c r="K170" s="267"/>
    </row>
    <row r="171" ht="15" customHeight="1">
      <c r="B171" s="246"/>
      <c r="C171" s="223" t="s">
        <v>88</v>
      </c>
      <c r="D171" s="223"/>
      <c r="E171" s="223"/>
      <c r="F171" s="245" t="s">
        <v>660</v>
      </c>
      <c r="G171" s="223"/>
      <c r="H171" s="223" t="s">
        <v>727</v>
      </c>
      <c r="I171" s="223" t="s">
        <v>662</v>
      </c>
      <c r="J171" s="223" t="s">
        <v>711</v>
      </c>
      <c r="K171" s="267"/>
    </row>
    <row r="172" ht="15" customHeight="1">
      <c r="B172" s="246"/>
      <c r="C172" s="223" t="s">
        <v>665</v>
      </c>
      <c r="D172" s="223"/>
      <c r="E172" s="223"/>
      <c r="F172" s="245" t="s">
        <v>666</v>
      </c>
      <c r="G172" s="223"/>
      <c r="H172" s="223" t="s">
        <v>727</v>
      </c>
      <c r="I172" s="223" t="s">
        <v>662</v>
      </c>
      <c r="J172" s="223">
        <v>50</v>
      </c>
      <c r="K172" s="267"/>
    </row>
    <row r="173" ht="15" customHeight="1">
      <c r="B173" s="246"/>
      <c r="C173" s="223" t="s">
        <v>668</v>
      </c>
      <c r="D173" s="223"/>
      <c r="E173" s="223"/>
      <c r="F173" s="245" t="s">
        <v>660</v>
      </c>
      <c r="G173" s="223"/>
      <c r="H173" s="223" t="s">
        <v>727</v>
      </c>
      <c r="I173" s="223" t="s">
        <v>670</v>
      </c>
      <c r="J173" s="223"/>
      <c r="K173" s="267"/>
    </row>
    <row r="174" ht="15" customHeight="1">
      <c r="B174" s="246"/>
      <c r="C174" s="223" t="s">
        <v>679</v>
      </c>
      <c r="D174" s="223"/>
      <c r="E174" s="223"/>
      <c r="F174" s="245" t="s">
        <v>666</v>
      </c>
      <c r="G174" s="223"/>
      <c r="H174" s="223" t="s">
        <v>727</v>
      </c>
      <c r="I174" s="223" t="s">
        <v>662</v>
      </c>
      <c r="J174" s="223">
        <v>50</v>
      </c>
      <c r="K174" s="267"/>
    </row>
    <row r="175" ht="15" customHeight="1">
      <c r="B175" s="246"/>
      <c r="C175" s="223" t="s">
        <v>687</v>
      </c>
      <c r="D175" s="223"/>
      <c r="E175" s="223"/>
      <c r="F175" s="245" t="s">
        <v>666</v>
      </c>
      <c r="G175" s="223"/>
      <c r="H175" s="223" t="s">
        <v>727</v>
      </c>
      <c r="I175" s="223" t="s">
        <v>662</v>
      </c>
      <c r="J175" s="223">
        <v>50</v>
      </c>
      <c r="K175" s="267"/>
    </row>
    <row r="176" ht="15" customHeight="1">
      <c r="B176" s="246"/>
      <c r="C176" s="223" t="s">
        <v>685</v>
      </c>
      <c r="D176" s="223"/>
      <c r="E176" s="223"/>
      <c r="F176" s="245" t="s">
        <v>666</v>
      </c>
      <c r="G176" s="223"/>
      <c r="H176" s="223" t="s">
        <v>727</v>
      </c>
      <c r="I176" s="223" t="s">
        <v>662</v>
      </c>
      <c r="J176" s="223">
        <v>50</v>
      </c>
      <c r="K176" s="267"/>
    </row>
    <row r="177" ht="15" customHeight="1">
      <c r="B177" s="246"/>
      <c r="C177" s="223" t="s">
        <v>110</v>
      </c>
      <c r="D177" s="223"/>
      <c r="E177" s="223"/>
      <c r="F177" s="245" t="s">
        <v>660</v>
      </c>
      <c r="G177" s="223"/>
      <c r="H177" s="223" t="s">
        <v>728</v>
      </c>
      <c r="I177" s="223" t="s">
        <v>729</v>
      </c>
      <c r="J177" s="223"/>
      <c r="K177" s="267"/>
    </row>
    <row r="178" ht="15" customHeight="1">
      <c r="B178" s="246"/>
      <c r="C178" s="223" t="s">
        <v>62</v>
      </c>
      <c r="D178" s="223"/>
      <c r="E178" s="223"/>
      <c r="F178" s="245" t="s">
        <v>660</v>
      </c>
      <c r="G178" s="223"/>
      <c r="H178" s="223" t="s">
        <v>730</v>
      </c>
      <c r="I178" s="223" t="s">
        <v>731</v>
      </c>
      <c r="J178" s="223">
        <v>1</v>
      </c>
      <c r="K178" s="267"/>
    </row>
    <row r="179" ht="15" customHeight="1">
      <c r="B179" s="246"/>
      <c r="C179" s="223" t="s">
        <v>58</v>
      </c>
      <c r="D179" s="223"/>
      <c r="E179" s="223"/>
      <c r="F179" s="245" t="s">
        <v>660</v>
      </c>
      <c r="G179" s="223"/>
      <c r="H179" s="223" t="s">
        <v>732</v>
      </c>
      <c r="I179" s="223" t="s">
        <v>662</v>
      </c>
      <c r="J179" s="223">
        <v>20</v>
      </c>
      <c r="K179" s="267"/>
    </row>
    <row r="180" ht="15" customHeight="1">
      <c r="B180" s="246"/>
      <c r="C180" s="223" t="s">
        <v>59</v>
      </c>
      <c r="D180" s="223"/>
      <c r="E180" s="223"/>
      <c r="F180" s="245" t="s">
        <v>660</v>
      </c>
      <c r="G180" s="223"/>
      <c r="H180" s="223" t="s">
        <v>733</v>
      </c>
      <c r="I180" s="223" t="s">
        <v>662</v>
      </c>
      <c r="J180" s="223">
        <v>255</v>
      </c>
      <c r="K180" s="267"/>
    </row>
    <row r="181" ht="15" customHeight="1">
      <c r="B181" s="246"/>
      <c r="C181" s="223" t="s">
        <v>111</v>
      </c>
      <c r="D181" s="223"/>
      <c r="E181" s="223"/>
      <c r="F181" s="245" t="s">
        <v>660</v>
      </c>
      <c r="G181" s="223"/>
      <c r="H181" s="223" t="s">
        <v>624</v>
      </c>
      <c r="I181" s="223" t="s">
        <v>662</v>
      </c>
      <c r="J181" s="223">
        <v>10</v>
      </c>
      <c r="K181" s="267"/>
    </row>
    <row r="182" ht="15" customHeight="1">
      <c r="B182" s="246"/>
      <c r="C182" s="223" t="s">
        <v>112</v>
      </c>
      <c r="D182" s="223"/>
      <c r="E182" s="223"/>
      <c r="F182" s="245" t="s">
        <v>660</v>
      </c>
      <c r="G182" s="223"/>
      <c r="H182" s="223" t="s">
        <v>734</v>
      </c>
      <c r="I182" s="223" t="s">
        <v>695</v>
      </c>
      <c r="J182" s="223"/>
      <c r="K182" s="267"/>
    </row>
    <row r="183" ht="15" customHeight="1">
      <c r="B183" s="246"/>
      <c r="C183" s="223" t="s">
        <v>735</v>
      </c>
      <c r="D183" s="223"/>
      <c r="E183" s="223"/>
      <c r="F183" s="245" t="s">
        <v>660</v>
      </c>
      <c r="G183" s="223"/>
      <c r="H183" s="223" t="s">
        <v>736</v>
      </c>
      <c r="I183" s="223" t="s">
        <v>695</v>
      </c>
      <c r="J183" s="223"/>
      <c r="K183" s="267"/>
    </row>
    <row r="184" ht="15" customHeight="1">
      <c r="B184" s="246"/>
      <c r="C184" s="223" t="s">
        <v>724</v>
      </c>
      <c r="D184" s="223"/>
      <c r="E184" s="223"/>
      <c r="F184" s="245" t="s">
        <v>660</v>
      </c>
      <c r="G184" s="223"/>
      <c r="H184" s="223" t="s">
        <v>737</v>
      </c>
      <c r="I184" s="223" t="s">
        <v>695</v>
      </c>
      <c r="J184" s="223"/>
      <c r="K184" s="267"/>
    </row>
    <row r="185" ht="15" customHeight="1">
      <c r="B185" s="246"/>
      <c r="C185" s="223" t="s">
        <v>114</v>
      </c>
      <c r="D185" s="223"/>
      <c r="E185" s="223"/>
      <c r="F185" s="245" t="s">
        <v>666</v>
      </c>
      <c r="G185" s="223"/>
      <c r="H185" s="223" t="s">
        <v>738</v>
      </c>
      <c r="I185" s="223" t="s">
        <v>662</v>
      </c>
      <c r="J185" s="223">
        <v>50</v>
      </c>
      <c r="K185" s="267"/>
    </row>
    <row r="186" ht="15" customHeight="1">
      <c r="B186" s="246"/>
      <c r="C186" s="223" t="s">
        <v>739</v>
      </c>
      <c r="D186" s="223"/>
      <c r="E186" s="223"/>
      <c r="F186" s="245" t="s">
        <v>666</v>
      </c>
      <c r="G186" s="223"/>
      <c r="H186" s="223" t="s">
        <v>740</v>
      </c>
      <c r="I186" s="223" t="s">
        <v>741</v>
      </c>
      <c r="J186" s="223"/>
      <c r="K186" s="267"/>
    </row>
    <row r="187" ht="15" customHeight="1">
      <c r="B187" s="246"/>
      <c r="C187" s="223" t="s">
        <v>742</v>
      </c>
      <c r="D187" s="223"/>
      <c r="E187" s="223"/>
      <c r="F187" s="245" t="s">
        <v>666</v>
      </c>
      <c r="G187" s="223"/>
      <c r="H187" s="223" t="s">
        <v>743</v>
      </c>
      <c r="I187" s="223" t="s">
        <v>741</v>
      </c>
      <c r="J187" s="223"/>
      <c r="K187" s="267"/>
    </row>
    <row r="188" ht="15" customHeight="1">
      <c r="B188" s="246"/>
      <c r="C188" s="223" t="s">
        <v>744</v>
      </c>
      <c r="D188" s="223"/>
      <c r="E188" s="223"/>
      <c r="F188" s="245" t="s">
        <v>666</v>
      </c>
      <c r="G188" s="223"/>
      <c r="H188" s="223" t="s">
        <v>745</v>
      </c>
      <c r="I188" s="223" t="s">
        <v>741</v>
      </c>
      <c r="J188" s="223"/>
      <c r="K188" s="267"/>
    </row>
    <row r="189" ht="15" customHeight="1">
      <c r="B189" s="246"/>
      <c r="C189" s="279" t="s">
        <v>746</v>
      </c>
      <c r="D189" s="223"/>
      <c r="E189" s="223"/>
      <c r="F189" s="245" t="s">
        <v>666</v>
      </c>
      <c r="G189" s="223"/>
      <c r="H189" s="223" t="s">
        <v>747</v>
      </c>
      <c r="I189" s="223" t="s">
        <v>748</v>
      </c>
      <c r="J189" s="280" t="s">
        <v>749</v>
      </c>
      <c r="K189" s="267"/>
    </row>
    <row r="190" ht="15" customHeight="1">
      <c r="B190" s="246"/>
      <c r="C190" s="230" t="s">
        <v>47</v>
      </c>
      <c r="D190" s="223"/>
      <c r="E190" s="223"/>
      <c r="F190" s="245" t="s">
        <v>660</v>
      </c>
      <c r="G190" s="223"/>
      <c r="H190" s="220" t="s">
        <v>750</v>
      </c>
      <c r="I190" s="223" t="s">
        <v>751</v>
      </c>
      <c r="J190" s="223"/>
      <c r="K190" s="267"/>
    </row>
    <row r="191" ht="15" customHeight="1">
      <c r="B191" s="246"/>
      <c r="C191" s="230" t="s">
        <v>752</v>
      </c>
      <c r="D191" s="223"/>
      <c r="E191" s="223"/>
      <c r="F191" s="245" t="s">
        <v>660</v>
      </c>
      <c r="G191" s="223"/>
      <c r="H191" s="223" t="s">
        <v>753</v>
      </c>
      <c r="I191" s="223" t="s">
        <v>695</v>
      </c>
      <c r="J191" s="223"/>
      <c r="K191" s="267"/>
    </row>
    <row r="192" ht="15" customHeight="1">
      <c r="B192" s="246"/>
      <c r="C192" s="230" t="s">
        <v>754</v>
      </c>
      <c r="D192" s="223"/>
      <c r="E192" s="223"/>
      <c r="F192" s="245" t="s">
        <v>660</v>
      </c>
      <c r="G192" s="223"/>
      <c r="H192" s="223" t="s">
        <v>755</v>
      </c>
      <c r="I192" s="223" t="s">
        <v>695</v>
      </c>
      <c r="J192" s="223"/>
      <c r="K192" s="267"/>
    </row>
    <row r="193" ht="15" customHeight="1">
      <c r="B193" s="246"/>
      <c r="C193" s="230" t="s">
        <v>756</v>
      </c>
      <c r="D193" s="223"/>
      <c r="E193" s="223"/>
      <c r="F193" s="245" t="s">
        <v>666</v>
      </c>
      <c r="G193" s="223"/>
      <c r="H193" s="223" t="s">
        <v>757</v>
      </c>
      <c r="I193" s="223" t="s">
        <v>695</v>
      </c>
      <c r="J193" s="223"/>
      <c r="K193" s="267"/>
    </row>
    <row r="194" ht="15" customHeight="1">
      <c r="B194" s="273"/>
      <c r="C194" s="281"/>
      <c r="D194" s="255"/>
      <c r="E194" s="255"/>
      <c r="F194" s="255"/>
      <c r="G194" s="255"/>
      <c r="H194" s="255"/>
      <c r="I194" s="255"/>
      <c r="J194" s="255"/>
      <c r="K194" s="274"/>
    </row>
    <row r="195" ht="18.75" customHeight="1">
      <c r="B195" s="220"/>
      <c r="C195" s="223"/>
      <c r="D195" s="223"/>
      <c r="E195" s="223"/>
      <c r="F195" s="245"/>
      <c r="G195" s="223"/>
      <c r="H195" s="223"/>
      <c r="I195" s="223"/>
      <c r="J195" s="223"/>
      <c r="K195" s="220"/>
    </row>
    <row r="196" ht="18.75" customHeight="1">
      <c r="B196" s="220"/>
      <c r="C196" s="223"/>
      <c r="D196" s="223"/>
      <c r="E196" s="223"/>
      <c r="F196" s="245"/>
      <c r="G196" s="223"/>
      <c r="H196" s="223"/>
      <c r="I196" s="223"/>
      <c r="J196" s="223"/>
      <c r="K196" s="220"/>
    </row>
    <row r="197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ht="21">
      <c r="B199" s="213"/>
      <c r="C199" s="214" t="s">
        <v>758</v>
      </c>
      <c r="D199" s="214"/>
      <c r="E199" s="214"/>
      <c r="F199" s="214"/>
      <c r="G199" s="214"/>
      <c r="H199" s="214"/>
      <c r="I199" s="214"/>
      <c r="J199" s="214"/>
      <c r="K199" s="215"/>
    </row>
    <row r="200" ht="25.5" customHeight="1">
      <c r="B200" s="213"/>
      <c r="C200" s="282" t="s">
        <v>759</v>
      </c>
      <c r="D200" s="282"/>
      <c r="E200" s="282"/>
      <c r="F200" s="282" t="s">
        <v>760</v>
      </c>
      <c r="G200" s="283"/>
      <c r="H200" s="282" t="s">
        <v>761</v>
      </c>
      <c r="I200" s="282"/>
      <c r="J200" s="282"/>
      <c r="K200" s="215"/>
    </row>
    <row r="201" ht="5.25" customHeight="1">
      <c r="B201" s="246"/>
      <c r="C201" s="243"/>
      <c r="D201" s="243"/>
      <c r="E201" s="243"/>
      <c r="F201" s="243"/>
      <c r="G201" s="223"/>
      <c r="H201" s="243"/>
      <c r="I201" s="243"/>
      <c r="J201" s="243"/>
      <c r="K201" s="267"/>
    </row>
    <row r="202" ht="15" customHeight="1">
      <c r="B202" s="246"/>
      <c r="C202" s="223" t="s">
        <v>751</v>
      </c>
      <c r="D202" s="223"/>
      <c r="E202" s="223"/>
      <c r="F202" s="245" t="s">
        <v>48</v>
      </c>
      <c r="G202" s="223"/>
      <c r="H202" s="223" t="s">
        <v>762</v>
      </c>
      <c r="I202" s="223"/>
      <c r="J202" s="223"/>
      <c r="K202" s="267"/>
    </row>
    <row r="203" ht="15" customHeight="1">
      <c r="B203" s="246"/>
      <c r="C203" s="252"/>
      <c r="D203" s="223"/>
      <c r="E203" s="223"/>
      <c r="F203" s="245" t="s">
        <v>49</v>
      </c>
      <c r="G203" s="223"/>
      <c r="H203" s="223" t="s">
        <v>763</v>
      </c>
      <c r="I203" s="223"/>
      <c r="J203" s="223"/>
      <c r="K203" s="267"/>
    </row>
    <row r="204" ht="15" customHeight="1">
      <c r="B204" s="246"/>
      <c r="C204" s="252"/>
      <c r="D204" s="223"/>
      <c r="E204" s="223"/>
      <c r="F204" s="245" t="s">
        <v>52</v>
      </c>
      <c r="G204" s="223"/>
      <c r="H204" s="223" t="s">
        <v>764</v>
      </c>
      <c r="I204" s="223"/>
      <c r="J204" s="223"/>
      <c r="K204" s="267"/>
    </row>
    <row r="205" ht="15" customHeight="1">
      <c r="B205" s="246"/>
      <c r="C205" s="223"/>
      <c r="D205" s="223"/>
      <c r="E205" s="223"/>
      <c r="F205" s="245" t="s">
        <v>50</v>
      </c>
      <c r="G205" s="223"/>
      <c r="H205" s="223" t="s">
        <v>765</v>
      </c>
      <c r="I205" s="223"/>
      <c r="J205" s="223"/>
      <c r="K205" s="267"/>
    </row>
    <row r="206" ht="15" customHeight="1">
      <c r="B206" s="246"/>
      <c r="C206" s="223"/>
      <c r="D206" s="223"/>
      <c r="E206" s="223"/>
      <c r="F206" s="245" t="s">
        <v>51</v>
      </c>
      <c r="G206" s="223"/>
      <c r="H206" s="223" t="s">
        <v>766</v>
      </c>
      <c r="I206" s="223"/>
      <c r="J206" s="223"/>
      <c r="K206" s="267"/>
    </row>
    <row r="207" ht="15" customHeight="1">
      <c r="B207" s="246"/>
      <c r="C207" s="223"/>
      <c r="D207" s="223"/>
      <c r="E207" s="223"/>
      <c r="F207" s="245"/>
      <c r="G207" s="223"/>
      <c r="H207" s="223"/>
      <c r="I207" s="223"/>
      <c r="J207" s="223"/>
      <c r="K207" s="267"/>
    </row>
    <row r="208" ht="15" customHeight="1">
      <c r="B208" s="246"/>
      <c r="C208" s="223" t="s">
        <v>707</v>
      </c>
      <c r="D208" s="223"/>
      <c r="E208" s="223"/>
      <c r="F208" s="245" t="s">
        <v>83</v>
      </c>
      <c r="G208" s="223"/>
      <c r="H208" s="223" t="s">
        <v>767</v>
      </c>
      <c r="I208" s="223"/>
      <c r="J208" s="223"/>
      <c r="K208" s="267"/>
    </row>
    <row r="209" ht="15" customHeight="1">
      <c r="B209" s="246"/>
      <c r="C209" s="252"/>
      <c r="D209" s="223"/>
      <c r="E209" s="223"/>
      <c r="F209" s="245" t="s">
        <v>603</v>
      </c>
      <c r="G209" s="223"/>
      <c r="H209" s="223" t="s">
        <v>604</v>
      </c>
      <c r="I209" s="223"/>
      <c r="J209" s="223"/>
      <c r="K209" s="267"/>
    </row>
    <row r="210" ht="15" customHeight="1">
      <c r="B210" s="246"/>
      <c r="C210" s="223"/>
      <c r="D210" s="223"/>
      <c r="E210" s="223"/>
      <c r="F210" s="245" t="s">
        <v>601</v>
      </c>
      <c r="G210" s="223"/>
      <c r="H210" s="223" t="s">
        <v>768</v>
      </c>
      <c r="I210" s="223"/>
      <c r="J210" s="223"/>
      <c r="K210" s="267"/>
    </row>
    <row r="211" ht="15" customHeight="1">
      <c r="B211" s="284"/>
      <c r="C211" s="252"/>
      <c r="D211" s="252"/>
      <c r="E211" s="252"/>
      <c r="F211" s="245" t="s">
        <v>605</v>
      </c>
      <c r="G211" s="230"/>
      <c r="H211" s="271" t="s">
        <v>606</v>
      </c>
      <c r="I211" s="271"/>
      <c r="J211" s="271"/>
      <c r="K211" s="285"/>
    </row>
    <row r="212" ht="15" customHeight="1">
      <c r="B212" s="284"/>
      <c r="C212" s="252"/>
      <c r="D212" s="252"/>
      <c r="E212" s="252"/>
      <c r="F212" s="245" t="s">
        <v>607</v>
      </c>
      <c r="G212" s="230"/>
      <c r="H212" s="271" t="s">
        <v>769</v>
      </c>
      <c r="I212" s="271"/>
      <c r="J212" s="271"/>
      <c r="K212" s="285"/>
    </row>
    <row r="213" ht="15" customHeight="1">
      <c r="B213" s="284"/>
      <c r="C213" s="252"/>
      <c r="D213" s="252"/>
      <c r="E213" s="252"/>
      <c r="F213" s="286"/>
      <c r="G213" s="230"/>
      <c r="H213" s="287"/>
      <c r="I213" s="287"/>
      <c r="J213" s="287"/>
      <c r="K213" s="285"/>
    </row>
    <row r="214" ht="15" customHeight="1">
      <c r="B214" s="284"/>
      <c r="C214" s="223" t="s">
        <v>731</v>
      </c>
      <c r="D214" s="252"/>
      <c r="E214" s="252"/>
      <c r="F214" s="245">
        <v>1</v>
      </c>
      <c r="G214" s="230"/>
      <c r="H214" s="271" t="s">
        <v>770</v>
      </c>
      <c r="I214" s="271"/>
      <c r="J214" s="271"/>
      <c r="K214" s="285"/>
    </row>
    <row r="215" ht="15" customHeight="1">
      <c r="B215" s="284"/>
      <c r="C215" s="252"/>
      <c r="D215" s="252"/>
      <c r="E215" s="252"/>
      <c r="F215" s="245">
        <v>2</v>
      </c>
      <c r="G215" s="230"/>
      <c r="H215" s="271" t="s">
        <v>771</v>
      </c>
      <c r="I215" s="271"/>
      <c r="J215" s="271"/>
      <c r="K215" s="285"/>
    </row>
    <row r="216" ht="15" customHeight="1">
      <c r="B216" s="284"/>
      <c r="C216" s="252"/>
      <c r="D216" s="252"/>
      <c r="E216" s="252"/>
      <c r="F216" s="245">
        <v>3</v>
      </c>
      <c r="G216" s="230"/>
      <c r="H216" s="271" t="s">
        <v>772</v>
      </c>
      <c r="I216" s="271"/>
      <c r="J216" s="271"/>
      <c r="K216" s="285"/>
    </row>
    <row r="217" ht="15" customHeight="1">
      <c r="B217" s="284"/>
      <c r="C217" s="252"/>
      <c r="D217" s="252"/>
      <c r="E217" s="252"/>
      <c r="F217" s="245">
        <v>4</v>
      </c>
      <c r="G217" s="230"/>
      <c r="H217" s="271" t="s">
        <v>773</v>
      </c>
      <c r="I217" s="271"/>
      <c r="J217" s="271"/>
      <c r="K217" s="285"/>
    </row>
    <row r="218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Vasek-PC\Vasek</dc:creator>
  <cp:lastModifiedBy>Vasek-PC\Vasek</cp:lastModifiedBy>
  <dcterms:created xsi:type="dcterms:W3CDTF">2019-03-12T08:40:02Z</dcterms:created>
  <dcterms:modified xsi:type="dcterms:W3CDTF">2019-03-12T08:40:05Z</dcterms:modified>
</cp:coreProperties>
</file>