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ekapitulace" sheetId="1" r:id="rId1"/>
    <sheet name="SO 001" sheetId="2" r:id="rId2"/>
    <sheet name="SO 001.1" sheetId="3" r:id="rId3"/>
    <sheet name="SO 001.2 " sheetId="4" r:id="rId4"/>
    <sheet name="SO 001.3A" sheetId="5" r:id="rId5"/>
    <sheet name="SO 001.3B" sheetId="6" r:id="rId6"/>
    <sheet name="SO 001.4" sheetId="7" r:id="rId7"/>
    <sheet name="SO 001.5.2" sheetId="8" r:id="rId8"/>
    <sheet name="002.1" sheetId="9" r:id="rId9"/>
    <sheet name="002.2" sheetId="10" r:id="rId10"/>
    <sheet name="002.3" sheetId="11" r:id="rId11"/>
    <sheet name="002.4" sheetId="12" r:id="rId12"/>
    <sheet name="002.5" sheetId="13" r:id="rId13"/>
    <sheet name="002.6" sheetId="14" r:id="rId14"/>
    <sheet name="002.7" sheetId="15" r:id="rId15"/>
    <sheet name="002.8" sheetId="16" r:id="rId16"/>
    <sheet name="SO 003" sheetId="17" r:id="rId17"/>
    <sheet name="SO 004" sheetId="18" r:id="rId18"/>
    <sheet name="SO 005" sheetId="19" r:id="rId19"/>
    <sheet name="SO 006" sheetId="20" r:id="rId20"/>
    <sheet name="SO 101" sheetId="21" r:id="rId21"/>
    <sheet name="SO 120" sheetId="22" r:id="rId22"/>
    <sheet name="SO 191A" sheetId="23" r:id="rId23"/>
    <sheet name="SO 191B" sheetId="24" r:id="rId24"/>
    <sheet name="SO 201" sheetId="25" r:id="rId25"/>
    <sheet name="SO 301A" sheetId="26" r:id="rId26"/>
    <sheet name="SO 301B" sheetId="27" r:id="rId27"/>
    <sheet name="SO 401" sheetId="28" r:id="rId28"/>
    <sheet name="SO 801" sheetId="29" r:id="rId29"/>
  </sheets>
  <definedNames/>
  <calcPr fullCalcOnLoad="1"/>
</workbook>
</file>

<file path=xl/sharedStrings.xml><?xml version="1.0" encoding="utf-8"?>
<sst xmlns="http://schemas.openxmlformats.org/spreadsheetml/2006/main" count="8430" uniqueCount="2413">
  <si>
    <t>Soupis objektů s DPH</t>
  </si>
  <si>
    <t>Stavba:13-125-7 - II/272 LITOL, REKONSTRUKCE PD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</si>
  <si>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</si>
  <si>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</si>
  <si>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</si>
  <si>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</si>
  <si>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</si>
  <si>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</si>
  <si>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</si>
  <si>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</si>
  <si>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</si>
  <si>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</si>
  <si>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</si>
  <si>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</si>
  <si>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Pragoprojekt</t>
  </si>
  <si>
    <t>Příloha k formuláři pro ocenění nabídky</t>
  </si>
  <si>
    <t>Stavba</t>
  </si>
  <si>
    <t>číslo a název SO</t>
  </si>
  <si>
    <t>číslo a název rozpočtu:</t>
  </si>
  <si>
    <t>13-125-7</t>
  </si>
  <si>
    <t>II/272 LITOL, REKONSTRUKCE PD</t>
  </si>
  <si>
    <t>SO 001</t>
  </si>
  <si>
    <t>Příprava staveniště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</si>
  <si>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</si>
  <si>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</si>
  <si>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</si>
  <si>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</si>
  <si>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</si>
  <si>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</si>
  <si>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</si>
  <si>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</si>
  <si>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</si>
  <si>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</si>
  <si>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</si>
  <si>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</si>
  <si>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</si>
  <si>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</si>
  <si>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</si>
  <si>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</si>
  <si>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</si>
  <si>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</si>
  <si>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</si>
  <si>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</si>
  <si>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Zemní práce</t>
  </si>
  <si>
    <t>2018_OTSKP</t>
  </si>
  <si>
    <t>11120</t>
  </si>
  <si>
    <t/>
  </si>
  <si>
    <t>ODSTRANĚNÍ KŘOVIN
včetně spálení nebo jiné likvidace</t>
  </si>
  <si>
    <t xml:space="preserve">M2        </t>
  </si>
  <si>
    <t>smýcení keřového porostu dle TZ:   212=212,000 [A]</t>
  </si>
  <si>
    <t>112014</t>
  </si>
  <si>
    <t>KÁCENÍ STROMŮ D KMENE DO 0,5M S ODSTRANĚNÍM PAŘEZŮ, ODVOZ DO 5KM</t>
  </si>
  <si>
    <t xml:space="preserve">KUS       </t>
  </si>
  <si>
    <t>stromy dle TZ
prům. 10-25 cm:   22=22,000 [A]
prům. 25-30 cm:   11=11,000 [B]
Celkem: A+B=33,000 [C]</t>
  </si>
  <si>
    <t>11231</t>
  </si>
  <si>
    <t>ŠTĚPKOVÁNÍ PAŘEZŮ D DO 0,5M</t>
  </si>
  <si>
    <t>dle pol. 112014:   33=33,000 [A]</t>
  </si>
  <si>
    <t>18481</t>
  </si>
  <si>
    <t>OCHRANA STROMŮ BEDNĚNÍM</t>
  </si>
  <si>
    <t>ochrana 18 stáv. stromů:   1,5*2,0*4*18=216,000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</si>
  <si>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</si>
  <si>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</si>
  <si>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</si>
  <si>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</si>
  <si>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</si>
  <si>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</si>
  <si>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</si>
  <si>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001.1</t>
  </si>
  <si>
    <t>Stoka A</t>
  </si>
  <si>
    <t xml:space="preserve"> Zemní práce</t>
  </si>
  <si>
    <t>119001401</t>
  </si>
  <si>
    <t>Dočasné zajištění potrubí ocelového nebo litinového DN do 200</t>
  </si>
  <si>
    <t xml:space="preserve">M         </t>
  </si>
  <si>
    <t>119001421</t>
  </si>
  <si>
    <t>Dočasné zajištění kabelů a kabelových tratí ze 3 volně ložených kabelů</t>
  </si>
  <si>
    <t>120001101</t>
  </si>
  <si>
    <t>Příplatek za ztížení vykopávky v blízkosti podzemního vedení</t>
  </si>
  <si>
    <t xml:space="preserve">M3        </t>
  </si>
  <si>
    <t>151101102</t>
  </si>
  <si>
    <t>Zřízení příložného pažení a rozepření stěn rýh hl do 4 m</t>
  </si>
  <si>
    <t>151101112</t>
  </si>
  <si>
    <t>Odstranění příložného pažení a rozepření stěn rýh hl do 4 m</t>
  </si>
  <si>
    <t>171201201</t>
  </si>
  <si>
    <t>Uložení sypaniny na skládky</t>
  </si>
  <si>
    <t>171201211</t>
  </si>
  <si>
    <t>Poplatek za uložení odpadu ze sypaniny na skládce (skládkovné)</t>
  </si>
  <si>
    <t xml:space="preserve">T         </t>
  </si>
  <si>
    <t>174101101</t>
  </si>
  <si>
    <t>Zásyp jam, šachet rýh nebo kolem objektů sypaninou se zhutněním</t>
  </si>
  <si>
    <t>583373440</t>
  </si>
  <si>
    <t>štěrkopísek  frakce 0-32</t>
  </si>
  <si>
    <t>175111101</t>
  </si>
  <si>
    <t>Obsypání potrubí ručně sypaninou bez prohození, uloženou do 3 m</t>
  </si>
  <si>
    <t>583373020</t>
  </si>
  <si>
    <t>štěrkopísek frakce 0-16</t>
  </si>
  <si>
    <t>162701103</t>
  </si>
  <si>
    <t>Vodorovné přemístění do 8000 m výkopku/sypaniny z horniny tř. 1 až 4</t>
  </si>
  <si>
    <t>132101203</t>
  </si>
  <si>
    <t>Hloubení rýh š do 2000 mm v hornině tř. 1 a 2 objemu do 5000 m3</t>
  </si>
  <si>
    <t xml:space="preserve"> Svislé a kompletní konstrukce</t>
  </si>
  <si>
    <t>359901211</t>
  </si>
  <si>
    <t>Monitoring stoky jakékoli výšky na nové kanalizaci</t>
  </si>
  <si>
    <t>358315114</t>
  </si>
  <si>
    <t>Bourání šachty, stoky kompletní nebo otvorů z prostého betonu plochy do 4 m2</t>
  </si>
  <si>
    <t>Svislé a kompletní konstrukce</t>
  </si>
  <si>
    <t xml:space="preserve"> Vodorovné konstrukce</t>
  </si>
  <si>
    <t>451572111</t>
  </si>
  <si>
    <t>Lože pod potrubí otevřený výkop z kameniva drobného těženého</t>
  </si>
  <si>
    <t>452311131</t>
  </si>
  <si>
    <t>Podkladní desky z betonu prostého tř. C 12/15 otevřený výkop</t>
  </si>
  <si>
    <t>Vodorovné konstrukce</t>
  </si>
  <si>
    <t xml:space="preserve"> Trubní vedení</t>
  </si>
  <si>
    <t>822442111</t>
  </si>
  <si>
    <t>Montáž potrubí z trub TZH s integrovaným těsněním otevřený výkop sklon do 20 % DN 600</t>
  </si>
  <si>
    <t>592224100</t>
  </si>
  <si>
    <t>trouba hrdlová přímá železobetonová s integrovaným těsněním TZH-Q 600/2500 60 x 250 x 10 cm</t>
  </si>
  <si>
    <t>871420420</t>
  </si>
  <si>
    <t>Montáž kanalizačního potrubí korugovaného SN 12  z polypropylenu DN 500</t>
  </si>
  <si>
    <t>286147390</t>
  </si>
  <si>
    <t>trubka kanalizační žebrovaná ULTRA RIB 2 DIN (PP) vnitřní průměr 500mm, dl. 6m</t>
  </si>
  <si>
    <t>892421111</t>
  </si>
  <si>
    <t>Tlaková zkouška vodou potrubí DN 400 nebo 500</t>
  </si>
  <si>
    <t>892441111</t>
  </si>
  <si>
    <t>Tlaková zkouška vodou potrubí DN 600</t>
  </si>
  <si>
    <t>892442111</t>
  </si>
  <si>
    <t>Zabezpečení konců potrubí DN nad 300 do 600 při tlakových zkouškách vodou</t>
  </si>
  <si>
    <t>871390430</t>
  </si>
  <si>
    <t>Montáž kanalizačního potrubí korugovaného SN 16 z polypropylenu DN 400</t>
  </si>
  <si>
    <t>28617279</t>
  </si>
  <si>
    <t>trubka kanalizační PP korugovaná DN 400x6000 mm SN 16</t>
  </si>
  <si>
    <t>899103211</t>
  </si>
  <si>
    <t>Demontáž poklopů litinových nebo ocelových včetně rámů hmotnosti přes 100 do 150 kg</t>
  </si>
  <si>
    <t>899311113</t>
  </si>
  <si>
    <t>Osazení poklopů s rámem hmotnosti nad 100 do 150 kg</t>
  </si>
  <si>
    <t>552R24</t>
  </si>
  <si>
    <t>Poklop D 400 EUROPA KDB83B bez odvětrání a bez čepu</t>
  </si>
  <si>
    <t>59224038</t>
  </si>
  <si>
    <t>dno betonové šachtové DN 400 betonový žlab i nástupnice   100 x 88,5 x 23 cm</t>
  </si>
  <si>
    <t>59224044</t>
  </si>
  <si>
    <t>dno betonové šachtové DN 500 betonový žlab i nástupnice   100 x 98,5 x 23 cm</t>
  </si>
  <si>
    <t>59224047</t>
  </si>
  <si>
    <t>dno betonové šachtové DN 600 betonový žlab i nástupnice   100 x 108,5 x 23 cm</t>
  </si>
  <si>
    <t>R1</t>
  </si>
  <si>
    <t>Šachtové dno - výtok DN 1000 (1000-1500 čedič)</t>
  </si>
  <si>
    <t>R2</t>
  </si>
  <si>
    <t>Šachtové dno - výtok DN 800 (800-1325 čedič)</t>
  </si>
  <si>
    <t>894221115</t>
  </si>
  <si>
    <t>Šachty kanalizační z bet se zvýš nároky C 25/30 na stokách kruhových DN 800 nebo 900 dno bet C 25/30</t>
  </si>
  <si>
    <t>894221116</t>
  </si>
  <si>
    <t>Šachty kanalizační z bet se zvýš nároky C 25/30 na stokách kruhových DN 1000 dno beton tř. C 25/30</t>
  </si>
  <si>
    <t>894211141</t>
  </si>
  <si>
    <t>Šachty kanalizační kruhové z prostého betonu na potrubí DN 450 nebo 500 dno beton tř. C 25/30</t>
  </si>
  <si>
    <t>894211151</t>
  </si>
  <si>
    <t>Šachty kanalizační kruhové z prostého betonu na potrubí DN 550 nebo 600 dno beton tř. C 25/30</t>
  </si>
  <si>
    <t>894411311</t>
  </si>
  <si>
    <t>Osazení železobetonových dílců pro šachty skruží rovných</t>
  </si>
  <si>
    <t>59224069</t>
  </si>
  <si>
    <t>skruž betonová DN 1000x1000, 100x100x12 cm</t>
  </si>
  <si>
    <t>59224067</t>
  </si>
  <si>
    <t>skruž betonová DN 1000x500, 100x50x12 cm</t>
  </si>
  <si>
    <t>59224065</t>
  </si>
  <si>
    <t>skruž betonová DN 1000x250, 100x25x12 cm</t>
  </si>
  <si>
    <t>59224056</t>
  </si>
  <si>
    <t>kónus pro kanalizační šachty s kapsovým stupadlem 100/62,5 x 67 x 12 cm</t>
  </si>
  <si>
    <t>R10</t>
  </si>
  <si>
    <t>Plastový vyrovnávací prstenec zámkový pro DN 625/80 - Systém T1R 625/120</t>
  </si>
  <si>
    <t>R11</t>
  </si>
  <si>
    <t>Plastový vyrovnávací prstenec zámkový pro DN 625/60 Systém   T1R 625/60</t>
  </si>
  <si>
    <t>R9</t>
  </si>
  <si>
    <t>Plastový vyrovnávací prstenec zámkový pro DN 625/100 - Systém T1R 625/100</t>
  </si>
  <si>
    <t>R16</t>
  </si>
  <si>
    <t>Vyrovnávací prstenec zámkový pro DN 625/120 - T1R (Systém TVR T)</t>
  </si>
  <si>
    <t>R12</t>
  </si>
  <si>
    <t>Plastový vyrovnávací prstenec zámkový pro DN 625/40 - Systém T1R 625/120</t>
  </si>
  <si>
    <t>R35</t>
  </si>
  <si>
    <t>Jednosložkový lepící a těsnící tmel na bázi MS polymeru</t>
  </si>
  <si>
    <t>R13</t>
  </si>
  <si>
    <t>Šachtové těsnění DN 1000</t>
  </si>
  <si>
    <t>R14</t>
  </si>
  <si>
    <t>Šachtové těsnění klínové DN 1650</t>
  </si>
  <si>
    <t>R15</t>
  </si>
  <si>
    <t>Šachtové těsnění DN 1200</t>
  </si>
  <si>
    <t>R4</t>
  </si>
  <si>
    <t>Vstup do ŠD bez těsnění DN 400 Ultra Rib 2 Din</t>
  </si>
  <si>
    <t>R4.1.</t>
  </si>
  <si>
    <t>Vstup do ŠD bez těsnění DN 500 Ultra Rib 2 Din</t>
  </si>
  <si>
    <t>R4.2.</t>
  </si>
  <si>
    <t>Vstup do ŠD DN 600 s těsněním (Betonové-železobetonové potrubí )</t>
  </si>
  <si>
    <t>R4.3.</t>
  </si>
  <si>
    <t>Příplatek za další vtok</t>
  </si>
  <si>
    <t>894211131</t>
  </si>
  <si>
    <t>Šachty kanalizační kruhové z prostého betonu na potrubí DN 350 nebo 400 dno beton tř. C 25/30</t>
  </si>
  <si>
    <t>Trubní vedení</t>
  </si>
  <si>
    <t xml:space="preserve"> Přesun hmot</t>
  </si>
  <si>
    <t>998</t>
  </si>
  <si>
    <t>998276101</t>
  </si>
  <si>
    <t>Přesun hmot pro trubní vedení z trub z plastických hmot otevřený výkop</t>
  </si>
  <si>
    <t>Přesun hmot</t>
  </si>
  <si>
    <t>SO 001.2</t>
  </si>
  <si>
    <t>Stoka A-1</t>
  </si>
  <si>
    <t>132101202</t>
  </si>
  <si>
    <t>Hloubení rýh š do 2000 mm v hornině tř. 1 a 2 objemu do 1000 m3</t>
  </si>
  <si>
    <t>892381111</t>
  </si>
  <si>
    <t>Tlaková zkouška vodou potrubí DN 250, DN 300 nebo 350</t>
  </si>
  <si>
    <t>892372111</t>
  </si>
  <si>
    <t>Zabezpečení konců potrubí DN do 300 při tlakových zkouškách vodou</t>
  </si>
  <si>
    <t>871370430</t>
  </si>
  <si>
    <t>Montáž kanalizačního potrubí korugovaného SN 16 z polypropylenu DN 300</t>
  </si>
  <si>
    <t>28617278</t>
  </si>
  <si>
    <t>trubka kanalizační PP korugovaná DN 300x6000 mm SN 16</t>
  </si>
  <si>
    <t>894211121</t>
  </si>
  <si>
    <t>Šachty kanalizační kruhové z prostého betonu na potrubí DN 250 nebo 300 dno beton tř. C 25/30</t>
  </si>
  <si>
    <t>59224029</t>
  </si>
  <si>
    <t>dno betonové šachtové DN 300 betonový žlab i nástupnice   100 x 78,5 x 15 cm</t>
  </si>
  <si>
    <t>R17</t>
  </si>
  <si>
    <t>R18</t>
  </si>
  <si>
    <t>Vyrovnávací prstenec zámkový pro DN 625/100 - (Systém TVR T)</t>
  </si>
  <si>
    <t xml:space="preserve"> Ostatní</t>
  </si>
  <si>
    <t>OST</t>
  </si>
  <si>
    <t>Ostatní</t>
  </si>
  <si>
    <t>SO 001.3A</t>
  </si>
  <si>
    <t>Stoka O</t>
  </si>
  <si>
    <t>132101201</t>
  </si>
  <si>
    <t>Hloubení rýh š do 2000 mm v hornině tř. 1 a 2 objemu do 100 m3</t>
  </si>
  <si>
    <t>822472111</t>
  </si>
  <si>
    <t>Montáž potrubí z trub TZH s integrovaným těsněním otevřený výkop sklon do 20 % DN 800</t>
  </si>
  <si>
    <t>592224120</t>
  </si>
  <si>
    <t>trouba hrdlová přímá železobet. s integrovaným těsněním DEHA TZH-Q 800/2500 80 x 250 x 11,5 cm</t>
  </si>
  <si>
    <t>892471111</t>
  </si>
  <si>
    <t>Tlaková zkouška vodou potrubí DN 800</t>
  </si>
  <si>
    <t>892482111</t>
  </si>
  <si>
    <t>Zabezpečení konců potrubí DN nad 600 do 900 při tlakových zkouškách vodou</t>
  </si>
  <si>
    <t>Šachtové dno - výtok DN 800 (800-1325)</t>
  </si>
  <si>
    <t>R3</t>
  </si>
  <si>
    <t>Šachetní vložka integrovaná včetně těsnění DN 600</t>
  </si>
  <si>
    <t>Šachetní vložka integrovaná včetně těsnění DN 800</t>
  </si>
  <si>
    <t>59222001</t>
  </si>
  <si>
    <t>trouba hrdlová přímá železobetonová s integrovaným těsněním  60 x 250 x 10 cm</t>
  </si>
  <si>
    <t>899104112</t>
  </si>
  <si>
    <t>Osazení poklopů litinových nebo ocelových včetně rámů pro třídu zatížení D400, E600</t>
  </si>
  <si>
    <t>28661935</t>
  </si>
  <si>
    <t>poklop šachtový litinový dno DN 600 pro třídu zatížení D400</t>
  </si>
  <si>
    <t>RŠ3</t>
  </si>
  <si>
    <t>Skruž na šachtová dna pro potrubí DN 800-1200 1650/ 500/130 SP</t>
  </si>
  <si>
    <t>RŠ5</t>
  </si>
  <si>
    <t>Atypická zákrytová deska</t>
  </si>
  <si>
    <t>998274101</t>
  </si>
  <si>
    <t>Přesun hmot pro trubní vedení z trub betonových otevřený výkop</t>
  </si>
  <si>
    <t>SO 001.3B</t>
  </si>
  <si>
    <t>Stoka P</t>
  </si>
  <si>
    <t>822492111</t>
  </si>
  <si>
    <t>Montáž potrubí z trub TZH s integrovaným těsněním otevřený výkop sklon do 20 % DN 1000</t>
  </si>
  <si>
    <t>592224140</t>
  </si>
  <si>
    <t>trouba hrdlová přímá železobet. s integrovaným těsněním DEHA TZH-Q 1000/2500 100 x 250 x 13 cm</t>
  </si>
  <si>
    <t>892491111</t>
  </si>
  <si>
    <t>Tlaková zkouška vodou potrubí DN 1000</t>
  </si>
  <si>
    <t>892522111</t>
  </si>
  <si>
    <t>Zabezpečení konců potrubí DN nad 900 při tlakových zkouškách vodou</t>
  </si>
  <si>
    <t>Skruž na šachtové dno pro potrubí DN800 - 1200 1200/500/ 150 SP</t>
  </si>
  <si>
    <t>RŠ6</t>
  </si>
  <si>
    <t>Skruž na šachtové dno pro potrubí DN800 - 1500 1500/500/ 150 SP</t>
  </si>
  <si>
    <t>SO 001.4</t>
  </si>
  <si>
    <t>Stoka U</t>
  </si>
  <si>
    <t>871390420</t>
  </si>
  <si>
    <t>Montáž kanalizačního potrubí korugovaného SN 12  z polypropylenu DN 400</t>
  </si>
  <si>
    <t>286147340</t>
  </si>
  <si>
    <t>trubka kanalizační žebrovaná ULTRA RIB 2 DIN (PP) vnitřní průměr 400mm, dl. 5m</t>
  </si>
  <si>
    <t>RP1</t>
  </si>
  <si>
    <t>Poklop D 400 Europa bez odvětrání bez čepu</t>
  </si>
  <si>
    <t>SO 001.5.2</t>
  </si>
  <si>
    <t>Veřejná část ka...</t>
  </si>
  <si>
    <t>132201202</t>
  </si>
  <si>
    <t>Hloubení rýh š do 2000 mm v hornině tř. 3 objemu do 1000 m3</t>
  </si>
  <si>
    <t>894812201.WVN</t>
  </si>
  <si>
    <t>Revizní a čistící šachta TEGRA z PP šachtové dno DN 425/150 průtočné</t>
  </si>
  <si>
    <t>894812231.WVN</t>
  </si>
  <si>
    <t>Revizní a čistící šachta TEGRA z PP DN 425 šachtová roura korugovaná bez hrdla světlé hloubky 1500 mm</t>
  </si>
  <si>
    <t>894812249</t>
  </si>
  <si>
    <t>Příplatek k rourám revizní a čistící šachty z PP DN 425 za uříznutí šachtové roury</t>
  </si>
  <si>
    <t>894812262.WVN</t>
  </si>
  <si>
    <t>Revizní a čistící šachta TEGRA z PP DN 425 poklop litinový plný do teleskopické trubky pro zatížení  40 t</t>
  </si>
  <si>
    <t>871315231</t>
  </si>
  <si>
    <t>Kanalizační potrubí z tvrdého PVC jednovrstvé tuhost třídy SN10 DN 160</t>
  </si>
  <si>
    <t>28611174</t>
  </si>
  <si>
    <t>trubka kanalizační PVC DN 160x3000 mm SN 10</t>
  </si>
  <si>
    <t>871440430</t>
  </si>
  <si>
    <t>Montáž kanalizačního potrubí korugovaného SN 16 z polypropylenu DN 600</t>
  </si>
  <si>
    <t>28617281</t>
  </si>
  <si>
    <t>trubka kanalizační PP korugovaná DN 600x6000 mm SN 16</t>
  </si>
  <si>
    <t>877390420</t>
  </si>
  <si>
    <t>Montáž odboček na potrubí z PP trub korugovaných DN 400</t>
  </si>
  <si>
    <t>286172190</t>
  </si>
  <si>
    <t>odbočka PP Master 45° DN 400/DN150</t>
  </si>
  <si>
    <t>877370420</t>
  </si>
  <si>
    <t>Montáž odboček na kanalizačním potrubí z PP trub korugovaných DN 300</t>
  </si>
  <si>
    <t>28617362</t>
  </si>
  <si>
    <t>odbočka kanalizace PP korugované DN 300/160, pro KG 45°</t>
  </si>
  <si>
    <t>R006</t>
  </si>
  <si>
    <t>Vývrt otvorů do trouby, tloušťka stěny 130 mm DN 160</t>
  </si>
  <si>
    <t xml:space="preserve">POČET     </t>
  </si>
  <si>
    <t>817311121</t>
  </si>
  <si>
    <t>Montáž betonových tvarovek odbočných hrdlových DN 150</t>
  </si>
  <si>
    <t>R19</t>
  </si>
  <si>
    <t>Odbočka KG-Beton DN 160</t>
  </si>
  <si>
    <t>877420420</t>
  </si>
  <si>
    <t>Montáž odboček na kanalizačním potrubí z PP trub korugovaných DN 500</t>
  </si>
  <si>
    <t>28617364</t>
  </si>
  <si>
    <t>odbočka kanalizace PP korugované DN 500/160, pro KG 45°</t>
  </si>
  <si>
    <t>SO 002</t>
  </si>
  <si>
    <t>ČSOV</t>
  </si>
  <si>
    <t>002.1</t>
  </si>
  <si>
    <t>ČSOV-konstrukce, TZB</t>
  </si>
  <si>
    <t>115101201</t>
  </si>
  <si>
    <t>Čerpání vody na dopravní výšku do 10 m průměrný přítok do 500 l/min</t>
  </si>
  <si>
    <t xml:space="preserve">HOD       </t>
  </si>
  <si>
    <t>115101301</t>
  </si>
  <si>
    <t>Pohotovost čerpací soupravy pro dopravní výšku do 10 m přítok do 500 l/min</t>
  </si>
  <si>
    <t xml:space="preserve">DEN       </t>
  </si>
  <si>
    <t>131101102</t>
  </si>
  <si>
    <t>Hloubení jam nezapažených v hornině tř. 1 a 2 objemu do 1000 m3</t>
  </si>
  <si>
    <t>133101102</t>
  </si>
  <si>
    <t>Hloubení šachet v hornině tř. 2 objemu přes 100 m3</t>
  </si>
  <si>
    <t>153112122</t>
  </si>
  <si>
    <t>Zaberanění ocelových štětovnic na dl do 8 m ve standardních podmínkách z terénu</t>
  </si>
  <si>
    <t>SPCM1531</t>
  </si>
  <si>
    <t>zapůjčení štětovnic, doprava</t>
  </si>
  <si>
    <t xml:space="preserve">KČ        </t>
  </si>
  <si>
    <t>153113141</t>
  </si>
  <si>
    <t>Vytažení ocelových štětovnic dl nad 12m zaberaněných do hl 12 m z terénu ve standardních podmínkách</t>
  </si>
  <si>
    <t>161101101</t>
  </si>
  <si>
    <t>Svislé přemístění výkopku z horniny tř. 1 až 4 hl výkopu do 2,5 m</t>
  </si>
  <si>
    <t>161101102</t>
  </si>
  <si>
    <t>Svislé přemístění výkopku z horniny tř. 1 až 4 hl výkopu do 4 m</t>
  </si>
  <si>
    <t>161101103</t>
  </si>
  <si>
    <t>Svislé přemístění výkopku z horniny tř. 1 až 4 hl výkopu do 6 m</t>
  </si>
  <si>
    <t>161101105</t>
  </si>
  <si>
    <t>Svislé přemístění výkopku z horniny tř. 1 až 4 hl výkopu do 10 m</t>
  </si>
  <si>
    <t>167101102</t>
  </si>
  <si>
    <t>Nakládání výkopku z hornin tř. 1 až 4 přes 100 m3</t>
  </si>
  <si>
    <t>171203111</t>
  </si>
  <si>
    <t>Uložení a hrubé rozhrnutí výkopku bez zhutnění v rovině a ve svahu do 1:5</t>
  </si>
  <si>
    <t>175101201</t>
  </si>
  <si>
    <t>Obsypání objektů bez prohození sypaniny z hornin tř. 1 až 4 uloženým do 30 m od kraje objektu</t>
  </si>
  <si>
    <t>153191111</t>
  </si>
  <si>
    <t>Zřízení atypického pažení výkopu ocelovým ohlubňovým rámem se štětovnicemi plochy do 30 m2</t>
  </si>
  <si>
    <t>153191221</t>
  </si>
  <si>
    <t>Odstranění atypického pažení výkopu ocelovým ohlubňovým rámem se štětovnicemi plochy do 30 m2</t>
  </si>
  <si>
    <t>RI1</t>
  </si>
  <si>
    <t>I profil 300 S2R5JR</t>
  </si>
  <si>
    <t>122101102</t>
  </si>
  <si>
    <t>Odkopávky a prokopávky nezapažené v hornině tř. 1 a 2 objem do 1000 m3</t>
  </si>
  <si>
    <t>162301101</t>
  </si>
  <si>
    <t>Vodorovné přemístění do 500 m výkopku/sypaniny z horniny tř. 1 až 4</t>
  </si>
  <si>
    <t>10005015</t>
  </si>
  <si>
    <t>Ytong Standard 300 PDK P2-400 599x249x300 30 PDK</t>
  </si>
  <si>
    <t xml:space="preserve">KS        </t>
  </si>
  <si>
    <t>Přístřešek - nerez</t>
  </si>
  <si>
    <t>Armovací tkanina 145 g FASÁDNÍ SÍŤ (50m2)</t>
  </si>
  <si>
    <t>317998123</t>
  </si>
  <si>
    <t>Tepelná izolace mezi překlady jakékoliv výšky z polystyrénu tl 80 mm</t>
  </si>
  <si>
    <t>M33</t>
  </si>
  <si>
    <t>Lepidlo vysokopevnostní pružné pro fasádní systémy</t>
  </si>
  <si>
    <t xml:space="preserve">L         </t>
  </si>
  <si>
    <t xml:space="preserve"> Různé kompletní konstrukce</t>
  </si>
  <si>
    <t>38</t>
  </si>
  <si>
    <t>380326252</t>
  </si>
  <si>
    <t>Kompletní konstrukce ČOV, nádrží nebo vodojemů ze ŽB mrazuvzdorného tř. C 35/45 tl do 300 mm</t>
  </si>
  <si>
    <t>3803262521</t>
  </si>
  <si>
    <t>Kompletní konstrukce ČOV, nádrží nebo vodojemů ze ŽB mrazuvzdorného tř. C 25/45 tl do 300 mm</t>
  </si>
  <si>
    <t>10015281</t>
  </si>
  <si>
    <t>Ytong NOP 375-1750 P4,4-600 1750x249x375 NOP</t>
  </si>
  <si>
    <t>10015275</t>
  </si>
  <si>
    <t>Ytong NOP 375-1300 P4,4-600 1300x249x375 NOP</t>
  </si>
  <si>
    <t>380356231</t>
  </si>
  <si>
    <t>Bednění kompletních konstrukcí ČOV, nádrží nebo vodojemů neomítaných ploch rovinných zřízení</t>
  </si>
  <si>
    <t>380356232</t>
  </si>
  <si>
    <t>Bednění kompletních konstrukcí ČOV, nádrží nebo vodojemů neomítaných ploch rovinných odstranění</t>
  </si>
  <si>
    <t>380361006</t>
  </si>
  <si>
    <t>Výztuž kompletních konstrukcí ČOV, nádrží nebo vodojemů z betonářské oceli 10 505</t>
  </si>
  <si>
    <t>R112</t>
  </si>
  <si>
    <t>Zábradlí - vnější</t>
  </si>
  <si>
    <t>R113</t>
  </si>
  <si>
    <t>Zábradlí - vnitřní</t>
  </si>
  <si>
    <t>RS1</t>
  </si>
  <si>
    <t>Schodiště bez zábradlí</t>
  </si>
  <si>
    <t>RŽ3</t>
  </si>
  <si>
    <t>Žebřík do armaturního domku 2,8 m nerez</t>
  </si>
  <si>
    <t xml:space="preserve">CLK       </t>
  </si>
  <si>
    <t>RS3</t>
  </si>
  <si>
    <t>Stupadla nerez s PE-HD ochranným povlakem vzdálensti stupadel 280 mm</t>
  </si>
  <si>
    <t>RŽ2</t>
  </si>
  <si>
    <t>Žebřík do ČJ šířka 450 mm odstup příčlí 280 mm s ochranným košem a výsuvným madlem</t>
  </si>
  <si>
    <t>Různé kompletní konstrukce</t>
  </si>
  <si>
    <t>411141133</t>
  </si>
  <si>
    <t>Strop tl 250 mm s nadbetonávkou z pórobetonových vložek a nosníků dl do 4,8 m osová vzdálenost nosníků do 680 mm</t>
  </si>
  <si>
    <t>417388174</t>
  </si>
  <si>
    <t>Ztužující věnec keramických stropů tl 25 cm pro vnitřní zdi š 30 cm</t>
  </si>
  <si>
    <t>417272111</t>
  </si>
  <si>
    <t>Obezdívka věnce pórobetonovou věncovkou v do 250 mm včetně polystyrenu tl 75 mm</t>
  </si>
  <si>
    <t xml:space="preserve"> Úpravy povrchů, podlahy a osazování výplní</t>
  </si>
  <si>
    <t>612325302</t>
  </si>
  <si>
    <t>Vápenocementová štuková omítka ostění nebo nadpraží</t>
  </si>
  <si>
    <t>619991011</t>
  </si>
  <si>
    <t>Obalení konstrukcí a prvků fólií přilepenou lepící páskou</t>
  </si>
  <si>
    <t>622511111</t>
  </si>
  <si>
    <t>Tenkovrstvá akrylátová mozaiková střednězrnná omítka včetně penetrace vnějších stěn</t>
  </si>
  <si>
    <t>622611133</t>
  </si>
  <si>
    <t>Nátěr silikonový dvojnásobný vnějších omítaných stěn včetně penetrace provedený ručně</t>
  </si>
  <si>
    <t>8592248040969</t>
  </si>
  <si>
    <t>Isover TF THERMO 120mm, ?D = 0,035 (W·m-1·K-1),1000 x 600 x 120 mm, pevnost v tahu TR 7,5 kPa, fasádní minerální izolace s podélným vláknem.</t>
  </si>
  <si>
    <t>8592248040983</t>
  </si>
  <si>
    <t>Isover TF THERMO 100mm, ?D = 0,035 (W·m-1·K-1),1000 x 600 x 100 mm, pevnost v tahu TR 7,5 kPa, fasádní minerální izolace s podélným vláknem.</t>
  </si>
  <si>
    <t>629991011</t>
  </si>
  <si>
    <t>Zakrytí výplní otvorů a svislých ploch fólií přilepenou lepící páskou</t>
  </si>
  <si>
    <t>632451024</t>
  </si>
  <si>
    <t>Vyrovnávací potěr tl do 50 mm z MC 15</t>
  </si>
  <si>
    <t>637121111</t>
  </si>
  <si>
    <t>Okapový chodník z kačírku tl 60 mm s udusáním</t>
  </si>
  <si>
    <t>642942111</t>
  </si>
  <si>
    <t>Osazování zárubní nebo rámů dveřních kovových do 2,5 m2 na MC</t>
  </si>
  <si>
    <t>55331191</t>
  </si>
  <si>
    <t>zárubeň ocelová pro běžné zdění hranatý profil s drážkou 900/1970 P</t>
  </si>
  <si>
    <t>553311560</t>
  </si>
  <si>
    <t>zárubeň ocelová pro běžné zdění H 160 800 L/P</t>
  </si>
  <si>
    <t>R110</t>
  </si>
  <si>
    <t>Kanalizační cihly</t>
  </si>
  <si>
    <t>636211111</t>
  </si>
  <si>
    <t>Dlažba z cihel pálených dl 290 mm na MC 5 naplocho</t>
  </si>
  <si>
    <t>621211021</t>
  </si>
  <si>
    <t>Montáž kontaktního zateplení vnějších podhledů z polystyrénových desek tl do 120 mm</t>
  </si>
  <si>
    <t>63140324</t>
  </si>
  <si>
    <t>deska izolační minerální kontaktních fasád kolmé vlákno ?=0,041 200x1200x120mm</t>
  </si>
  <si>
    <t>28375938</t>
  </si>
  <si>
    <t>deska EPS 70 fasádní ?=0,039 tl 100mm</t>
  </si>
  <si>
    <t>622252001</t>
  </si>
  <si>
    <t>Montáž zakládacích soklových lišt kontaktního zateplení</t>
  </si>
  <si>
    <t>59051649</t>
  </si>
  <si>
    <t>lišta soklová Al s okapničkou zakládací U 12cm 0,95/200cm</t>
  </si>
  <si>
    <t>Úpravy povrchů, podlahy a osazování výplní</t>
  </si>
  <si>
    <t xml:space="preserve"> Izolace proti vodě, vlhkosti a plynům</t>
  </si>
  <si>
    <t>711</t>
  </si>
  <si>
    <t>711311001</t>
  </si>
  <si>
    <t>Provedení hydroizolace mostovek za studena lakem asfaltovým penetračním</t>
  </si>
  <si>
    <t>711501</t>
  </si>
  <si>
    <t>Hydroizolační nátěr betonových povrchu Navom</t>
  </si>
  <si>
    <t>998711201</t>
  </si>
  <si>
    <t>Přesun hmot procentní pro izolace proti vodě, vlhkosti a plynům v objektech v do 6 m</t>
  </si>
  <si>
    <t xml:space="preserve">%         </t>
  </si>
  <si>
    <t>Izolace proti vodě, vlhkosti a plynům</t>
  </si>
  <si>
    <t xml:space="preserve"> Zdravotechnika</t>
  </si>
  <si>
    <t>721</t>
  </si>
  <si>
    <t>721174043</t>
  </si>
  <si>
    <t>Potrubí kanalizační z PP připojovací systém HT DN 50</t>
  </si>
  <si>
    <t>998721201</t>
  </si>
  <si>
    <t>Přesun hmot procentní pro vnitřní kanalizace v objektech v do 6 m</t>
  </si>
  <si>
    <t>721173401.OSM</t>
  </si>
  <si>
    <t>Potrubí kanalizační plastové svodné systém KG DN 110</t>
  </si>
  <si>
    <t>RR</t>
  </si>
  <si>
    <t>Zpětná klapka 50 mm</t>
  </si>
  <si>
    <t>RK1</t>
  </si>
  <si>
    <t>Redukce HT 40/50</t>
  </si>
  <si>
    <t>RK2</t>
  </si>
  <si>
    <t>Koleno HT 50/87o HTB</t>
  </si>
  <si>
    <t>RK3</t>
  </si>
  <si>
    <t>Čistič HTRE 50</t>
  </si>
  <si>
    <t>RK4</t>
  </si>
  <si>
    <t>Redukce HT 110/50</t>
  </si>
  <si>
    <t>RK5</t>
  </si>
  <si>
    <t>Odbočka HT 110/110 45o</t>
  </si>
  <si>
    <t>RK6</t>
  </si>
  <si>
    <t>Koleno HTB 110 45o</t>
  </si>
  <si>
    <t>RK7</t>
  </si>
  <si>
    <t>Koleno HTB 110 87o</t>
  </si>
  <si>
    <t>RK8</t>
  </si>
  <si>
    <t>Lapač střešních splavenin 110 Warme AGV 1</t>
  </si>
  <si>
    <t>RK9a</t>
  </si>
  <si>
    <t>Vpust dvorní 110 mříž 150/150 mm</t>
  </si>
  <si>
    <t>RK10</t>
  </si>
  <si>
    <t>Prostupová tvarovka systému KG/HT pro potrubí DN 110 mm, délka 500 mm,</t>
  </si>
  <si>
    <t>RK11</t>
  </si>
  <si>
    <t>Pažnice prostupová Curaflex 3 000: 80/300 pro potrubí 7-40 mm</t>
  </si>
  <si>
    <t>RK12</t>
  </si>
  <si>
    <t>Těsnící vložka ED/DD, pryžový segment z EDPM,</t>
  </si>
  <si>
    <t>Zdravotechnika</t>
  </si>
  <si>
    <t>722</t>
  </si>
  <si>
    <t>722174003</t>
  </si>
  <si>
    <t>Potrubí vodovodní plastové PPR svar polyfuze PN 16 D 25 x 3,5 mm</t>
  </si>
  <si>
    <t>722176114</t>
  </si>
  <si>
    <t>Montáž potrubí plastové spojované svary polyfuzně do D 32 mm</t>
  </si>
  <si>
    <t>722179191</t>
  </si>
  <si>
    <t>Příplatek k rozvodu vody z plastů za malý rozsah prací na zakázce do 20 m</t>
  </si>
  <si>
    <t xml:space="preserve">SOUBOR    </t>
  </si>
  <si>
    <t>722179192</t>
  </si>
  <si>
    <t>Příplatek k rozvodu vody z plastů za potrubí do D 32 mm do 15 svarů</t>
  </si>
  <si>
    <t>722181221</t>
  </si>
  <si>
    <t>Ochrana vodovodního potrubí přilepenými tepelně izolačními trubicemi z PE tl do 10 mm DN do 22 mm</t>
  </si>
  <si>
    <t>722231073</t>
  </si>
  <si>
    <t>Ventil zpětný G 3/4 PN 10 do 110°C se dvěma závity</t>
  </si>
  <si>
    <t>722240122</t>
  </si>
  <si>
    <t>Kohout kulový plastový PPR DN 20</t>
  </si>
  <si>
    <t>722240142</t>
  </si>
  <si>
    <t>T-kus plastový s vypouštěcím ventilem PPR D 25 x 4,2 mm</t>
  </si>
  <si>
    <t>722290226</t>
  </si>
  <si>
    <t>Zkouška těsnosti vodovodního potrubí závitového do DN 50</t>
  </si>
  <si>
    <t>722290234</t>
  </si>
  <si>
    <t>Proplach a dezinfekce vodovodního potrubí do DN 80</t>
  </si>
  <si>
    <t>42290102</t>
  </si>
  <si>
    <t>souprava vodoměrná závitová se šroubením kohouty a zpětnou klapkou 3/4"-3/4"</t>
  </si>
  <si>
    <t>877161101</t>
  </si>
  <si>
    <t>Montáž elektrospojek na vodovodním potrubí z PE trub d 32</t>
  </si>
  <si>
    <t>28615969</t>
  </si>
  <si>
    <t>elektrospojka SDR 11 PE 100 PN 16 d 32</t>
  </si>
  <si>
    <t>28653074.WVN</t>
  </si>
  <si>
    <t>Přechodová vložka vnější závit 32-1 1/2"</t>
  </si>
  <si>
    <t>28654004</t>
  </si>
  <si>
    <t>koleno 90° PPR pro rozvod pitné a teplé užitkové vody D 25mm</t>
  </si>
  <si>
    <t>140033418800000</t>
  </si>
  <si>
    <t>Tvarovka PPR koleno s kov.záv.vnitř. plastová voda 90° 25x1/2" Ekoplastik -</t>
  </si>
  <si>
    <t>722174005</t>
  </si>
  <si>
    <t>Potrubí vodovodní plastové PPR svar polyfuze PN 16 D 40 x 5,5 mm</t>
  </si>
  <si>
    <t>28654008</t>
  </si>
  <si>
    <t>koleno 90° PPR pro rozvod pitné a teplé užitkové vody D 40mm</t>
  </si>
  <si>
    <t>55114216</t>
  </si>
  <si>
    <t>kohout kulový s vypouštěním PN 35, T 185 C, chromovaný R250DS 1"1/4</t>
  </si>
  <si>
    <t>55114150</t>
  </si>
  <si>
    <t>kohout kulový PN35, T 185°C, plnoprůtokový, nikl, páčka, 1"1/4 červený</t>
  </si>
  <si>
    <t>28654078</t>
  </si>
  <si>
    <t>T-kus jednoznačný PPR D 40mm</t>
  </si>
  <si>
    <t>28653076.WVN</t>
  </si>
  <si>
    <t>Přechodová vložka vnější závit 40-1 1/4"</t>
  </si>
  <si>
    <t>998722201</t>
  </si>
  <si>
    <t>Přesun hmot procentní pro vnitřní vodovod v objektech v do 6 m</t>
  </si>
  <si>
    <t>725</t>
  </si>
  <si>
    <t>725211603</t>
  </si>
  <si>
    <t>Umyvadlo keramické připevněné na stěnu šrouby bílé bez krytu na sifon 600 mm</t>
  </si>
  <si>
    <t>725531101</t>
  </si>
  <si>
    <t>Elektrický průtokový ohřívač 3,5 kW</t>
  </si>
  <si>
    <t>725822611</t>
  </si>
  <si>
    <t>Baterie umyvadlové stojánkové pákové bez výpusti</t>
  </si>
  <si>
    <t>RZ1</t>
  </si>
  <si>
    <t>Umyvydlo 600x480 mm</t>
  </si>
  <si>
    <t>RZ2</t>
  </si>
  <si>
    <t>Umyvadlová směšovací baterie bez výusti</t>
  </si>
  <si>
    <t>RZ3</t>
  </si>
  <si>
    <t>Syfon umyvadlový multi 40 mm</t>
  </si>
  <si>
    <t>RZ4</t>
  </si>
  <si>
    <t>Ohřívač zásobníkový podumyvadlový 10 l</t>
  </si>
  <si>
    <t>RZ5</t>
  </si>
  <si>
    <t>Ventil fasádní nezamrzný 1/2'' Sada</t>
  </si>
  <si>
    <t>RZ6</t>
  </si>
  <si>
    <t>Žlab nerez úkapový slun 10 1250 mm</t>
  </si>
  <si>
    <t>RZ7</t>
  </si>
  <si>
    <t>Plech krycí za žlab š 1350 v 500 mm</t>
  </si>
  <si>
    <t>RZ8</t>
  </si>
  <si>
    <t>Trubka nerez kruhová 219,1 x 3 - 1.4301</t>
  </si>
  <si>
    <t>RZ9</t>
  </si>
  <si>
    <t>Koleno nerez svařované 219,1 x 3 90o</t>
  </si>
  <si>
    <t>RZ10</t>
  </si>
  <si>
    <t>Ventilátor Venc TT 200</t>
  </si>
  <si>
    <t>RZ11</t>
  </si>
  <si>
    <t>Mřížka větrací krycí 250 x 250 mm</t>
  </si>
  <si>
    <t>RZ12</t>
  </si>
  <si>
    <t>Hlavice krycí výdechu PS 200</t>
  </si>
  <si>
    <t>RZ13</t>
  </si>
  <si>
    <t>Ventilátor Vens 100MATHL žaluzie časovač vlhkoměr</t>
  </si>
  <si>
    <t>RZ14</t>
  </si>
  <si>
    <t>Krycí žaluzie ventilároru MBH 100BVA</t>
  </si>
  <si>
    <t>RZ15</t>
  </si>
  <si>
    <t>Mřížka větrací kruhová nerez NVN 110</t>
  </si>
  <si>
    <t>RZ16</t>
  </si>
  <si>
    <t>Montáž ventilace komplet</t>
  </si>
  <si>
    <t>998725201</t>
  </si>
  <si>
    <t>Přesun hmot procentní pro zařizovací předměty v objektech v do 6 m</t>
  </si>
  <si>
    <t xml:space="preserve"> Prostupy</t>
  </si>
  <si>
    <t>733</t>
  </si>
  <si>
    <t>Manžeta prostupová primárních okruhů průměru D 32</t>
  </si>
  <si>
    <t>Prostupová pažnice Typ FE/F 150</t>
  </si>
  <si>
    <t>Manžeta prostupová primárních okruhů průměru D 25</t>
  </si>
  <si>
    <t>Prostupy</t>
  </si>
  <si>
    <t xml:space="preserve"> Konstrukce tesařské</t>
  </si>
  <si>
    <t>762</t>
  </si>
  <si>
    <t>762081150</t>
  </si>
  <si>
    <t>Hoblování hraněného řeziva ve staveništní dílně</t>
  </si>
  <si>
    <t>762083122</t>
  </si>
  <si>
    <t>Impregnace řeziva proti dřevokaznému hmyzu, houbám a plísním máčením třída ohrožení 3 a 4</t>
  </si>
  <si>
    <t>762085103</t>
  </si>
  <si>
    <t>Montáž kotevních želez, příložek, patek nebo táhel</t>
  </si>
  <si>
    <t>762332131</t>
  </si>
  <si>
    <t>Montáž vázaných kcí krovů pravidelných z hraněného řeziva průřezové plochy do 120 cm2</t>
  </si>
  <si>
    <t>605121210</t>
  </si>
  <si>
    <t>řezivo jehličnaté hranol jakost I-II délka 4 - 5 m</t>
  </si>
  <si>
    <t>762341660</t>
  </si>
  <si>
    <t>Montáž bednění štítových okapových říms z palubek</t>
  </si>
  <si>
    <t>611899950</t>
  </si>
  <si>
    <t>palubky smrk 24 x 146 mm A/B</t>
  </si>
  <si>
    <t>762342314</t>
  </si>
  <si>
    <t>Montáž laťování na střechách složitých sklonu do 60° osové vzdálenosti do 360 mm</t>
  </si>
  <si>
    <t>605141140</t>
  </si>
  <si>
    <t>řezivo jehličnaté,střešní latě impregnované dl 4 - 5 m</t>
  </si>
  <si>
    <t>998762201</t>
  </si>
  <si>
    <t>Přesun hmot procentní pro kce tesařské v objektech v do 6 m</t>
  </si>
  <si>
    <t>762523104</t>
  </si>
  <si>
    <t>Položení podlahy z hoblovaných prken na sraz</t>
  </si>
  <si>
    <t>60515111</t>
  </si>
  <si>
    <t>řezivo jehličnaté boční prkno jakost I.-II. 2-3cm</t>
  </si>
  <si>
    <t>762526510</t>
  </si>
  <si>
    <t>Montáž podlahové lišty hoblované</t>
  </si>
  <si>
    <t>60514101</t>
  </si>
  <si>
    <t>řezivo jehličnaté lať jakost I 10-25cm2</t>
  </si>
  <si>
    <t>Konstrukce tesařské</t>
  </si>
  <si>
    <t xml:space="preserve"> Konstrukce klempířské</t>
  </si>
  <si>
    <t>764</t>
  </si>
  <si>
    <t>764216643</t>
  </si>
  <si>
    <t>Oplechování rovných parapetů celoplošně lepené z Pz barveného plechu rš 250 mm</t>
  </si>
  <si>
    <t>764216665</t>
  </si>
  <si>
    <t>Příplatek za zvýšenou pracnost oplechování rohů rovných parapetů z PZ plechu rš do 400 mm</t>
  </si>
  <si>
    <t>764511601</t>
  </si>
  <si>
    <t>Žlab podokapní půlkruhový z Pz s povrchovou úpravou rš 100 mm</t>
  </si>
  <si>
    <t>764511602</t>
  </si>
  <si>
    <t>Žlab podokapní půlkruhový z Pz barveného plechu rš 150 mm</t>
  </si>
  <si>
    <t>764511642</t>
  </si>
  <si>
    <t>Kotlík oválný (trychtýřový) pro podokapní žlaby z Pz barveného plechu 150/100 mm</t>
  </si>
  <si>
    <t>764518622</t>
  </si>
  <si>
    <t>Svody kruhové včetně objímek, kolen, odskoků z Pz barveného plechu průměru 100 mm</t>
  </si>
  <si>
    <t>764602</t>
  </si>
  <si>
    <t>Dodávka a osazení ventilační žaluzie průměr 100 mm z pozinkovaného plechu s nátěrem</t>
  </si>
  <si>
    <t>998764201</t>
  </si>
  <si>
    <t>Přesun hmot procentní pro konstrukce klempířské v objektech v do 6 m</t>
  </si>
  <si>
    <t>Konstrukce klempířské</t>
  </si>
  <si>
    <t xml:space="preserve"> Krytina skládaná</t>
  </si>
  <si>
    <t>765</t>
  </si>
  <si>
    <t>765114012</t>
  </si>
  <si>
    <t>Krytina engobovaná korunové krytí sklonu do 40° na sucho</t>
  </si>
  <si>
    <t>765123121</t>
  </si>
  <si>
    <t>Krytina okapová hrana s ochrannou mřížkou</t>
  </si>
  <si>
    <t>765123212</t>
  </si>
  <si>
    <t>Krytina drážková nárožní hrana z hřebenáčů s disperzním nástřikem s větracím pásem</t>
  </si>
  <si>
    <t>765123312</t>
  </si>
  <si>
    <t>Krytina palená drážková hřeben z hřebenáčů s větracím pásem</t>
  </si>
  <si>
    <t>765123911</t>
  </si>
  <si>
    <t>Příplatek ke krytině keramické za sklon přes 30° do 40°</t>
  </si>
  <si>
    <t>765125202</t>
  </si>
  <si>
    <t>Montáž nástavce pro odvětrání kanalizace pro betonovou krytinu</t>
  </si>
  <si>
    <t>592444150</t>
  </si>
  <si>
    <t>komplet pro ventilaci DN 200 (Js100,125)</t>
  </si>
  <si>
    <t xml:space="preserve">SADA      </t>
  </si>
  <si>
    <t>998765201</t>
  </si>
  <si>
    <t>Přesun hmot procentní pro krytiny skládané v objektech v do 6 m</t>
  </si>
  <si>
    <t>Krytina skládaná</t>
  </si>
  <si>
    <t xml:space="preserve"> Konstrukce truhlářské</t>
  </si>
  <si>
    <t>766</t>
  </si>
  <si>
    <t>766621622</t>
  </si>
  <si>
    <t>Montáž oken plochy do 1 m2 zdvojených otevíravých, sklápěcích do zdiva</t>
  </si>
  <si>
    <t>611400161</t>
  </si>
  <si>
    <t>okno plastové jednokřídlé otvíravé a vyklápěcí pravé 1250 x 700 cm</t>
  </si>
  <si>
    <t>549146260</t>
  </si>
  <si>
    <t>klika včetně štítu a montážního materiálu</t>
  </si>
  <si>
    <t>766694111</t>
  </si>
  <si>
    <t>Montáž parapetních desek dřevěných, laminovaných šířky do 30 cm délky do 1,25 m</t>
  </si>
  <si>
    <t>607941030</t>
  </si>
  <si>
    <t>deska parapetní dřevotřísková vnitřní 0,3 x 1,25 m</t>
  </si>
  <si>
    <t>607941210</t>
  </si>
  <si>
    <t>koncovka PVC k parapetním deskám 600 mm</t>
  </si>
  <si>
    <t>998766201</t>
  </si>
  <si>
    <t>Přesun hmot procentní pro konstrukce truhlářské v objektech v do 6 m</t>
  </si>
  <si>
    <t>Konstrukce truhlářské</t>
  </si>
  <si>
    <t xml:space="preserve"> Konstrukce zámečnické</t>
  </si>
  <si>
    <t>767</t>
  </si>
  <si>
    <t>767640111</t>
  </si>
  <si>
    <t>Montáž dveří ocelových vchodových jednokřídlových bez nadsvětlíku</t>
  </si>
  <si>
    <t>553411570</t>
  </si>
  <si>
    <t>dveře ocelové exteriérové zateplené PN 74 6563 jednokřídlé 90 x 197 cm</t>
  </si>
  <si>
    <t>998767201</t>
  </si>
  <si>
    <t>Přesun hmot procentní pro zámečnické konstrukce v objektech v do 6 m</t>
  </si>
  <si>
    <t>Konstrukce zámečnické</t>
  </si>
  <si>
    <t xml:space="preserve"> Podlahy z dlaždic</t>
  </si>
  <si>
    <t>771</t>
  </si>
  <si>
    <t>771574116</t>
  </si>
  <si>
    <t>Montáž podlah keramických režných hladkých lepených flexibilním lepidlem do 25 ks/m2</t>
  </si>
  <si>
    <t>597614310</t>
  </si>
  <si>
    <t>dlaždice keramické slinuté neglazované mrazuvzdorné</t>
  </si>
  <si>
    <t>771591111</t>
  </si>
  <si>
    <t>Podlahy penetrace podkladu</t>
  </si>
  <si>
    <t>771990111</t>
  </si>
  <si>
    <t>Vyrovnání podkladu samonivelační stěrkou tl 4 mm pevnosti 15 Mpa</t>
  </si>
  <si>
    <t>998771201</t>
  </si>
  <si>
    <t>Přesun hmot procentní pro podlahy z dlaždic v objektech v do 6 m</t>
  </si>
  <si>
    <t>Podlahy z dlaždic</t>
  </si>
  <si>
    <t xml:space="preserve"> Dokončovací práce</t>
  </si>
  <si>
    <t>781</t>
  </si>
  <si>
    <t>781415113</t>
  </si>
  <si>
    <t>Montáž obkladaček slinutých pravoúhlých do 35 ks/m2 lepených disperzním lepidlem nebo tmelem</t>
  </si>
  <si>
    <t>597610390</t>
  </si>
  <si>
    <t>obkládačky slinuté nenamrzavé</t>
  </si>
  <si>
    <t>781419191</t>
  </si>
  <si>
    <t>Příplatek k montáži obkladů vnitřních pórovinových za plochu do 10 m2</t>
  </si>
  <si>
    <t>781495111</t>
  </si>
  <si>
    <t>Penetrace podkladu vnitřních obkladů</t>
  </si>
  <si>
    <t>998781201</t>
  </si>
  <si>
    <t>Přesun hmot procentní pro obklady keramické v objektech v do 6 m</t>
  </si>
  <si>
    <t>Dokončovací práce</t>
  </si>
  <si>
    <t>784</t>
  </si>
  <si>
    <t>784181001</t>
  </si>
  <si>
    <t>Jednonásobné pačokování v místnostech výšky do 3,80 m</t>
  </si>
  <si>
    <t>784181101</t>
  </si>
  <si>
    <t>Základní akrylátová jednonásobná penetrace podkladu v místnostech výšky do 3,80m</t>
  </si>
  <si>
    <t>784211101</t>
  </si>
  <si>
    <t>Dvojnásobné bílé malby ze směsí za mokra výborně otěruvzdorných v místnostech výšky do 3,80 m</t>
  </si>
  <si>
    <t>871171141</t>
  </si>
  <si>
    <t>Montáž potrubí z PE100 SDR 11 otevřený výkop svařovaných na tupo D 40 x 3,7 mm</t>
  </si>
  <si>
    <t>28613596</t>
  </si>
  <si>
    <t>potrubí dvouvrstvé PE100 s 10% signalizační vrstvou SDR 11 40x3,7 dl 12m</t>
  </si>
  <si>
    <t>877171112</t>
  </si>
  <si>
    <t>Montáž elektrokolen 90° na vodovodním potrubí z PE trub d 40</t>
  </si>
  <si>
    <t>28614932</t>
  </si>
  <si>
    <t>elektrokoleno 90° PE 100 PN 16 d 40</t>
  </si>
  <si>
    <t>877181101</t>
  </si>
  <si>
    <t>Montáž elektrospojek na vodovodním potrubí z PE trub d 50</t>
  </si>
  <si>
    <t>28614973</t>
  </si>
  <si>
    <t>elektroredukce PE 100 PN 16 d 50-40</t>
  </si>
  <si>
    <t xml:space="preserve"> Ostatní konstrukce a práce-bourání</t>
  </si>
  <si>
    <t>919726123</t>
  </si>
  <si>
    <t>Geotextilie pro ochranu, separaci a filtraci netkaná měrná hmotnost do 500 g/m2</t>
  </si>
  <si>
    <t>933901111</t>
  </si>
  <si>
    <t>Provedení zkoušky vodotěsnosti nádrže do 1000 m3</t>
  </si>
  <si>
    <t>939941112</t>
  </si>
  <si>
    <t>Zřízení těsnění pracovní spáry ocelovým těsnícím plechem mezi dnem a stěnou</t>
  </si>
  <si>
    <t>949101112</t>
  </si>
  <si>
    <t>Lešení pomocné pro objekty pozemních staveb s lešeňovou podlahou v do 3,5 m zatížení do 150 kg/m2</t>
  </si>
  <si>
    <t>952903112</t>
  </si>
  <si>
    <t>Vyčištění objektů ČOV, nádrží, žlabů a kanálů při v do 3,5 m</t>
  </si>
  <si>
    <t>952903119</t>
  </si>
  <si>
    <t>Příplatek za vyčištění prostor v nad 3,5 m u čištění objektů ČOV, nádrží, žlabů a kanálů</t>
  </si>
  <si>
    <t>953942324</t>
  </si>
  <si>
    <t>Osazování litinových hradítek kouřových kanálů bez jejich dodání</t>
  </si>
  <si>
    <t>Ostatní konstrukce a práce-bourání</t>
  </si>
  <si>
    <t>998142251</t>
  </si>
  <si>
    <t>Přesun hmot pro nádrže, jímky, zásobníky a jámy betonové monolitické v do 25 m</t>
  </si>
  <si>
    <t>002.2</t>
  </si>
  <si>
    <t>ČSOV-technologie</t>
  </si>
  <si>
    <t>Doplnený súhrnný diel</t>
  </si>
  <si>
    <t>000</t>
  </si>
  <si>
    <t>Montáž a doprava</t>
  </si>
  <si>
    <t>Sklopné česle FluidScreen</t>
  </si>
  <si>
    <t>Rektifikovaný přeliv nerez</t>
  </si>
  <si>
    <t>R5</t>
  </si>
  <si>
    <t>Strojní česle RakeMax</t>
  </si>
  <si>
    <t>R6</t>
  </si>
  <si>
    <t>Lis na shrabky WAP2</t>
  </si>
  <si>
    <t>R7</t>
  </si>
  <si>
    <t>Ruční česle do kanálu</t>
  </si>
  <si>
    <t>R8</t>
  </si>
  <si>
    <t>Doprava a montáž</t>
  </si>
  <si>
    <t>Čerpadla Hidrostahl</t>
  </si>
  <si>
    <t>Relé vlhkosti vyhodnocovací</t>
  </si>
  <si>
    <t>Montáž čerpadla včetně materiálu</t>
  </si>
  <si>
    <t>Kabel (prodloužení standartní dodávky)</t>
  </si>
  <si>
    <t>Čerpadlo ponorné Wilo</t>
  </si>
  <si>
    <t>Montáž do vrtu</t>
  </si>
  <si>
    <t>Odvlhčovač</t>
  </si>
  <si>
    <t>Stahovací schody</t>
  </si>
  <si>
    <t>Vyklápěcí izolace otvoru směrem nahoru, protikus ke schodůdm</t>
  </si>
  <si>
    <t>Hradítka EROX plus včetně sady chemických kotev</t>
  </si>
  <si>
    <t>R20</t>
  </si>
  <si>
    <t>Madlo ruční česle</t>
  </si>
  <si>
    <t>R21</t>
  </si>
  <si>
    <t>Madlo sklopné česle</t>
  </si>
  <si>
    <t>R22</t>
  </si>
  <si>
    <t>Pororošty nerez 5 ks</t>
  </si>
  <si>
    <t>R23</t>
  </si>
  <si>
    <t>Poklop kompozitní 800/800/50</t>
  </si>
  <si>
    <t>R24</t>
  </si>
  <si>
    <t>Poklop 700/700/50</t>
  </si>
  <si>
    <t>R25</t>
  </si>
  <si>
    <t>Poklop kompozitní 800/1600/50</t>
  </si>
  <si>
    <t>R91</t>
  </si>
  <si>
    <t>Plech nerez 5 mm ochrana dna pod čerpadly</t>
  </si>
  <si>
    <t>R92</t>
  </si>
  <si>
    <t>Plech nerez 5 mm kozlík pod čerpadly 50mm</t>
  </si>
  <si>
    <t>R26</t>
  </si>
  <si>
    <t>Drapák štěrku</t>
  </si>
  <si>
    <t>R261</t>
  </si>
  <si>
    <t>Opevnění dna lapáku štěrku plech nerez 5 mm</t>
  </si>
  <si>
    <t>R262</t>
  </si>
  <si>
    <t>Sedimentační prostor odlehčení</t>
  </si>
  <si>
    <t>388995212</t>
  </si>
  <si>
    <t>Chránička kabelů z trub HDPE v římse DN 110</t>
  </si>
  <si>
    <t xml:space="preserve"> Trubní vedení-výtlačné potrubí uvnitř objektu ČSOV</t>
  </si>
  <si>
    <t>852261122</t>
  </si>
  <si>
    <t>Montáž potrubí z trub litinových tlakových přírubových normálních délek otevřený výkop DN 100</t>
  </si>
  <si>
    <t>R821</t>
  </si>
  <si>
    <t>trouba nerezová přírubová PN 10/16 DN 100 dl 300mm</t>
  </si>
  <si>
    <t>R822</t>
  </si>
  <si>
    <t>trouba nerezová PN 10/16 DN 100 dl 3000 mm</t>
  </si>
  <si>
    <t>28613557</t>
  </si>
  <si>
    <t>potrubí dvouvrstvé PE100 RC, SDR11, 110x10,0 dl 12m</t>
  </si>
  <si>
    <t>28613556</t>
  </si>
  <si>
    <t>potrubí dvouvrstvé PE100 RC, SDR11, 90x8,2 dl 12m</t>
  </si>
  <si>
    <t>891242312</t>
  </si>
  <si>
    <t>Montáž přírubových armatur DN 80</t>
  </si>
  <si>
    <t>891262312</t>
  </si>
  <si>
    <t>Montáž přírubových armatur DN 100</t>
  </si>
  <si>
    <t>891312312</t>
  </si>
  <si>
    <t>Montáž přírubových armatur DN 150</t>
  </si>
  <si>
    <t>R823</t>
  </si>
  <si>
    <t>koleno 90° nerezové přírubové DN 80</t>
  </si>
  <si>
    <t>R832</t>
  </si>
  <si>
    <t>Tvarovka přírubová  montážní vložka PN10 DN100</t>
  </si>
  <si>
    <t>R824</t>
  </si>
  <si>
    <t>Příruba s jištěním pro PE,nerez DN80 PN10/16</t>
  </si>
  <si>
    <t>R825</t>
  </si>
  <si>
    <t>SOUPRAVA PROPLACHOVACÍ NA ODPADNÍ VODU 80/1,00 m</t>
  </si>
  <si>
    <t>R834</t>
  </si>
  <si>
    <t>Příruba s jištěním pro PE-ocel DN150 PN10/16</t>
  </si>
  <si>
    <t>R835</t>
  </si>
  <si>
    <t>přechod přírubový nerezový PN 10/16 DN 150/100</t>
  </si>
  <si>
    <t>R826</t>
  </si>
  <si>
    <t>přírubová montážní vložka DN80</t>
  </si>
  <si>
    <t>R827</t>
  </si>
  <si>
    <t>Příruba s jištěním pro PE-nerez DN100 PN10/16</t>
  </si>
  <si>
    <t>722213115</t>
  </si>
  <si>
    <t>Klapka přírubová zpětná DN 100 PN 16</t>
  </si>
  <si>
    <t>R828</t>
  </si>
  <si>
    <t>Šoupátko IS přírubové uzavírací kanalizační s deskovým uzávěrem DN 100</t>
  </si>
  <si>
    <t>R829</t>
  </si>
  <si>
    <t>koleno 90° nerezové DN 100</t>
  </si>
  <si>
    <t>R830</t>
  </si>
  <si>
    <t>tvarovka přírubová s přírubovou odbočkou- náběhová PN 10/16 nerez DN100</t>
  </si>
  <si>
    <t>R833</t>
  </si>
  <si>
    <t>Indukční průtokoměr s přírubami DN 100</t>
  </si>
  <si>
    <t>R831</t>
  </si>
  <si>
    <t>tvarovka přírubová s přírubovou odbočkou PN 10/16 nerez DN100</t>
  </si>
  <si>
    <t>R836</t>
  </si>
  <si>
    <t>T kus náběhový</t>
  </si>
  <si>
    <t>Trubní vedení-výtlačné potrubí uvnitř objektu ČSOV</t>
  </si>
  <si>
    <t>002.3</t>
  </si>
  <si>
    <t>ČSOV-elekto</t>
  </si>
  <si>
    <t xml:space="preserve"> Radiová část</t>
  </si>
  <si>
    <t>R.1.1</t>
  </si>
  <si>
    <t>R.1.1.1</t>
  </si>
  <si>
    <t>Měření rádiové slyšitelnosti, práce a doprava 2 techniků</t>
  </si>
  <si>
    <t>R.1.1.2</t>
  </si>
  <si>
    <t>Radiový projekt, žádost na ČTÚ, vyřízení legislativy</t>
  </si>
  <si>
    <t>Radiová část</t>
  </si>
  <si>
    <t xml:space="preserve"> Elektroinstalační práce</t>
  </si>
  <si>
    <t>R.1.10</t>
  </si>
  <si>
    <t>R.1.10.1</t>
  </si>
  <si>
    <t>Dílenská montáž rozváděče RM1</t>
  </si>
  <si>
    <t>R.1.10.2</t>
  </si>
  <si>
    <t>Montáž rozvaděče na místě</t>
  </si>
  <si>
    <t>R.1.10.3</t>
  </si>
  <si>
    <t>Montáž kabelových tras, položení kabeláže, připojení kabeléže</t>
  </si>
  <si>
    <t>R.1.10.4</t>
  </si>
  <si>
    <t>Montážní snímačů a senzorů</t>
  </si>
  <si>
    <t>R.1.10.5</t>
  </si>
  <si>
    <t>Oživení, kalibrace měření, provozní zkoušky</t>
  </si>
  <si>
    <t>R.1.10.6</t>
  </si>
  <si>
    <t>Montáž a připojení soustavy uzemnění, hromosvodu a provedení hlavního pospojení</t>
  </si>
  <si>
    <t>R.1.10.7</t>
  </si>
  <si>
    <t>Doprava, zajištění zakázky, ubytování</t>
  </si>
  <si>
    <t xml:space="preserve">KPL       </t>
  </si>
  <si>
    <t>Elektroinstalační práce</t>
  </si>
  <si>
    <t xml:space="preserve"> Softwarové práce</t>
  </si>
  <si>
    <t>R.1.11</t>
  </si>
  <si>
    <t>R.1.11.1</t>
  </si>
  <si>
    <t>Aplikační SW PLC automatu a operátorského panelu</t>
  </si>
  <si>
    <t>R.1.11.2</t>
  </si>
  <si>
    <t>Úprava a doplnění aplikace centrální dispečerské stanice provozovatele Tepvos</t>
  </si>
  <si>
    <t>Softwarové práce</t>
  </si>
  <si>
    <t xml:space="preserve"> Projektové práce</t>
  </si>
  <si>
    <t>R.1.12</t>
  </si>
  <si>
    <t>1.12.1</t>
  </si>
  <si>
    <t>Realizační projekt elektro včetně zakresleni dokumentace DSPS</t>
  </si>
  <si>
    <t>Projektové práce</t>
  </si>
  <si>
    <t xml:space="preserve"> Revizní práce</t>
  </si>
  <si>
    <t>R.1.13</t>
  </si>
  <si>
    <t>R.1.13.1</t>
  </si>
  <si>
    <t>Výchozí revize elektro</t>
  </si>
  <si>
    <t>Revizní práce</t>
  </si>
  <si>
    <t>R.1.2</t>
  </si>
  <si>
    <t>R.1.2.1</t>
  </si>
  <si>
    <t>Konfigurace radiomodemu a radiové sítě</t>
  </si>
  <si>
    <t>R.1.2.2</t>
  </si>
  <si>
    <t>Montáž radiové části - stožár, anténa, kabel. Včetně dopravy 2 techniků</t>
  </si>
  <si>
    <t>R.1.3</t>
  </si>
  <si>
    <t>R.1.3.1</t>
  </si>
  <si>
    <t>Radiový modem na sdílené frekvenci kompatibilní se systémem provozovatele</t>
  </si>
  <si>
    <t>R.1.3.2</t>
  </si>
  <si>
    <t>Stožár do výšky 3m</t>
  </si>
  <si>
    <t>R.1.3.3</t>
  </si>
  <si>
    <t>Konzole pro stožár</t>
  </si>
  <si>
    <t>R.1.3.4</t>
  </si>
  <si>
    <t>Koaxiální kabel dle radiového projektu</t>
  </si>
  <si>
    <t>R.1.3.5</t>
  </si>
  <si>
    <t>Přepěťová ochrana pro anténu - 90V</t>
  </si>
  <si>
    <t>R.1.3.6</t>
  </si>
  <si>
    <t>Drobný elektroinstalační a spojovací materiál</t>
  </si>
  <si>
    <t xml:space="preserve"> Rozváděč RM1</t>
  </si>
  <si>
    <t>R.1.4</t>
  </si>
  <si>
    <t>R.1.4.2</t>
  </si>
  <si>
    <t>Oceloplechový rozvaděč 2000x800x400mm (V,Š,H)</t>
  </si>
  <si>
    <t>R.1.4.3</t>
  </si>
  <si>
    <t>Příslušenství rozvaděče - montážní panel</t>
  </si>
  <si>
    <t>R.1.4.4</t>
  </si>
  <si>
    <t>Příslušenství rozvaděče - podstavec 200mm</t>
  </si>
  <si>
    <t>R.1.4.5</t>
  </si>
  <si>
    <t>Příslušenství rozvaděče - bočnice</t>
  </si>
  <si>
    <t>R.1.4.6</t>
  </si>
  <si>
    <t>Příslušenství rozvaděče - boční vzpěra</t>
  </si>
  <si>
    <t>R.1.4.7</t>
  </si>
  <si>
    <t>Příslušenství rozvaděče - ventilátor axiální 230VAC</t>
  </si>
  <si>
    <t>R.1.4.8</t>
  </si>
  <si>
    <t>Příslušenství rozvaděče - termostat rozpínací pro ventilátlor</t>
  </si>
  <si>
    <t>R.1.4.9</t>
  </si>
  <si>
    <t>Příslušenství rozvaděče - mřížka větrací</t>
  </si>
  <si>
    <t>R.1.4.10</t>
  </si>
  <si>
    <t>Příslušenství rozvaděče - osvětlení 13W + spínač (komplet)</t>
  </si>
  <si>
    <t>R.1.4.12</t>
  </si>
  <si>
    <t>Přístrojová lišta děrovaná 35x7,5mm DIN EN 50022</t>
  </si>
  <si>
    <t>R.1.4.13</t>
  </si>
  <si>
    <t>Žlab perforovaný   40x80 otvor 4/6mm</t>
  </si>
  <si>
    <t>R.1.4.14</t>
  </si>
  <si>
    <t>Žlab perforovaný   60x80 otvor 4/6mm</t>
  </si>
  <si>
    <t>R.1.4.15</t>
  </si>
  <si>
    <t>Žlab perforovaný   60x60 otvor 4/6mm</t>
  </si>
  <si>
    <t>R.1.4.16</t>
  </si>
  <si>
    <t>Žlab perforovaný   40x60 otvor 4/6mm</t>
  </si>
  <si>
    <t>R.1.4.18</t>
  </si>
  <si>
    <t>Držák na baterii 12V/7Ah</t>
  </si>
  <si>
    <t>R.1.4.19</t>
  </si>
  <si>
    <t>Kabelová průchodka plastová M32x1,5 vč. matice</t>
  </si>
  <si>
    <t>R.1.4.20</t>
  </si>
  <si>
    <t>Kabelová průchodka plastová M25x1,5 vč. matice</t>
  </si>
  <si>
    <t>R.1.4.21</t>
  </si>
  <si>
    <t>Kabelová průchodka plastová M20x1,5 vč. matice</t>
  </si>
  <si>
    <t>R.1.4.22</t>
  </si>
  <si>
    <t>Kabelová průchodka plastová M16x1,5 vč. matice</t>
  </si>
  <si>
    <t>Rozváděč RM1</t>
  </si>
  <si>
    <t>R.1.5</t>
  </si>
  <si>
    <t>R.1.5.1</t>
  </si>
  <si>
    <t>Hlavní vypínač 3F/40A montáž na dveře rozvaděče včetně krytů</t>
  </si>
  <si>
    <t>R.1.5.2</t>
  </si>
  <si>
    <t>Stykač 4P/32A, NO+NC, 24VDC</t>
  </si>
  <si>
    <t>R.1.5.3</t>
  </si>
  <si>
    <t>Příslušenství stykačů - mechanická blokace proti souběhu</t>
  </si>
  <si>
    <t>R.1.5.5</t>
  </si>
  <si>
    <t>Svodič přepětí I+II 3+N 280V/12,5kA</t>
  </si>
  <si>
    <t>R.1.5.6</t>
  </si>
  <si>
    <t>Pojistkový odpínač 3xPV10</t>
  </si>
  <si>
    <t>R.1.5.7</t>
  </si>
  <si>
    <t>Pojistkový odpínač 1xPV10</t>
  </si>
  <si>
    <t>R.1.5.8</t>
  </si>
  <si>
    <t>Motorový spouštěč 3-6,3A</t>
  </si>
  <si>
    <t>R.1.5.9</t>
  </si>
  <si>
    <t>Příslušenství motorové spouště - pomocný kontakt 1NO+1NC</t>
  </si>
  <si>
    <t>R.1.5.10</t>
  </si>
  <si>
    <t>Příslušenství motorové spouště - propojovací lišta</t>
  </si>
  <si>
    <t>R.1.5.11</t>
  </si>
  <si>
    <t>Jistič B10A/1</t>
  </si>
  <si>
    <t>R.1.5.12</t>
  </si>
  <si>
    <t>Jistič B16A/1</t>
  </si>
  <si>
    <t>R.1.5.13</t>
  </si>
  <si>
    <t>Jistič B20A/3</t>
  </si>
  <si>
    <t>R.1.5.14</t>
  </si>
  <si>
    <t>Proudový chránič 3+N 40A/30mA</t>
  </si>
  <si>
    <t>R.1.5.15</t>
  </si>
  <si>
    <t>Příslušenství jističů - propojovací lišta</t>
  </si>
  <si>
    <t>R.1.5.16</t>
  </si>
  <si>
    <t>Příslušenství propojovací lišty - koncovka</t>
  </si>
  <si>
    <t>R.1.5.17</t>
  </si>
  <si>
    <t>Pojistka válcová 2A gG PV10</t>
  </si>
  <si>
    <t>R.1.5.18</t>
  </si>
  <si>
    <t>Pojistka válcová 6A gG PV10</t>
  </si>
  <si>
    <t>R.1.5.19</t>
  </si>
  <si>
    <t>Pojistka válcová 16A gG PV10</t>
  </si>
  <si>
    <t>R.1.5.21</t>
  </si>
  <si>
    <t>Relé pro sledování sledu a výpadku fází AC400V</t>
  </si>
  <si>
    <t>R.1.5.22</t>
  </si>
  <si>
    <t>Frekvenční měnič 7,5kW</t>
  </si>
  <si>
    <t>R.1.5.23</t>
  </si>
  <si>
    <t>Sinusový filtr 16A/3f</t>
  </si>
  <si>
    <t>R.1.5.24</t>
  </si>
  <si>
    <t>Stykač 4kW/24VDC 1xNO</t>
  </si>
  <si>
    <t>R.1.5.25</t>
  </si>
  <si>
    <t>Relé 24VDC, 2p</t>
  </si>
  <si>
    <t>R.1.5.26</t>
  </si>
  <si>
    <t>Patice relé 2p</t>
  </si>
  <si>
    <t>R.1.5.27</t>
  </si>
  <si>
    <t>Pojistná spona relé 2p</t>
  </si>
  <si>
    <t>R.1.5.29</t>
  </si>
  <si>
    <t>Modulární ovladač třípolohový černý, D=22mm</t>
  </si>
  <si>
    <t>R.1.5.30</t>
  </si>
  <si>
    <t>Modulární ovladač dvoupolohový černý, D=22mm</t>
  </si>
  <si>
    <t>R.1.5.31</t>
  </si>
  <si>
    <t>Modulární ovladač - tlačítko "hříbek"</t>
  </si>
  <si>
    <t>R.1.5.32</t>
  </si>
  <si>
    <t>Příslušentví modulárních ovladačů - spojovací díl</t>
  </si>
  <si>
    <t>R.1.5.33</t>
  </si>
  <si>
    <t>Příslušentví modulárních ovladačů - kontakt NO</t>
  </si>
  <si>
    <t>R.1.5.34</t>
  </si>
  <si>
    <t>Příslušentví modulárních ovladačů - kontakt NC</t>
  </si>
  <si>
    <t>R.1.5.35</t>
  </si>
  <si>
    <t>Signálka červená 24VDC, Dm22mm</t>
  </si>
  <si>
    <t>R.1.5.36</t>
  </si>
  <si>
    <t>Signálka zelená 24VDC, Dm22mm</t>
  </si>
  <si>
    <t>R.1.5.37</t>
  </si>
  <si>
    <t>Signálka modrá 24VDC, Dm22mm</t>
  </si>
  <si>
    <t>R.1.5.38</t>
  </si>
  <si>
    <t>Signálka bílá 24VDC, Dm22mm</t>
  </si>
  <si>
    <t>R.1.5.39</t>
  </si>
  <si>
    <t>Příslušenství ovladačů a signálek - držák popisného štítku</t>
  </si>
  <si>
    <t>R.1.5.40</t>
  </si>
  <si>
    <t>Příslušenství ovladačů a signálek - vložka popisného štítku</t>
  </si>
  <si>
    <t>R.1.5.42</t>
  </si>
  <si>
    <t>Svorka pružinová 10mm2, šedá</t>
  </si>
  <si>
    <t>R.1.5.43</t>
  </si>
  <si>
    <t>Svorka pružinová 10mm2, modrá</t>
  </si>
  <si>
    <t>R.1.5.44</t>
  </si>
  <si>
    <t>Svorka pružinová 10mm2, zemnící, žlutozelená</t>
  </si>
  <si>
    <t>R.1.5.45</t>
  </si>
  <si>
    <t>Koncová sekce, svorka pružinová 10mm2</t>
  </si>
  <si>
    <t>R.1.5.46</t>
  </si>
  <si>
    <t>Svorka pružinová 6mm2, šedá</t>
  </si>
  <si>
    <t>R.1.5.47</t>
  </si>
  <si>
    <t>Svorka pružinová 6mm2, modrá</t>
  </si>
  <si>
    <t>R.1.5.48</t>
  </si>
  <si>
    <t>Svorka pružinová 6mm2, zemnící, žlutozelená</t>
  </si>
  <si>
    <t>R.1.5.49</t>
  </si>
  <si>
    <t>Koncová sekce, svorka pružinová 6mm2</t>
  </si>
  <si>
    <t>R.1.5.50</t>
  </si>
  <si>
    <t>Svorka pružinová 2,5mm2, šedá</t>
  </si>
  <si>
    <t>R.1.5.51</t>
  </si>
  <si>
    <t>Svorka pružinová 2,5mm2, modrá</t>
  </si>
  <si>
    <t>R.1.5.52</t>
  </si>
  <si>
    <t>Svorka pružinová 2,5mm2, zemnící, žlutozelená</t>
  </si>
  <si>
    <t>R.1.5.53</t>
  </si>
  <si>
    <t>Koncová sekce, svorka pružinová 2,5mm2</t>
  </si>
  <si>
    <t>R.1.5.54</t>
  </si>
  <si>
    <t>Koncová zarážka svorkovnic, šířka 9mm</t>
  </si>
  <si>
    <t>R.1.5.55</t>
  </si>
  <si>
    <t>Svorka pružinová 4p 2,5mm2, rudá</t>
  </si>
  <si>
    <t>R.1.5.56</t>
  </si>
  <si>
    <t>Svorka pružinová 4p 2,5mm2, modrá</t>
  </si>
  <si>
    <t>R.1.5.57</t>
  </si>
  <si>
    <t>Příslušenství svorek 2,5mm - propojka 2P</t>
  </si>
  <si>
    <t>R.1.5.58</t>
  </si>
  <si>
    <t>Příslušenství svorek 2,5mm - propojka 6P</t>
  </si>
  <si>
    <t>R.1.5.59</t>
  </si>
  <si>
    <t>Koncová sekce, svorka pružinová 4p 2,5mm2</t>
  </si>
  <si>
    <t>R.1.5.60</t>
  </si>
  <si>
    <t>Svorka pojistková pro pojistky 5x20mm</t>
  </si>
  <si>
    <t>R.1.5.61</t>
  </si>
  <si>
    <t>Koncová sekce pro pojistkové svroky</t>
  </si>
  <si>
    <t>R.1.5.62</t>
  </si>
  <si>
    <t>Příslušenství pojistkových svorek - propojka 6p</t>
  </si>
  <si>
    <t>R.1.5.63</t>
  </si>
  <si>
    <t>Pojistka přístrojová 5x20mm, T4A</t>
  </si>
  <si>
    <t>R.1.5.64</t>
  </si>
  <si>
    <t>Pojistka přístrojová 5x20mm, T2A</t>
  </si>
  <si>
    <t>R.1.5.65</t>
  </si>
  <si>
    <t>Pojistka přístrojová 5x20mm, F2A</t>
  </si>
  <si>
    <t>R.1.5.66</t>
  </si>
  <si>
    <t>Pojistka přístrojová 5x20mm, F500mA</t>
  </si>
  <si>
    <t>R.1.5.67</t>
  </si>
  <si>
    <t>Pojistka přístrojová 5x20mm, F200mA</t>
  </si>
  <si>
    <t>R.1.5.68</t>
  </si>
  <si>
    <t>Rozbočovací můstek, 12 svorek, IP20, modrý</t>
  </si>
  <si>
    <t>R.1.5.69</t>
  </si>
  <si>
    <t>Lišta N/PE 63A</t>
  </si>
  <si>
    <t>R.1.5.70</t>
  </si>
  <si>
    <t>Držák lišt N a PE na DIN lištu</t>
  </si>
  <si>
    <t>R.1.5.71</t>
  </si>
  <si>
    <t>Značení svorek a svorkovnic</t>
  </si>
  <si>
    <t>R.1.5.72</t>
  </si>
  <si>
    <t>Ostatní drobný materiál pro svorkovnice (propojky apod.)</t>
  </si>
  <si>
    <t>R.1.5.74</t>
  </si>
  <si>
    <t>Zdroj 230VAC/27,5VDC s integrovaným nabíječem, 3,5A</t>
  </si>
  <si>
    <t>R.1.5.75</t>
  </si>
  <si>
    <t>Baterie 12V/7AH</t>
  </si>
  <si>
    <t>R.1.5.76</t>
  </si>
  <si>
    <t>Převodník napětí 24VDC/12VDC</t>
  </si>
  <si>
    <t>R.1.5.78</t>
  </si>
  <si>
    <t>Propojovací vodiče do rozváděče H05V-K 0,5mm - 6mm2</t>
  </si>
  <si>
    <t>R.1.5.79</t>
  </si>
  <si>
    <t>Kabelové štítky a návlečky</t>
  </si>
  <si>
    <t>R.1.5.80</t>
  </si>
  <si>
    <t>Sada bezpečnostních štítků na rozváděč</t>
  </si>
  <si>
    <t>R.1.5.81</t>
  </si>
  <si>
    <t>Ostatní drobný materiál jinde nespecifikovaný</t>
  </si>
  <si>
    <t>R.1.5.82</t>
  </si>
  <si>
    <t>Rezistor 1k2/0,5W</t>
  </si>
  <si>
    <t xml:space="preserve"> PLC Automat</t>
  </si>
  <si>
    <t>R.1.6</t>
  </si>
  <si>
    <t>R.1.6.2</t>
  </si>
  <si>
    <t>PLC, 24bin. vst, 16bin. výst, 24VDC, 1xRS232, 1xRS422</t>
  </si>
  <si>
    <t>R.1.6.3</t>
  </si>
  <si>
    <t>PLC rozšiřující modul 16 bin. vstupů, 24VDC</t>
  </si>
  <si>
    <t>R.1.6.4</t>
  </si>
  <si>
    <t>PLC rozšiřující modul 4 an. vstupů, volitelné U/I</t>
  </si>
  <si>
    <t>R.1.6.5</t>
  </si>
  <si>
    <t>PLC rozšiřující modul RS232</t>
  </si>
  <si>
    <t>R.1.6.6</t>
  </si>
  <si>
    <t>PLC rozšiřující modul RS485</t>
  </si>
  <si>
    <t>R.1.6.7</t>
  </si>
  <si>
    <t>Graf.panel 4,3"WQVGA,32MB SDRAM</t>
  </si>
  <si>
    <t>R.1.6.8</t>
  </si>
  <si>
    <t>Datový kabel RS232 (PLC-RDM)</t>
  </si>
  <si>
    <t>R.1.6.9</t>
  </si>
  <si>
    <t>Datový kabel RS422 (PLC-HMI)</t>
  </si>
  <si>
    <t>PLC Automat</t>
  </si>
  <si>
    <t xml:space="preserve"> Snímače a senzory</t>
  </si>
  <si>
    <t>R.1.7</t>
  </si>
  <si>
    <t>R.1.7.1</t>
  </si>
  <si>
    <t>Tenzometr 0-10m.v.s./4-20mA ponorný, nerezové provedení, keramická membrána, kabel 10m</t>
  </si>
  <si>
    <t>R.1.7.2</t>
  </si>
  <si>
    <t>Indukční průtokoměr - DODÁVKA TŠECHNOLOGIE</t>
  </si>
  <si>
    <t>R.1.7.3</t>
  </si>
  <si>
    <t>PIR čidlo pohybu, napájení 12VDC, 1xNO</t>
  </si>
  <si>
    <t>R.1.7.4</t>
  </si>
  <si>
    <t>Polohový spínač - všesměrový prut, 1xNC</t>
  </si>
  <si>
    <t>R.1.7.5</t>
  </si>
  <si>
    <t>Plovákový spínač hladiny, 10m kabel</t>
  </si>
  <si>
    <t>Snímače a senzory</t>
  </si>
  <si>
    <t xml:space="preserve"> Stavební elektroinstalace</t>
  </si>
  <si>
    <t>R.1.8</t>
  </si>
  <si>
    <t>R.1.8.2</t>
  </si>
  <si>
    <t>Zásuvková skříň 1x400V/32A + 3x230V/16A</t>
  </si>
  <si>
    <t>R.1.8.3</t>
  </si>
  <si>
    <t>Zářivkové svítidlo 2x36W, vč. trubic</t>
  </si>
  <si>
    <t>R.1.8.4</t>
  </si>
  <si>
    <t>Vypínač řazení 1, montáž na povrch, IP40</t>
  </si>
  <si>
    <t>R.1.8.5</t>
  </si>
  <si>
    <t>Průtokový ohřívač vody max 3,5kW/16A</t>
  </si>
  <si>
    <t>R.1.8.6</t>
  </si>
  <si>
    <t>Přímotop - konvertor max 2kW</t>
  </si>
  <si>
    <t>R.1.8.7</t>
  </si>
  <si>
    <t>Svítidlo LED reflektor 20W</t>
  </si>
  <si>
    <t>R.1.8.8</t>
  </si>
  <si>
    <t>Sloup VO výška 3m</t>
  </si>
  <si>
    <t>R.1.8.10</t>
  </si>
  <si>
    <t>Zemnící pásek FeZn 30x4mm</t>
  </si>
  <si>
    <t xml:space="preserve">KG        </t>
  </si>
  <si>
    <t>R.1.8.11</t>
  </si>
  <si>
    <t>Svorky, podpěry dle potřeby</t>
  </si>
  <si>
    <t>R.1.8.12</t>
  </si>
  <si>
    <t>Hromosvodová tyč L=0,5m</t>
  </si>
  <si>
    <t>R.1.8.13</t>
  </si>
  <si>
    <t>Zemnící vodič - drát AlMgSi 8mm</t>
  </si>
  <si>
    <t>R.1.8.14</t>
  </si>
  <si>
    <t>Zemnící vodič - drát FeZn 10mm</t>
  </si>
  <si>
    <t>R.1.8.15</t>
  </si>
  <si>
    <t>Ochranný úhelník L=2m, včetně úchytů</t>
  </si>
  <si>
    <t>R.1.8.16</t>
  </si>
  <si>
    <t>Ostatní drobný montážní materiál pro uzemnění a hromosvod</t>
  </si>
  <si>
    <t>Stavební elektroinstalace</t>
  </si>
  <si>
    <t xml:space="preserve"> Elektroinstalační materiál</t>
  </si>
  <si>
    <t>R.1.9</t>
  </si>
  <si>
    <t>R.1.9.2</t>
  </si>
  <si>
    <t>JE-Y(St)Y 2x2x0,8 (Instalační kabel pro prům. eln. 4žil, prům 7mm)</t>
  </si>
  <si>
    <t>R.1.9.3</t>
  </si>
  <si>
    <t>JE-Y(St)Y 4x2x0,8 (Instalační kabel pro prům. eln. 4žil, prům 7mm)</t>
  </si>
  <si>
    <t>R.1.9.4</t>
  </si>
  <si>
    <t>JE-Y(St)Y 8x2x0,8 (Instalační kabel pro prům. eln. 4žil, prům 7mm)</t>
  </si>
  <si>
    <t>R.1.9.5</t>
  </si>
  <si>
    <t>CYKY-J 4x10</t>
  </si>
  <si>
    <t>R.1.9.6</t>
  </si>
  <si>
    <t>CYKY-J 5x6</t>
  </si>
  <si>
    <t>R.1.9.7</t>
  </si>
  <si>
    <t>CYKY-J 5x4</t>
  </si>
  <si>
    <t>R.1.9.8</t>
  </si>
  <si>
    <t>CYKY-J 5x2,5</t>
  </si>
  <si>
    <t>R.1.9.9</t>
  </si>
  <si>
    <t>CYKY-J 4x2,5</t>
  </si>
  <si>
    <t>R.1.9.10</t>
  </si>
  <si>
    <t>CYKY-J 3x1,5</t>
  </si>
  <si>
    <t>R.1.9.11</t>
  </si>
  <si>
    <t>CYKY-J 3x2,5</t>
  </si>
  <si>
    <t>R.1.9.12</t>
  </si>
  <si>
    <t>CYKY-J 4x1,5</t>
  </si>
  <si>
    <t>R.1.9.13</t>
  </si>
  <si>
    <t>Elektroinstalační trubka pevná pr 32mm</t>
  </si>
  <si>
    <t>R.1.9.14</t>
  </si>
  <si>
    <t>Elektroinstalační trubka pevná pr 25mm</t>
  </si>
  <si>
    <t>R.1.9.15</t>
  </si>
  <si>
    <t>Elektroinstatační trubka ohebná pr 32mm</t>
  </si>
  <si>
    <t>R.1.9.16</t>
  </si>
  <si>
    <t>Elektroinstalační trubka ohebná pr 25mm</t>
  </si>
  <si>
    <t>R.1.9.17</t>
  </si>
  <si>
    <t>Elektroinstalační trubka dvouplášťová pr 120</t>
  </si>
  <si>
    <t>R.1.9.18</t>
  </si>
  <si>
    <t>Montážní materiál (příchytky apod) pro elektroinstalační trubky</t>
  </si>
  <si>
    <t>R.1.9.19</t>
  </si>
  <si>
    <t>Elektroinstalační zlab drátěný nerezový 200x50</t>
  </si>
  <si>
    <t>R.1.9.20</t>
  </si>
  <si>
    <t>Příslušenství elektroinstalačního žlabu - konzole (dle potřeby)</t>
  </si>
  <si>
    <t>R.1.9.21</t>
  </si>
  <si>
    <t>Příslušenství elektroinstalačního žlabu - spojovací materiál</t>
  </si>
  <si>
    <t>R.1.9.22</t>
  </si>
  <si>
    <t>Montážní materiál blíže nespecifikovaný</t>
  </si>
  <si>
    <t>R.1.9.24</t>
  </si>
  <si>
    <t>CYA 6 ZŽ</t>
  </si>
  <si>
    <t>R.1.9.25</t>
  </si>
  <si>
    <t>CYA10 ZŽ</t>
  </si>
  <si>
    <t>R.1.9.26</t>
  </si>
  <si>
    <t>svorka zemnící páska - drát, litina, 2 šrouby, FeZn</t>
  </si>
  <si>
    <t>R.1.9.27</t>
  </si>
  <si>
    <t>ZSA 16 NEREZ (zemnící svorka pro potrubí G 1/2in - G2in_ 2,5-16 mm2 NEREZ)</t>
  </si>
  <si>
    <t>R.1.9.28</t>
  </si>
  <si>
    <t>Nerez pásek pro svorky ZSA 16 délka 10m</t>
  </si>
  <si>
    <t>R.1.9.29</t>
  </si>
  <si>
    <t>Přípojnice potenciálového vyrovnání pro vnější prostředí</t>
  </si>
  <si>
    <t>R.1.9.31</t>
  </si>
  <si>
    <t>Ostatní elektroinstalační materiál a drobný montážní materiál</t>
  </si>
  <si>
    <t>R.1.9.32</t>
  </si>
  <si>
    <t>Elektroinstalační krabice - montáž na povrch(dle potřeby)</t>
  </si>
  <si>
    <t>R.1.9.33</t>
  </si>
  <si>
    <t>Zásuvka 230V/16A IP 44, montáž na povrch</t>
  </si>
  <si>
    <t>Elektroinstalační materiál</t>
  </si>
  <si>
    <t>002.4</t>
  </si>
  <si>
    <t>ČSOV-přípojka NN</t>
  </si>
  <si>
    <t>121101101</t>
  </si>
  <si>
    <t>Sejmutí ornice s přemístěním na vzdálenost do 50 m</t>
  </si>
  <si>
    <t>181301104</t>
  </si>
  <si>
    <t>Rozprostření ornice tl vrstvy do 250 mm pl do 500 m2 v rovině nebo ve svahu do 1:5</t>
  </si>
  <si>
    <t>132101101</t>
  </si>
  <si>
    <t>Hloubení rýh šířky do 600 mm v hornině tř. 1 a 2 objemu do 100 m3</t>
  </si>
  <si>
    <t xml:space="preserve"> Elektroinstalace</t>
  </si>
  <si>
    <t>741</t>
  </si>
  <si>
    <t>741130061</t>
  </si>
  <si>
    <t>Ukončení vodič izolovaný do 25 mm2 nastřelení kabelového oka</t>
  </si>
  <si>
    <t>741120201</t>
  </si>
  <si>
    <t>Montáž vodič Cu izolovaný plný a laněný s PVC pláštěm žíla 1,5-16 mm2 volně (CY, CHAH-R(V))</t>
  </si>
  <si>
    <t>34111080</t>
  </si>
  <si>
    <t>kabel silový s Cu jádrem 1 kV 4x16mm2</t>
  </si>
  <si>
    <t>998741101</t>
  </si>
  <si>
    <t>Přesun hmot tonážní pro silnoproud v objektech v do 6 m</t>
  </si>
  <si>
    <t>741230001</t>
  </si>
  <si>
    <t>Montáž deska přístrojová elektroměrová typová</t>
  </si>
  <si>
    <t>35711646</t>
  </si>
  <si>
    <t>rozvaděč elektroměrový plastový ER212/PVP7P  1x dvousazbový</t>
  </si>
  <si>
    <t>Elektroinstalace</t>
  </si>
  <si>
    <t>899722111</t>
  </si>
  <si>
    <t>Krytí potrubí z plastů výstražnou fólií z PVC 20 cm</t>
  </si>
  <si>
    <t>002.5</t>
  </si>
  <si>
    <t>Výústní objekt ČSOV</t>
  </si>
  <si>
    <t>131101201</t>
  </si>
  <si>
    <t>Hloubení jam zapažených v hornině tř. 1 a 2 objemu do 100 m3</t>
  </si>
  <si>
    <t>131101191</t>
  </si>
  <si>
    <t>Příplatek za hloubení jam v tekoucí vodě při LTM v hornině tř. 1 a 2</t>
  </si>
  <si>
    <t xml:space="preserve"> Zakládání</t>
  </si>
  <si>
    <t>274315412</t>
  </si>
  <si>
    <t>Základové pasy z betonu se zvýšenými nároky na prostředí C 25/30</t>
  </si>
  <si>
    <t>279321347</t>
  </si>
  <si>
    <t>Základová zeď ze ŽB tř. C 25/30 bez výztuže</t>
  </si>
  <si>
    <t>Zakládání</t>
  </si>
  <si>
    <t>321352010</t>
  </si>
  <si>
    <t>Bednění konstrukcí vodních staveb rovinné - odstranění</t>
  </si>
  <si>
    <t>321351010</t>
  </si>
  <si>
    <t>Bednění konstrukcí vodních staveb rovinné - zřízení</t>
  </si>
  <si>
    <t>463212121</t>
  </si>
  <si>
    <t>Rovnanina z lomového kamene s vyklínováním spár těženým kamenivem</t>
  </si>
  <si>
    <t>462512270</t>
  </si>
  <si>
    <t>Zához z lomového kamene s proštěrkováním z terénu hmotnost do 200 kg</t>
  </si>
  <si>
    <t>451571111</t>
  </si>
  <si>
    <t>Lože ze štěrkopísku vrstva tl do 100 mm</t>
  </si>
  <si>
    <t>002.6</t>
  </si>
  <si>
    <t>ČSOV-plochy, oplocení</t>
  </si>
  <si>
    <t>131103101</t>
  </si>
  <si>
    <t>Hloubení jam ručním nebo pneum nářadím v soudržných horninách tř. 1 a 2</t>
  </si>
  <si>
    <t>181951102</t>
  </si>
  <si>
    <t>Úprava pláně v hornině tř. 1 až 4 se zhutněním</t>
  </si>
  <si>
    <t>122102201</t>
  </si>
  <si>
    <t>Odkopávky a prokopávky nezapažené pro silnice objemu do 100 m3 v hornině tř. 1 a 2</t>
  </si>
  <si>
    <t>181411121</t>
  </si>
  <si>
    <t>Založení lučního trávníku výsevem plochy do 1000 m2 v rovině a ve svahu do 1:5</t>
  </si>
  <si>
    <t>00572472</t>
  </si>
  <si>
    <t>osivo směs travní krajinná-rovinná</t>
  </si>
  <si>
    <t>181111111</t>
  </si>
  <si>
    <t>Plošná úprava terénu do 500 m2 zemina tř 1 až 4 nerovnosti do 100 mm v rovinně a svahu do 1:5</t>
  </si>
  <si>
    <t>111201101</t>
  </si>
  <si>
    <t>Odstranění křovin a stromů průměru kmene do 100 mm i s kořeny z celkové plochy do 1000 m2</t>
  </si>
  <si>
    <t>111201401</t>
  </si>
  <si>
    <t>Spálení křovin a stromů průměru kmene do 100 mm</t>
  </si>
  <si>
    <t>275313811</t>
  </si>
  <si>
    <t>Základové patky z betonu tř. C 25/30</t>
  </si>
  <si>
    <t>213311141</t>
  </si>
  <si>
    <t>Polštáře zhutněné pod základy ze štěrkopísku tříděného</t>
  </si>
  <si>
    <t>338171123</t>
  </si>
  <si>
    <t>Osazování sloupků a vzpěr plotových ocelových v 2,60 m se zabetonováním</t>
  </si>
  <si>
    <t>55342264</t>
  </si>
  <si>
    <t>sloupek plotový koncový Pz a komaxitový 2750/48x1,5mm</t>
  </si>
  <si>
    <t>348121221</t>
  </si>
  <si>
    <t>Montáž podhrabových desek délky do 3 m na ocelové plotové sloupky</t>
  </si>
  <si>
    <t>59233120</t>
  </si>
  <si>
    <t>deska plotová betonová 290x5x29 cm</t>
  </si>
  <si>
    <t>348401130</t>
  </si>
  <si>
    <t>Osazení oplocení ze strojového pletiva s napínacími dráty výšky do 2,0 m do 15° sklonu svahu</t>
  </si>
  <si>
    <t>31327503</t>
  </si>
  <si>
    <t>pletivo drátěné plastifikované se čtvercovými oky 50 mm/2,2 mm, 175 cm</t>
  </si>
  <si>
    <t>348172214</t>
  </si>
  <si>
    <t>Montáž vjezdových bran samonosných dvoukřídlových plochy přes 5,0 m2 do 10,0 m2</t>
  </si>
  <si>
    <t>348101110</t>
  </si>
  <si>
    <t>Osazení vrat a vrátek k oplocení na sloupky zděné nebo betonové plochy do 2 m2</t>
  </si>
  <si>
    <t>Plotová branka jednokřídlá z pozinkované oceli, výška 1850 mm, šířka 1000 mm</t>
  </si>
  <si>
    <t>338121127</t>
  </si>
  <si>
    <t>Osazování sloupků a vzpěr ŽB plotových zabetonováním patky o objemu do 0,30 m3</t>
  </si>
  <si>
    <t>59231043</t>
  </si>
  <si>
    <t>sloupek betonový plotový průběžný pro skládané plné ploty barevný  105 x 160 x 2900</t>
  </si>
  <si>
    <t>55342341</t>
  </si>
  <si>
    <t>brána kovová dvoukřídlová 1850x5000 mm</t>
  </si>
  <si>
    <t xml:space="preserve"> Komunikace pozemní</t>
  </si>
  <si>
    <t>564871111</t>
  </si>
  <si>
    <t>Podklad ze štěrkodrtě ŠD tl 250 mm</t>
  </si>
  <si>
    <t>574381112</t>
  </si>
  <si>
    <t>Penetrační makadam hrubý PMH tl 100 mm</t>
  </si>
  <si>
    <t>564861111</t>
  </si>
  <si>
    <t>Podklad ze štěrkodrtě ŠD tl 200 mm</t>
  </si>
  <si>
    <t>596212211</t>
  </si>
  <si>
    <t>Kladení zámkové dlažby pozemních komunikací tl 80 mm skupiny A pl do 100 m2</t>
  </si>
  <si>
    <t>59245213</t>
  </si>
  <si>
    <t>dlažba zámková profilová základní 19,6x16,1x8 cm přírodní</t>
  </si>
  <si>
    <t>916131213</t>
  </si>
  <si>
    <t>Osazení silničního obrubníku betonového stojatého s boční opěrou do lože z betonu prostého</t>
  </si>
  <si>
    <t>59217026</t>
  </si>
  <si>
    <t>obrubník betonový silniční 50x15x25 cm</t>
  </si>
  <si>
    <t>581131312</t>
  </si>
  <si>
    <t>Kryt cementobetonový vozovek skupiny CB III tl 160 mm</t>
  </si>
  <si>
    <t>Komunikace pozemní</t>
  </si>
  <si>
    <t>871260310</t>
  </si>
  <si>
    <t>Montáž kanalizačního potrubí hladkého plnostěnného SN 10 z polypropylenu DN 100</t>
  </si>
  <si>
    <t>28617001</t>
  </si>
  <si>
    <t>trubka kanalizační PP plnostěnná třívrstvá DN 100x1000 mm SN 10</t>
  </si>
  <si>
    <t xml:space="preserve"> Ostatní konstrukce a práce, bourání</t>
  </si>
  <si>
    <t>935932511</t>
  </si>
  <si>
    <t>Odvodňovací plastový žlab pro zatížení E600 vnitřní š 100 mm s roštem můstkovým z litiny</t>
  </si>
  <si>
    <t>966052121</t>
  </si>
  <si>
    <t>Bourání sloupků a vzpěr ŽB plotových s betonovou patkou</t>
  </si>
  <si>
    <t>966073811</t>
  </si>
  <si>
    <t>Rozebrání vrat a vrátek k oplocení plochy do 6 m2</t>
  </si>
  <si>
    <t>966071822</t>
  </si>
  <si>
    <t>Rozebrání oplocení z drátěného pletiva se čtvercovými oky výšky do 2,0 m</t>
  </si>
  <si>
    <t>Ostatní konstrukce a práce, bourání</t>
  </si>
  <si>
    <t xml:space="preserve"> Přesun sutě</t>
  </si>
  <si>
    <t>997</t>
  </si>
  <si>
    <t>997006512</t>
  </si>
  <si>
    <t>Vodorovné doprava suti s naložením a složením na skládku do 1 km</t>
  </si>
  <si>
    <t>997006519</t>
  </si>
  <si>
    <t>Příplatek k vodorovnému přemístění suti na skládku ZKD 1 km přes 1 km</t>
  </si>
  <si>
    <t>Přesun sutě</t>
  </si>
  <si>
    <t>002.7</t>
  </si>
  <si>
    <t>ČSOV-Studna</t>
  </si>
  <si>
    <t>134702102</t>
  </si>
  <si>
    <t>Vykopávky do 4 m2 pro studny nespouštěné v hornině tř. 1 - 4 s příložným pažením hl přes 2 do 6 m</t>
  </si>
  <si>
    <t>1492397</t>
  </si>
  <si>
    <t>OCHRANNY NATER NA DREVO PROFI 1KG CH068</t>
  </si>
  <si>
    <t>242791111</t>
  </si>
  <si>
    <t>Zapuštění zárubnice z plastických hmot hl do 50 m DN do 200</t>
  </si>
  <si>
    <t>247571113</t>
  </si>
  <si>
    <t>Obsyp studny ze štěrkopísku tříděného</t>
  </si>
  <si>
    <t>247681114</t>
  </si>
  <si>
    <t>Těsnění studny z jílu se zhutněním</t>
  </si>
  <si>
    <t>58125110</t>
  </si>
  <si>
    <t>jíl surový kusový</t>
  </si>
  <si>
    <t>R0</t>
  </si>
  <si>
    <t>Vrtání studně DN300 včetně odstranění výpažnice</t>
  </si>
  <si>
    <t>Poklop studňový 400/400 mm, s odvětráním</t>
  </si>
  <si>
    <t>Poklop 700/700 mm, nerez, uzamykatelný</t>
  </si>
  <si>
    <t>Šachta studny 1 200 x 2 400 mm, tl. stěny 200 mm</t>
  </si>
  <si>
    <t>Zákrytová deska vnitřní rozměr 1200/2400 mm, tl. 200, otvor 700/700 a 400/400</t>
  </si>
  <si>
    <t>Žebřík komzozitní 2 500 mm</t>
  </si>
  <si>
    <t>Přechodová vložka vnější závat PE plyn a voda 50-1, 1/4" - elektro</t>
  </si>
  <si>
    <t>Elektroredukce 50-40</t>
  </si>
  <si>
    <t>Potrubí nerezové DN 250</t>
  </si>
  <si>
    <t>Potrubí nerezové DN 50</t>
  </si>
  <si>
    <t>Koleno přírubové nerezové DN 50, prodloužené</t>
  </si>
  <si>
    <t>Svaření dílů potrubí</t>
  </si>
  <si>
    <t>998254011</t>
  </si>
  <si>
    <t>Přesun hmot pro studny a jímání vody</t>
  </si>
  <si>
    <t>002.8</t>
  </si>
  <si>
    <t>ČSOV- Mobilní technologie</t>
  </si>
  <si>
    <t xml:space="preserve"> Mobilní technologie</t>
  </si>
  <si>
    <t>N01</t>
  </si>
  <si>
    <t>Diesel agregát</t>
  </si>
  <si>
    <t>Otočný ruční jeřábek pro zdviv čerpadel, typ J125 R0,9</t>
  </si>
  <si>
    <t>Mobilní technologie</t>
  </si>
  <si>
    <t>SO 003</t>
  </si>
  <si>
    <t>Výtlak jedn...</t>
  </si>
  <si>
    <t>162701153</t>
  </si>
  <si>
    <t>Vodorovné přemístění do 8000 m výkopku/sypaniny z horniny tř. 5 až 7</t>
  </si>
  <si>
    <t>212752212</t>
  </si>
  <si>
    <t>Trativod z drenážních trubek plastových flexibilních D do 100 mm včetně lože otevřený výkop</t>
  </si>
  <si>
    <t>451573111</t>
  </si>
  <si>
    <t>Lože pod potrubí otevřený výkop ze štěrkopísku</t>
  </si>
  <si>
    <t>871324201</t>
  </si>
  <si>
    <t>Montáž kanalizačního potrubí z PE SDR11 otevřený výkop sklon do 20 % svařovaných na elektrotvarovkami D 160x14,6</t>
  </si>
  <si>
    <t>28613388</t>
  </si>
  <si>
    <t>potrubí kanalizační tlakové PE100 SDR 11, návin se signalizační vrstvou 160 x 14,6 mm</t>
  </si>
  <si>
    <t>Odvzdušňovací ventil</t>
  </si>
  <si>
    <t>Oblouk PE 160/90°</t>
  </si>
  <si>
    <t>Oblouk PE 160/45°</t>
  </si>
  <si>
    <t>ŠOUPĚ E2 VEVAŘOVACÍ PE100 SDR11 d160</t>
  </si>
  <si>
    <t>Poklop pro odběrovky KANAL</t>
  </si>
  <si>
    <t>Elektrospojka PE100 SDR11 d160</t>
  </si>
  <si>
    <t>Elektrotvarovka sedlová 160/50</t>
  </si>
  <si>
    <t xml:space="preserve">1         </t>
  </si>
  <si>
    <t>Ochranná skříň izolovaná (vzdušník-nerez)</t>
  </si>
  <si>
    <t>Proplachovací souprava D 63/1,50 ISO</t>
  </si>
  <si>
    <t>Ochranný kryt potrubí (nerez)</t>
  </si>
  <si>
    <t>Předizolované potrubí</t>
  </si>
  <si>
    <t>877325201</t>
  </si>
  <si>
    <t>Montáž elektrotvarovek na kanalizačním potrubí z PE trub d 160</t>
  </si>
  <si>
    <t>891312122</t>
  </si>
  <si>
    <t>Montáž kanalizačních šoupátek otevřený výkop DN 150</t>
  </si>
  <si>
    <t>899722113</t>
  </si>
  <si>
    <t>Krytí potrubí z plastů výstražnou fólií z PVC 34cm</t>
  </si>
  <si>
    <t>SO 004</t>
  </si>
  <si>
    <t>Vodovod</t>
  </si>
  <si>
    <t>113107165</t>
  </si>
  <si>
    <t>Odstranění podkladu z kameniva drceného tl 500 mm strojně pl přes 50 do 200 m2</t>
  </si>
  <si>
    <t>113107325</t>
  </si>
  <si>
    <t>Odstranění podkladu z kameniva drceného tl 500 mm strojně pl do 50 m2</t>
  </si>
  <si>
    <t>113107341</t>
  </si>
  <si>
    <t>Odstranění podkladu živičného tl 50 mm strojně pl do 50 m2</t>
  </si>
  <si>
    <t>162201102</t>
  </si>
  <si>
    <t>Vodorovné přemístění do 50 m výkopku/sypaniny z horniny tř. 1 až 4</t>
  </si>
  <si>
    <t>171201101</t>
  </si>
  <si>
    <t>Uložení sypaniny do násypů nezhutněných</t>
  </si>
  <si>
    <t>564952113</t>
  </si>
  <si>
    <t>Podklad z mechanicky zpevněného kameniva MZK tl 170 mm</t>
  </si>
  <si>
    <t>565135111</t>
  </si>
  <si>
    <t>Asfaltový beton vrstva podkladní ACP 16 (obalované kamenivo OKS) tl 50 mm š do 3 m</t>
  </si>
  <si>
    <t>573111111</t>
  </si>
  <si>
    <t>Postřik živičný infiltrační s posypem z asfaltu množství 0,60 kg/m2</t>
  </si>
  <si>
    <t>573211109</t>
  </si>
  <si>
    <t>Postřik živičný spojovací z asfaltu v množství 0,50 kg/m2</t>
  </si>
  <si>
    <t>577134211</t>
  </si>
  <si>
    <t>Asfaltový beton vrstva obrusná ACO 11 (ABS) tř. II tl 40 mm š do 3 m z nemodifikovaného asfaltu</t>
  </si>
  <si>
    <t>577155132</t>
  </si>
  <si>
    <t>Asfaltový beton vrstva ložní ACL 16 (ABH) tl 60 mm š do 3 m z modifikovaného asfaltu</t>
  </si>
  <si>
    <t>Montáž elektrospojek na potrubí z PE trub d 50</t>
  </si>
  <si>
    <t>877241101</t>
  </si>
  <si>
    <t>Montáž elektrospojek na potrubí z PE trub d 90</t>
  </si>
  <si>
    <t>87726521R</t>
  </si>
  <si>
    <t>Montáž elektroredukcí na potrubí z PE trub d 90/63</t>
  </si>
  <si>
    <t>877325217</t>
  </si>
  <si>
    <t>Montáž elektroredukcí na potrubí z PE trub d 160/110</t>
  </si>
  <si>
    <t>879171111</t>
  </si>
  <si>
    <t>Montáž vodovodní přípojky na potrubí DN 32</t>
  </si>
  <si>
    <t>SOUPRAVA ZEMNÍ TELESKOPICKÁ 1,3 -1,8 100 (1,3-1,8m)</t>
  </si>
  <si>
    <t>871161211</t>
  </si>
  <si>
    <t>Montáž potrubí z PE100 SDR 11 otevřený výkop svařovaných elektrotvarovkou D 32 x 3,0 mm</t>
  </si>
  <si>
    <t>28613595</t>
  </si>
  <si>
    <t>potrubí dvouvrstvé PE100 s 10% signalizační vrstvou SDR 11 32x3,0 dl 12m</t>
  </si>
  <si>
    <t>871181211</t>
  </si>
  <si>
    <t>Montáž potrubí z PE100 SDR 11 otevřený výkop svařovaných elektrotvarovkou D 50 x 4,6 mm</t>
  </si>
  <si>
    <t>28613597</t>
  </si>
  <si>
    <t>potrubí dvouvrstvé PE100 s 10% signalizační vrstvou SDR 11 50x4,6 dl 12m</t>
  </si>
  <si>
    <t>871211211</t>
  </si>
  <si>
    <t>Montáž potrubí z PE100 SDR 11 otevřený výkop svařovaných elektrotvarovkou D 63 x 5,8 mm</t>
  </si>
  <si>
    <t>28613598</t>
  </si>
  <si>
    <t>potrubí dvouvrstvé PE100 s 10% signalizační vrstvou SDR 11 63x5,8 dl 12m</t>
  </si>
  <si>
    <t>871241211</t>
  </si>
  <si>
    <t>Montáž potrubí z PE100 SDR 11 otevřený výkop svařovaných elektrotvarovkou D 90 x 8,2 mm</t>
  </si>
  <si>
    <t>28613600</t>
  </si>
  <si>
    <t>potrubí dvouvrstvé PE100 s 10% signalizační vrstvou SDR 11 90x8,2 dl 12m</t>
  </si>
  <si>
    <t>871251211</t>
  </si>
  <si>
    <t>Montáž potrubí z PE100 SDR 11 otevřený výkop svařovaných elektrotvarovkou D 110 x 10,0 mm</t>
  </si>
  <si>
    <t>28613601</t>
  </si>
  <si>
    <t>potrubí dvouvrstvé PE100 s 10% signalizační vrstvou SDR 11 110x10,0 dl 12m</t>
  </si>
  <si>
    <t>871321211</t>
  </si>
  <si>
    <t>Montáž potrubí z PE100 SDR 11 otevřený výkop svařovaných elektrotvarovkou D 160 x 14,6 mm</t>
  </si>
  <si>
    <t>28613604</t>
  </si>
  <si>
    <t>potrubí dvouvrstvé PE100 s 10% signalizační vrstvou SDR 11 160x14,6 dl 12m</t>
  </si>
  <si>
    <t>286159710</t>
  </si>
  <si>
    <t>elektrospojka SDR 11, PE 100, PN 16 d 50</t>
  </si>
  <si>
    <t>28614972</t>
  </si>
  <si>
    <t>elektroredukce PE 100 PN 16 d 50-32</t>
  </si>
  <si>
    <t>877181113</t>
  </si>
  <si>
    <t>Montáž elektro T-kusů na vodovodním potrubí z PE trub d 50</t>
  </si>
  <si>
    <t>28614957</t>
  </si>
  <si>
    <t>elektrotvarovka T-kus rovnoramenný, PE 100, PN 16, d 50</t>
  </si>
  <si>
    <t>877211124</t>
  </si>
  <si>
    <t>Montáž elektro navrtávacích T-kusů bez vrtáku na vodovodním potrubí z PE trub d 63/32</t>
  </si>
  <si>
    <t>28614028</t>
  </si>
  <si>
    <t>tvarovka T-kus navrtávací bez vrtáku, d 63-32</t>
  </si>
  <si>
    <t>286159740</t>
  </si>
  <si>
    <t>elektrospojka SDR 11, PE 100, PN 16 d 90</t>
  </si>
  <si>
    <t>877241110</t>
  </si>
  <si>
    <t>Montáž elektrokolen 45° na vodovodním potrubí z PE trub d 90</t>
  </si>
  <si>
    <t>28614948</t>
  </si>
  <si>
    <t>elektrokoleno 45° PE 100 PN 16 d 90</t>
  </si>
  <si>
    <t>877241112</t>
  </si>
  <si>
    <t>Montáž elektrokolen 90° na vodovodním potrubí z PE trub d 90</t>
  </si>
  <si>
    <t>28614936</t>
  </si>
  <si>
    <t>elektrokoleno 90° PE 100 PN 16 d 90</t>
  </si>
  <si>
    <t>877241113</t>
  </si>
  <si>
    <t>Montáž elektro T-kusů na vodovodním potrubí z PE trub d 90</t>
  </si>
  <si>
    <t>28614960</t>
  </si>
  <si>
    <t>elektrotvarovka T-kus rovnoramenný, PE 100, PN 16, d 90</t>
  </si>
  <si>
    <t>877241124</t>
  </si>
  <si>
    <t>Montáž elektro navrtávacích T-kusů bez vrtáku na vodovodním potrubí z PE trub d 90/32</t>
  </si>
  <si>
    <t>28614026</t>
  </si>
  <si>
    <t>tvarovka T-kus navrtávací bez vrtáku, d 90-32</t>
  </si>
  <si>
    <t>286149770</t>
  </si>
  <si>
    <t>elektroredukce, PE 100, PN 16, d 90-63</t>
  </si>
  <si>
    <t>877321101</t>
  </si>
  <si>
    <t>Montáž elektrospojek na vodovodním potrubí z PE trub d 160</t>
  </si>
  <si>
    <t>28615978</t>
  </si>
  <si>
    <t>elektrospojka SDR 11 PE 100 PN 16 d 160</t>
  </si>
  <si>
    <t>877321110</t>
  </si>
  <si>
    <t>Montáž elektrokolen 45° na vodovodním potrubí z PE trub d 160</t>
  </si>
  <si>
    <t>28614951</t>
  </si>
  <si>
    <t>elektrokoleno 45° PE 100 PN 16 d 160</t>
  </si>
  <si>
    <t>877321112</t>
  </si>
  <si>
    <t>Montáž elektrokolen 90° na vodovodním potrubí z PE trub d 160</t>
  </si>
  <si>
    <t>28614939</t>
  </si>
  <si>
    <t>elektrokoleno 90° PE 100 PN 16 d 160</t>
  </si>
  <si>
    <t>877321113</t>
  </si>
  <si>
    <t>Montáž elektro T-kusů na vodovodním potrubí z PE trub d 160</t>
  </si>
  <si>
    <t>28614963</t>
  </si>
  <si>
    <t>elektrotvarovka T-kus rovnoramenný, PE 100, PN 16, d 160</t>
  </si>
  <si>
    <t>877321114</t>
  </si>
  <si>
    <t>Montáž elektro T-kusů redukovaných na vodovodním potrubí z PE trub d 160/63</t>
  </si>
  <si>
    <t>28614968</t>
  </si>
  <si>
    <t>elektrotvarovka T-kus redukovaný, PE 100, PN 16, d 160-63</t>
  </si>
  <si>
    <t>877321115</t>
  </si>
  <si>
    <t>Montáž elektro T-kusů redukovaných na vodovodním potrubí z PE trub d 160/90</t>
  </si>
  <si>
    <t>28614969</t>
  </si>
  <si>
    <t>elektrotvarovka T-kus redukovaný, PE 100, PN 16, d 160-90</t>
  </si>
  <si>
    <t>877321116</t>
  </si>
  <si>
    <t>Montáž elektro T-kusů redukovaných na vodovodním potrubí z PE trub d 160/110</t>
  </si>
  <si>
    <t>28614970</t>
  </si>
  <si>
    <t>elektrotvarovka T-kus redukovaný, PE 100, PN 16, d 160-110</t>
  </si>
  <si>
    <t>877321123</t>
  </si>
  <si>
    <t>Montáž elektro navrtávacích T-kusů bez vrtáku na vodovodním potrubí z PE trub d 160/32</t>
  </si>
  <si>
    <t>28614036</t>
  </si>
  <si>
    <t>tvarovka T-kus navrtávací bez vrtáku, 160-32</t>
  </si>
  <si>
    <t>286149800</t>
  </si>
  <si>
    <t>elektroredukce, PE 100, PN 16, d 160-110</t>
  </si>
  <si>
    <t>891173111</t>
  </si>
  <si>
    <t>Montáž vodovodního ventilu hlavního pro přípojky DN 32</t>
  </si>
  <si>
    <t>42221420</t>
  </si>
  <si>
    <t>šoupátko přípojkové přímé DN 25 PN16 připoj. rozměr 32 x 1 1/4"</t>
  </si>
  <si>
    <t>891211112</t>
  </si>
  <si>
    <t>Montáž vodovodních šoupátek otevřený výkop DN 50</t>
  </si>
  <si>
    <t>42221301</t>
  </si>
  <si>
    <t>šoupátko pitná voda, litina GGG 50, krátká stavební délka, PN10/16 DN 50 x 150 mm</t>
  </si>
  <si>
    <t>891241112</t>
  </si>
  <si>
    <t>Montáž vodovodních šoupátek otevřený výkop DN 80</t>
  </si>
  <si>
    <t>42221303</t>
  </si>
  <si>
    <t>šoupátko pitná voda, litina GGG 50, krátká stavební délka, PN10/16 DN 80 x 180 mm</t>
  </si>
  <si>
    <t>891247111</t>
  </si>
  <si>
    <t>Montáž hydrantů podzemních DN 80</t>
  </si>
  <si>
    <t>42273591</t>
  </si>
  <si>
    <t>hydrant podzemní DN80 PN16 jednoduchý uzávěr, krycí výška 1500 mm</t>
  </si>
  <si>
    <t>56230635</t>
  </si>
  <si>
    <t>poklop uliční hydrantový oválný plastový PA s litinovým víkem</t>
  </si>
  <si>
    <t>56230636</t>
  </si>
  <si>
    <t>deska podkladová uličního poklopu plastového ventilkového a šoupatového</t>
  </si>
  <si>
    <t>Lemový nákružek PPR D 90</t>
  </si>
  <si>
    <t>28654368</t>
  </si>
  <si>
    <t>příruba volná k lemovému nákružku z polypropylénu 90</t>
  </si>
  <si>
    <t>55254047</t>
  </si>
  <si>
    <t>koleno 90° s patkou přírubové litinové vodovodní N-kus PN 10/40 DN 80</t>
  </si>
  <si>
    <t>MULTITOLERANČNÍ PE-LT SPOJKA 40 (46-58)</t>
  </si>
  <si>
    <t>MULTITOLERANČNÍ PE-LT SPOJKA 80 (85-105)</t>
  </si>
  <si>
    <t>MULTITOLERANČNÍ PE-LT SPOJKA 100 (104-132)</t>
  </si>
  <si>
    <t>MULTITOLERANČNÍ PE-LT  - SPOJKA 125 (131-160)</t>
  </si>
  <si>
    <t>891247211</t>
  </si>
  <si>
    <t>Montáž hydrantů nadzemních DN 80</t>
  </si>
  <si>
    <t>42273682</t>
  </si>
  <si>
    <t>hydrant nadzemní DN 80 tvárná litina dvojitý uzávěr s koulí v krytí 1500mm</t>
  </si>
  <si>
    <t>891261112</t>
  </si>
  <si>
    <t>Montáž vodovodních šoupátek otevřený výkop DN 100</t>
  </si>
  <si>
    <t>42221304</t>
  </si>
  <si>
    <t>šoupátko pitná voda, litina GGG 50, krátká stavební délka, PN10/16 DN 100 x 190 mm</t>
  </si>
  <si>
    <t>891311112</t>
  </si>
  <si>
    <t>Montáž vodovodních šoupátek otevřený výkop DN 150</t>
  </si>
  <si>
    <t>42221306</t>
  </si>
  <si>
    <t>šoupátko pitná voda, litina, krátká stavební délka, PN10/16 DN 150 x 210 mm</t>
  </si>
  <si>
    <t>56230633</t>
  </si>
  <si>
    <t>poklop uliční šoupátkový kulatý plastový PA s litinovým víkem</t>
  </si>
  <si>
    <t>Redukce PE100 SDR11 160/90</t>
  </si>
  <si>
    <t>Redukce PE100 SDR11 110/90</t>
  </si>
  <si>
    <t>Redukce PE100 SDR11 110/63</t>
  </si>
  <si>
    <t>Redukce PE100 SDR11 90/50</t>
  </si>
  <si>
    <t>Koleno 30° PE100 SDR11 160</t>
  </si>
  <si>
    <t>Koleno 15° PE100 SDR11 160</t>
  </si>
  <si>
    <t>T-kus PE100 SDR11 160</t>
  </si>
  <si>
    <t>T-kus PE100 SDR11 63</t>
  </si>
  <si>
    <t>892233122</t>
  </si>
  <si>
    <t>Proplach a dezinfekce vodovodního potrubí DN od 40 do 70</t>
  </si>
  <si>
    <t>892241111</t>
  </si>
  <si>
    <t>Tlaková zkouška vodou potrubí do 80</t>
  </si>
  <si>
    <t>892271111</t>
  </si>
  <si>
    <t>Tlaková zkouška vodou potrubí DN 100 nebo 125</t>
  </si>
  <si>
    <t>892273122</t>
  </si>
  <si>
    <t>Proplach a dezinfekce vodovodního potrubí DN od 80 do 125</t>
  </si>
  <si>
    <t>892351111</t>
  </si>
  <si>
    <t>Tlaková zkouška vodou potrubí DN 150 nebo 200</t>
  </si>
  <si>
    <t>892353122</t>
  </si>
  <si>
    <t>Proplach a dezinfekce vodovodního potrubí DN 150 nebo 200</t>
  </si>
  <si>
    <t>899721111</t>
  </si>
  <si>
    <t>Signalizační vodič DN do 150 mm na potrubí PVC</t>
  </si>
  <si>
    <t>899722112</t>
  </si>
  <si>
    <t>Krytí potrubí z plastů výstražnou fólií z PVC 30 cm</t>
  </si>
  <si>
    <t>919731121</t>
  </si>
  <si>
    <t>Zarovnání styčné plochy podkladu nebo krytu živičného tl do 50 mm</t>
  </si>
  <si>
    <t>998276124</t>
  </si>
  <si>
    <t>Příplatek k přesunu hmot pro trubní vedení z trub z plastických hmot za zvětšený přesun do 500 m</t>
  </si>
  <si>
    <t>SO 005</t>
  </si>
  <si>
    <t>Přeložka pl...</t>
  </si>
  <si>
    <t>115201402</t>
  </si>
  <si>
    <t>Montáž sběrného potrubí DN 200</t>
  </si>
  <si>
    <t>28613491</t>
  </si>
  <si>
    <t>potrubí plynovodní PE100 SDR 11 tyče 12m se signalizační vrstvou 32x3,0mm</t>
  </si>
  <si>
    <t>871181141</t>
  </si>
  <si>
    <t>Montáž potrubí z PE100 SDR 11 otevřený výkop svařovaných na tupo D 50 x 4,6 mm</t>
  </si>
  <si>
    <t>28613482</t>
  </si>
  <si>
    <t>potrubí plynovodní PE100 SDR 11 návin se signalizační vrstvou 50x4,6mm</t>
  </si>
  <si>
    <t>871351212</t>
  </si>
  <si>
    <t>Montáž potrubí z PE100 SDR 11 otevřený výkop svařovaných elektrotvarovkou D 225 x 20,5 mm</t>
  </si>
  <si>
    <t>28613501</t>
  </si>
  <si>
    <t>potrubí plynovodní PE100 SDR 11 tyče 12m se signalizační vrstvou 225x20,5mm</t>
  </si>
  <si>
    <t>Elektrospojka PE100 SDR11 32</t>
  </si>
  <si>
    <t>28615971</t>
  </si>
  <si>
    <t>elektrospojka SDR 11 PE 100 PN 16 d 50</t>
  </si>
  <si>
    <t>877351102</t>
  </si>
  <si>
    <t>Montáž elektrospojek na vodovodním potrubí z PE trub d 225</t>
  </si>
  <si>
    <t>28615981</t>
  </si>
  <si>
    <t>elektrospojka SDR 11 PE 100 PN 16 d 225</t>
  </si>
  <si>
    <t>877351129</t>
  </si>
  <si>
    <t>Montáž elektro navrtávacích T-kusů ventil a 360° otočná odbočka na vodovodním potrubí z PE trub d 225/32</t>
  </si>
  <si>
    <t>28614062</t>
  </si>
  <si>
    <t>tvarovka T-kus navrtávací s ventilem, s odbočkou 360°, 225-32</t>
  </si>
  <si>
    <t>Navrtávací T-kus balónovací 225-2 1/2"</t>
  </si>
  <si>
    <t>892352121</t>
  </si>
  <si>
    <t>Tlaková zkouška vzduchem potrubí DN 200 těsnícím vakem ucpávkovým</t>
  </si>
  <si>
    <t xml:space="preserve">ÚSEK      </t>
  </si>
  <si>
    <t>899721112</t>
  </si>
  <si>
    <t>Signalizační vodič DN nad 150 mm na potrubí PVC</t>
  </si>
  <si>
    <t>998272201</t>
  </si>
  <si>
    <t>Přesun hmot pro trubní vedení z ocelových trub svařovaných otevřený výkop</t>
  </si>
  <si>
    <t>SO 006</t>
  </si>
  <si>
    <t>VRN - Vedlejší rozp...</t>
  </si>
  <si>
    <t>RX</t>
  </si>
  <si>
    <t>Přečerpávání odpadních vod během výstavby</t>
  </si>
  <si>
    <t xml:space="preserve"> Průzkumné, geodetické a projektové práce</t>
  </si>
  <si>
    <t>VRN1</t>
  </si>
  <si>
    <t>011114000</t>
  </si>
  <si>
    <t>Inženýrsko-geologický průzkum</t>
  </si>
  <si>
    <t>011134000</t>
  </si>
  <si>
    <t>Hydrogeologický průzkum</t>
  </si>
  <si>
    <t>011324000</t>
  </si>
  <si>
    <t>Archeologický průzkum</t>
  </si>
  <si>
    <t>012103000</t>
  </si>
  <si>
    <t>Geodetické práce před výstavbou</t>
  </si>
  <si>
    <t>012303000</t>
  </si>
  <si>
    <t>Geodetické práce po výstavbě</t>
  </si>
  <si>
    <t>013254000</t>
  </si>
  <si>
    <t>Dokumentace skutečného provedení stavby</t>
  </si>
  <si>
    <t>Průzkumné, geodetické a projektové práce</t>
  </si>
  <si>
    <t xml:space="preserve"> Zařízení staveniště</t>
  </si>
  <si>
    <t>VRN3</t>
  </si>
  <si>
    <t>030001000</t>
  </si>
  <si>
    <t>Zařízení staveniště</t>
  </si>
  <si>
    <t xml:space="preserve">SOUBRO    </t>
  </si>
  <si>
    <t>032103000</t>
  </si>
  <si>
    <t>Náklady na stavební buňky</t>
  </si>
  <si>
    <t>034203000</t>
  </si>
  <si>
    <t>Oplocení staveniště</t>
  </si>
  <si>
    <t>039103000</t>
  </si>
  <si>
    <t>Rozebrání, bourání a odvoz zařízení staveniště</t>
  </si>
  <si>
    <t xml:space="preserve"> Inženýrská činnost</t>
  </si>
  <si>
    <t>VRN4</t>
  </si>
  <si>
    <t>043134000</t>
  </si>
  <si>
    <t>Zkoušky zatěžovací</t>
  </si>
  <si>
    <t>045002000</t>
  </si>
  <si>
    <t>Kompletační a koordinační činnost</t>
  </si>
  <si>
    <t>049103000</t>
  </si>
  <si>
    <t>Náklady vzniklé v souvislosti s realizací stavby - dopravní opatření, uzavírky</t>
  </si>
  <si>
    <t>Inženýrská činnost</t>
  </si>
  <si>
    <t xml:space="preserve"> Územní vlivy</t>
  </si>
  <si>
    <t>VRN6</t>
  </si>
  <si>
    <t>060001000</t>
  </si>
  <si>
    <t>Územní vlivy</t>
  </si>
  <si>
    <t xml:space="preserve"> Ostatní náklady</t>
  </si>
  <si>
    <t>VRN9</t>
  </si>
  <si>
    <t>092103001</t>
  </si>
  <si>
    <t>Náklady na zkušební provoz</t>
  </si>
  <si>
    <t>Ostatní náklady</t>
  </si>
  <si>
    <t>SO 101</t>
  </si>
  <si>
    <t>Silnice II/272 Litol</t>
  </si>
  <si>
    <t>Všeobecné konstrukce a práce</t>
  </si>
  <si>
    <t>0</t>
  </si>
  <si>
    <t>014102</t>
  </si>
  <si>
    <t>asf</t>
  </si>
  <si>
    <t>POPLATKY ZA SKLÁDKU
stmelené vrstvy - přepočtový koeficient 2,5 t/m3</t>
  </si>
  <si>
    <t>m3 z pol. 113138:   325,279*2,5=813,198 [A]</t>
  </si>
  <si>
    <t>bet</t>
  </si>
  <si>
    <t>POPLATKY ZA SKLÁDKU
prostý beton - přepočtový koeficient 2,3 t/m3</t>
  </si>
  <si>
    <t>m z pol. 11352:   104,5*0,230=24,035 [A]</t>
  </si>
  <si>
    <t>kam</t>
  </si>
  <si>
    <t>POPLATKY ZA SKLÁDKU
nestmelené vrstvy - přepočtový koeficient 2,0 t/m3</t>
  </si>
  <si>
    <t>m3 z pol. 113328:   3020,858*2,0=6 041,716 [A]</t>
  </si>
  <si>
    <t>zem</t>
  </si>
  <si>
    <t>POPLATKY ZA SKLÁDKU
zemina - přepočtový koeficient 2,0 t/m3</t>
  </si>
  <si>
    <t>m3 z pol. 123738:  6646,61*2,0=13 293,220 [A]</t>
  </si>
  <si>
    <t>113138</t>
  </si>
  <si>
    <t>ODSTRANĚNÍ KRYTU ZPEVNĚNÝCH PLOCH S ASFALT POJIVEM, ODVOZ DO 20KM
stmelené vrstvy odvoz a uložení na skládku</t>
  </si>
  <si>
    <t>kam. kostky přebalené asfaltem na krajích stáv. vozovky, dle tab. m2 x m:
3252,79*0,1=325,279 [A]</t>
  </si>
  <si>
    <t>11317</t>
  </si>
  <si>
    <t>ODSTRAN KRYTU ZPEVNĚNÝCH PLOCH Z DLAŽEB KOSTEK
na mezideponii k zpětnému použití v SO 120</t>
  </si>
  <si>
    <t>z odstraněné stáv. vozovky se použije část v SO 120:   456,91*0,1=45,691 [A]</t>
  </si>
  <si>
    <t>113178</t>
  </si>
  <si>
    <t>ODSTRAN KRYTU ZPEVNĚNÝCH PLOCH Z DLAŽEB KOSTEK, ODVOZ DO 20KM
na skládku SÚS</t>
  </si>
  <si>
    <t>odstranění krytu z kostek stáv. vozovky dle tab.:  8821,64*0,1=882,164 [A]
odpočet použití v SO 120, m2 dle pol. 587202:   -45,691=-45,691 [B]
Celkem: A+B=836,473 [C]</t>
  </si>
  <si>
    <t>11332</t>
  </si>
  <si>
    <t>ODSTRANĚNÍ PODKLADŮ ZPEVNĚNÝCH PLOCH Z KAMENIVA NESTMELENÉHO
pro zpětné použití do násypu v SO 120</t>
  </si>
  <si>
    <t>potřeba násypu v SO 120 dle tab.:   920,61=920,610 [A]</t>
  </si>
  <si>
    <t>113328</t>
  </si>
  <si>
    <t>ODSTRAN PODKL ZPEVNĚNÝCH PLOCH Z KAMENIVA NESTMEL, ODVOZ DO 20KM
na skládku</t>
  </si>
  <si>
    <t>odstranění nestmel. vrstev dle tab.:   9853,67*0,4=3 941,468 [A]
odpočet potřeby násypu v SO 120, dle pol. 11332:   -920,61=- 920,610 [B]
Celkem: A+B=3 020,858 [C]</t>
  </si>
  <si>
    <t>11352</t>
  </si>
  <si>
    <t>ODSTRANĚNÍ CHODNÍKOVÝCH A SILNIČNÍCH OBRUBNÍKŮ BETONOVÝCH</t>
  </si>
  <si>
    <t>dle tab. vlevo + vpravo:   49,6+54,9=104,500 [A]</t>
  </si>
  <si>
    <t>11352B</t>
  </si>
  <si>
    <t>ODSTRANĚNÍ CHODNÍKOVÝCH A SILNIČNÍCH OBRUBNÍKŮ BETONOVÝCH - DOPRAVA
na skládku</t>
  </si>
  <si>
    <t xml:space="preserve">tkm       </t>
  </si>
  <si>
    <t>m dle pol. 11352:   104,5*0,230*20=480,700 [A]</t>
  </si>
  <si>
    <t>11353</t>
  </si>
  <si>
    <t>ODSTRANĚNÍ CHODNÍKOVÝCH KAMENNÝCH OBRUBNÍKŮ</t>
  </si>
  <si>
    <t>vybourání kamenných obrubníků, dle tab. vlevo + vpravo:    935,5+1081=2 016,500 [A]</t>
  </si>
  <si>
    <t>11353B</t>
  </si>
  <si>
    <t>ODSTRANĚNÍ CHODNÍKOVÝCH KAMENNÝCH OBRUBNÍKŮ - DOPRAVA
na skládku SÚS</t>
  </si>
  <si>
    <t xml:space="preserve">vybourané obrubníky celkem s odpočtem 5% zpětného použiti:
(2016,5-100,25)*0,290*20=11 114,250 [A]  </t>
  </si>
  <si>
    <t>11354</t>
  </si>
  <si>
    <t>ODSTRANĚNÍ OBRUB Z KRAJNÍKŮ</t>
  </si>
  <si>
    <t>krajníky vlevo + vpravo dle tab.:   1199,57+1207,7=2 407,270 [A]</t>
  </si>
  <si>
    <t>11354B</t>
  </si>
  <si>
    <t>ODSTRANĚNÍ OBRUB Z KRAJNÍKŮ - DOPRAVA
na skládku SÚS</t>
  </si>
  <si>
    <t>celkem odstraněné krajníky vlevo + vpravo dle tab. s odpočtem zpětného použití krajníků v SO 120:
(1199,57+1207,7-701,8)*0,205*20=6 992,427 [A]</t>
  </si>
  <si>
    <t>123738</t>
  </si>
  <si>
    <t>ODKOP PRO SPOD STAVBU SILNIC A ŽELEZNIC TŘ. I, ODVOZ DO 20KM
na skládku</t>
  </si>
  <si>
    <t>nevhodný výkop dle tab.:   6646,61=6 646,610 [A]</t>
  </si>
  <si>
    <t>17120</t>
  </si>
  <si>
    <t>ULOŽENÍ SYPANINY DO NÁSYPŮ A NA SKLÁDKY BEZ ZHUTNĚNÍ</t>
  </si>
  <si>
    <t>uložení na skládku:
nevhodný výkop dle pol. 123738:  6646,61=6 646,610 [A]</t>
  </si>
  <si>
    <t>17180</t>
  </si>
  <si>
    <t>ULOŽENÍ SYPANINY DO NÁSYPŮ Z NAKUPOVANÝCH MATERIÁLŮ
materiál vhodný pro AZ</t>
  </si>
  <si>
    <t>AZ dle tab.:   5510,57=5 510,570 [A]</t>
  </si>
  <si>
    <t>18110</t>
  </si>
  <si>
    <t>ÚPRAVA PLÁNĚ SE ZHUTNĚNÍM V HORNINĚ TŘ. I</t>
  </si>
  <si>
    <t>ÚP dle tab.:   10892,32=10 892,320 [A]</t>
  </si>
  <si>
    <t>Základy</t>
  </si>
  <si>
    <t>21263</t>
  </si>
  <si>
    <t>TRATIVODY KOMPLET Z TRUB Z PLAST HMOT DN DO 150MM</t>
  </si>
  <si>
    <t>trativod hlavní trasy dle tab.:   1243*2=2 486,000 [A]
trativod bočních ulic dle tab:   26,5+12+24,2+29,2+22,4+20,7+28,1+26,8+32=221,900 [B]
Celkem: A+B=2 707,900 [C]</t>
  </si>
  <si>
    <t>Komunikace</t>
  </si>
  <si>
    <t>56310</t>
  </si>
  <si>
    <t>VOZOVKOVÉ VRSTVY Z MECHANICKY ZPEVNĚNÉHO KAMENIVA
MZK tl. 170 mm</t>
  </si>
  <si>
    <t>vozovka, dle tab.kub.:   9314,68*0,17=1 583,496 [A]</t>
  </si>
  <si>
    <t>56330</t>
  </si>
  <si>
    <t>VOZOVKOVÉ VRSTVY ZE ŠTĚRKODRTI
ŠDa 0/63 Ge</t>
  </si>
  <si>
    <t>vozovka, dle tab.kub.:   2835,47=2 835,470 [A]</t>
  </si>
  <si>
    <t>572123</t>
  </si>
  <si>
    <t>INFILTRAČNÍ POSTŘIK Z EMULZE DO 1,0KG/M2
PI - C, C60 B5, v množství 0,60 kg/m2</t>
  </si>
  <si>
    <t>vozovka, dle tab.kub.:  9314,68=9 314,680 [A]</t>
  </si>
  <si>
    <t>572214</t>
  </si>
  <si>
    <t>SPOJOVACÍ POSTŘIK Z MODIFIK EMULZE DO 0,5KG/M2
PS - CP, C60 BP5, v množství 0,25 kg/m2</t>
  </si>
  <si>
    <t>vozovka, dle tab.kub.:  9280,71+9287,03=18 567,740 [A]</t>
  </si>
  <si>
    <t>574B34</t>
  </si>
  <si>
    <t>ASFALTOVÝ BETON PRO OBRUSNÉ VRSTVY MODIFIK ACO 11+, 11S TL. 40MM
ACO 11+   PMB 25/55-60</t>
  </si>
  <si>
    <t>vozovka, dle tab.kub.:    9275,18=9 275,180 [A]</t>
  </si>
  <si>
    <t>574D56</t>
  </si>
  <si>
    <t>ASFALTOVÝ BETON PRO LOŽNÍ VRSTVY MODIFIK ACL 16+, 16S TL. 60MM
ACL 16+  PMB 25/55-60</t>
  </si>
  <si>
    <t>ložná vrstva voz., dle tab.kub.:  9280,71=9 280,710 [A]</t>
  </si>
  <si>
    <t>574E46</t>
  </si>
  <si>
    <t>ASFALTOVÝ BETON PRO PODKLADNÍ VRSTVY ACP 16+, 16S TL. 50MM
ACP 16+, 50/70</t>
  </si>
  <si>
    <t>podklad. vrstva voz., dle tab.kub.:   9287,03=9 287,030 [A]</t>
  </si>
  <si>
    <t>Ostatní konstrukce a práce</t>
  </si>
  <si>
    <t>917224</t>
  </si>
  <si>
    <t>SILNIČNÍ A CHODNÍKOVÉ OBRUBY Z BETONOVÝCH OBRUBNÍKŮ ŠÍŘ 150MM
beton. obrubník 150/250</t>
  </si>
  <si>
    <t>silniční 150/250 
vlevo + vpravo dle tab.:   645,21+622,43=1 267,640 [A]</t>
  </si>
  <si>
    <t>a</t>
  </si>
  <si>
    <t>SILNIČNÍ A CHODNÍKOVÉ OBRUBY Z BETONOVÝCH OBRUBNÍKŮ ŠÍŘ 150MM
beton. obrubník nájezdový 150/150</t>
  </si>
  <si>
    <t>vlevo + vpravo dle tab.:   211+191,65=402,650 [A]</t>
  </si>
  <si>
    <t>917425</t>
  </si>
  <si>
    <t>CHODNÍKOVÉ OBRUBY Z KAMENNÝCH OBRUBNÍKŮ ŠÍŘ 200MM</t>
  </si>
  <si>
    <t>kamenný obrubník 200/250
vlevo + vpravo dle tab.:   138,91+181,82=320,730 [A]
odpočet použití vybouraných obrub:   -54,05=-54,050 [B]
Celkem: A+B=266,680 [C]</t>
  </si>
  <si>
    <t>91782</t>
  </si>
  <si>
    <t>VÝŠKOVÁ ÚPRAVA OBRUBNÍKŮ KAMENNÝCH
nové osazení vybouraných obrubníků</t>
  </si>
  <si>
    <t>5% z celkových odstraněných obrub, dle tab.:   2016,5*0,05=100,825 [A]</t>
  </si>
  <si>
    <t>919111</t>
  </si>
  <si>
    <t>ŘEZÁNÍ ASFALTOVÉHO KRYTU VOZOVEK TL DO 50MM</t>
  </si>
  <si>
    <t>m dle tab.:   109,3=109,300 [A]</t>
  </si>
  <si>
    <t>931325</t>
  </si>
  <si>
    <t>TĚSNĚNÍ DILATAČ SPAR ASF ZÁLIVKOU MODIFIK PRŮŘ DO 600MM2</t>
  </si>
  <si>
    <t>m dle pol.919111:   109,3=109,300 [A]</t>
  </si>
  <si>
    <t>SO 120</t>
  </si>
  <si>
    <t>Chodníky a parkovací stání</t>
  </si>
  <si>
    <t>m3 z pol. 113158:   7,623*2,3=17,533 [A]</t>
  </si>
  <si>
    <t>m3 z pol. 113328:   1143,355*2,0=2 286,710 [A]</t>
  </si>
  <si>
    <t>m3 z pol. 123738:   759,355*2,0=1 518,710 [A]</t>
  </si>
  <si>
    <t>113158</t>
  </si>
  <si>
    <t>ODSTRANĚNÍ KRYTU ZPEVNĚNÝCH PLOCH Z BETONU, ODVOZ DO 20KM
na skládku</t>
  </si>
  <si>
    <t>vybourání beton. chodníku, dle tab.:   18,43*0,1=1,843 [A]
vybourání beton. sjezdu, dle tab.:   57,8*0,1=5,780 [B]
Celkem: A+B=7,623 [C]</t>
  </si>
  <si>
    <t>ODSTRAN KRYTU ZPEVNĚNÝCH PLOCH Z DLAŽEB KOSTEK
na mezideponii k zpětnému použití, kostky 60 - 80 mm</t>
  </si>
  <si>
    <t>potřeba kostek 60 mm na chodníky dle tab. vlevo + vpravo:  (362,49+439)*0,06=48,089 [A]</t>
  </si>
  <si>
    <t>ODSTRAN KRYTU ZPEVNĚNÝCH PLOCH Z DLAŽEB KOSTEK
s ponecháním na místě vlastníkovi sjezdu</t>
  </si>
  <si>
    <t>sjezdy dle tab.:   33,7*0,1=3,370 [A]</t>
  </si>
  <si>
    <t>ODSTRAN KRYTU ZPEVNĚNÝCH PLOCH Z DLAŽEB KOSTEK, ODVOZ DO 20KM
na skládku města Lysá nad Labem</t>
  </si>
  <si>
    <t xml:space="preserve">na skládku se odveze
vybourání kamen. kostek tl. 60 mm - 80 mm, celkem dle tab.:   1568,83*(0,06+0,08)/2=109,818 [A]
odpočet potřeby kamen. kostek na chodníky, z pol. 11317:   -48,089=-48,089 [B]
Celkem: A+B=61,729 [C]  </t>
  </si>
  <si>
    <t>11318</t>
  </si>
  <si>
    <t>ODSTRANĚNÍ KRYTU ZPEVNĚNÝCH PLOCH Z DLAŽDIC
s ponecháním na místě vlastníkovi sjezdu</t>
  </si>
  <si>
    <t>odstranění sjezdů ze zámk.dlažby, dle tab.:   68,3*0,08=5,464 [A]</t>
  </si>
  <si>
    <t>113188</t>
  </si>
  <si>
    <t>ODSTRANĚNÍ KRYTU ZPEVNĚNÝCH PLOCH Z DLAŽDIC, ODVOZ DO 20KM
na skládku města Lysá nad Labem</t>
  </si>
  <si>
    <t>odstranění zámkové dlažby stáv. chodníku, dle tab.:   217,04*0,06=13,022 [A]
odstranění beton.desek stáv. chodníku, dle tab.:   2959,67*0,06=177,580 [B]
Celkem: A+B=190,602 [C]</t>
  </si>
  <si>
    <t>odstranění nestmelených vrstev chodníků, dle tab.:   4763,98*0,24=1 143,355 [A]</t>
  </si>
  <si>
    <t>nevhodný výkop dle tab.:   344,23=344,230 [A]
výkop v místě AZ:   415,125=415,125 [B]
Celkem: A+B=759,355 [C]</t>
  </si>
  <si>
    <t>12573</t>
  </si>
  <si>
    <t>VYKOPÁVKY ZE ZEMNÍKŮ A SKLÁDEK TŘ. I
ornice pro ohumusování včetně nákupu a dovozu</t>
  </si>
  <si>
    <t>pro ohumusování vlevo + vpravo dle tab.:   (1060,6+1517,55)*0,2=515,630 [A]</t>
  </si>
  <si>
    <t>17110</t>
  </si>
  <si>
    <t>ULOŽENÍ SYPANINY DO NÁSYPŮ SE ZHUTNĚNÍM</t>
  </si>
  <si>
    <t>násyp chodníků  dle tab. z odstraněných nestmelených vrstev z SO 101:   920,61=920,610 [A]</t>
  </si>
  <si>
    <t>uložení na skládku:
nevhodný výkop + výkop pro AZ dle pol. 123738:   759,355=759,355 [A]</t>
  </si>
  <si>
    <t>parkoviště P+L:   (305,82+151,09)*0,5=228,455 [A]
autobusová zastávka P+L:  (185,72+187,62)*0,5=186,670 [B]
Celkem: A+B=415,125 [C]</t>
  </si>
  <si>
    <t>ÚP dle tab.:   6695,24=6 695,240 [A]</t>
  </si>
  <si>
    <t>18233</t>
  </si>
  <si>
    <t>ROZPROSTŘENÍ ORNICE V ROVINĚ V TL DO 0,20M</t>
  </si>
  <si>
    <t>ohumusování, m2 dle tab vlevo + vpravo:   1060,6+1517,55=2 578,150 [A]</t>
  </si>
  <si>
    <t>56110</t>
  </si>
  <si>
    <t>PODKLADNÍ BETON
beton C20/25n - XF3</t>
  </si>
  <si>
    <t>k-ce autobus. zastávky vlevo + vpravo:   (187,62+185,72)*0,16=59,734 [A]
sjezd v km 0,520 + sjezd v km 0,754 + sjezd v km 0,884 + sjezd dukelská, vlevo, dle tab.:   185,21*0,16=29,634 [B]
Celkem: A+B=89,368 [C]</t>
  </si>
  <si>
    <t>56313</t>
  </si>
  <si>
    <t>VOZOVKOVÉ VRSTVY Z MECHANICKY ZPEVNĚNÉHO KAMENIVA TL. DO 150MM
MZK</t>
  </si>
  <si>
    <t>k-ce parkovacích stání, dle tab. vlevo + vpravo:   151,09+305,82=456,910 [A]</t>
  </si>
  <si>
    <t>VOZOVKOVÉ VRSTVY ZE ŠTĚRKODRTI</t>
  </si>
  <si>
    <t>vlevo + vpravo dle tab.
podklad dlažby chodníků:   (2492,28+2217,13)*0,15=706,411 [A]    
podklad dlažby sjezdů:   (508,43+647,15)*0,15=173,337 [B]
podklad dlažby park. stání:   (151,09+305,82)*0,15=68,536 [C]
podklad dlažby autobus. zastávky:   (187,62+185,72)*0,25=93,335 [D]
podklad dlažby sjezdů v km 0,520, km 0,754, km 0,884 a sjezd dukelská, vlevo:   185,21*0,25=46,303 [E]
Celkem: A+B+C+D+E=1 087,922 [F]</t>
  </si>
  <si>
    <t>57473</t>
  </si>
  <si>
    <t>VOZOVKOVÉ VÝZTUŽNÉ VRSTVY ZE SÍTÍ
s oky 150 x 150 mm, dráty prům. 5-6 mm</t>
  </si>
  <si>
    <t>k-ce autobus. zastávky vlevo + vpravo:   187,62+185,72=373,340 [A]
sjezdy vlevo:   185,21=185,210 [B]
Celkem: A+B=558,550 [C]</t>
  </si>
  <si>
    <t>58212</t>
  </si>
  <si>
    <t>DLÁŽDĚNÉ KRYTY Z VELKÝCH KOSTEK DO LOŽE Z MC
kamenná kostka 160/160/160</t>
  </si>
  <si>
    <t>vlevo + vpravo dle tab.:
k-ce autobus. zastávky:   187,62+185,72=373,340 [A]
sjezd v km 0,520, km 0,754, km 0,884, sjezd dukelská, vlevo:   185,21=185,210 [B]
Celkem: A+B=558,550 [C]</t>
  </si>
  <si>
    <t>582311</t>
  </si>
  <si>
    <t>DLÁŽDĚNÉ KRYTY Z MOZAIK KOSTEK JEDNOBAREVNÝCH DO LOŽE Z KAMENIVA
kamenná kostka 80/80/80 mm</t>
  </si>
  <si>
    <t>sjezdy dle tab. vlevo + vpravo:   103,53+53,79=157,320 [A]</t>
  </si>
  <si>
    <t>582321</t>
  </si>
  <si>
    <t>DLÁŽDĚNÉ KRYTY Z MOZAIK KOSTEK JEDNOBAREVNÝCH DO LOŽE Z MC
kamenná kostka 60/60/60
barva bílá</t>
  </si>
  <si>
    <t>u autobus. zastávek vlevo + vpravo dle tab.:   5,24+5,21=10,450 [A]</t>
  </si>
  <si>
    <t>58242</t>
  </si>
  <si>
    <t>DLÁŽDĚNÉ KRYTY Z KAMEN DESEK DO LOŽE Z MC
tl. 60 mm</t>
  </si>
  <si>
    <t>rovinné kamenné desky
u chodníku vlevo + vpravo dle tab.:  14,32+13,07=27,390 [A]
u sjezdů vlevo + vpravo dle tab.:   0,88+7,04=7,920 [B]
Celkem: A+B=35,310 [C]</t>
  </si>
  <si>
    <t>582611</t>
  </si>
  <si>
    <t>KRYTY Z BETON DLAŽDIC SE ZÁMKEM ŠEDÝCH TL 60MM DO LOŽE Z KAM</t>
  </si>
  <si>
    <t>dlažba chodníku vlevo + vpravo dle tab.:   2027,35+1683,79=3 711,140 [A]</t>
  </si>
  <si>
    <t>582614</t>
  </si>
  <si>
    <t>KRYTY Z BETON DLAŽDIC SE ZÁMKEM BAREV TL 60MM DO LOŽE Z KAM
hladká červená</t>
  </si>
  <si>
    <t>u autobus. zastávek vlevo + vpravo dle tab.:   11,62+11,62=23,240 [A]</t>
  </si>
  <si>
    <t>582615</t>
  </si>
  <si>
    <t>KRYTY Z BETON DLAŽDIC SE ZÁMKEM BAREV TL 80MM DO LOŽE Z KAM
červená</t>
  </si>
  <si>
    <t>dlažba sjezdů vlevo + vpravo dle tab.:   359,35+518,09=877,440 [A]</t>
  </si>
  <si>
    <t>58261A</t>
  </si>
  <si>
    <t>KRYTY Z BETON DLAŽDIC SE ZÁMKEM BAREV RELIÉF TL 60MM DO LOŽE Z KAM
červaná</t>
  </si>
  <si>
    <t>hmatová dlažba u chodníku vlevo + vpravo dle tab.:   66,04+61,86=127,900 [A]</t>
  </si>
  <si>
    <t>58261B</t>
  </si>
  <si>
    <t>KRYTY Z BETON DLAŽDIC SE ZÁMKEM BAREV RELIÉF TL 80MM DO LOŽE Z KAM
přírodní</t>
  </si>
  <si>
    <t>hmatová dlažba u sjezdů vlevo + vpravo dle tab.:   80,86+60,12=140,980 [A]</t>
  </si>
  <si>
    <t>58272</t>
  </si>
  <si>
    <t>DLÁŽDĚNÉ KRYTY Z DESEK Z KONGLOMER KAMENE DO LOŽE Z MC
hmatová úprava, barva bílá</t>
  </si>
  <si>
    <t>u chodníku vlevo + vpravo dle tab.:   22,08+19,41=41,490 [A]
u sjezdů vlevo + vpravo dle tab.:   1,4+8,11=9,510 [B]
Celkem: A+B=51,000 [C]</t>
  </si>
  <si>
    <t>587202</t>
  </si>
  <si>
    <t>PŘEDLÁŽDĚNÍ KRYTU Z DROBNÝCH KOSTEK
nové osazení dlažby 100/100/100 z vybouraných kamenných kostek v SO 101</t>
  </si>
  <si>
    <t>k-ce park. stání vlevo + vpravo dle tab.:   151,09+305,82=456,910 [A]</t>
  </si>
  <si>
    <t>587203</t>
  </si>
  <si>
    <t>PŘEDLÁŽDĚNÍ KRYTU Z MOZAIKOVÝCH KOSTEK
nové osazení z vybouraných kostek 60/60/60 mm</t>
  </si>
  <si>
    <t>chodníky dle tab. vlevo + vpravo:   362,49+439=801,490 [A]</t>
  </si>
  <si>
    <t>Přidružená stavební výroba</t>
  </si>
  <si>
    <t>711117</t>
  </si>
  <si>
    <t>IZOLACE BĚŽNÝCH KONSTRUKCÍ PROTI ZEMNÍ VLHKOSTI Z PE FÓLIÍ
nopová fólie vč. zalištování přesahů</t>
  </si>
  <si>
    <t>m dle tab. vlevo + vpravo:   (180,6+352,7)*0,7=373,310 [A]</t>
  </si>
  <si>
    <t>917212</t>
  </si>
  <si>
    <t>ZÁHONOVÉ OBRUBY Z BETONOVÝCH OBRUBNÍKŮ ŠÍŘ 80MM</t>
  </si>
  <si>
    <t xml:space="preserve">vlevo + vpravo dle tab.:   460,28+748,39=1 208,670 [A]   </t>
  </si>
  <si>
    <t>vlevo + vpravo dle tab.:   175,89+209,75=385,640 [A]</t>
  </si>
  <si>
    <t>b</t>
  </si>
  <si>
    <t>SILNIČNÍ A CHODNÍKOVÉ OBRUBY Z BETONOVÝCH OBRUBNÍKŮ ŠÍŘ 150MM
beton. obrubník 150/300</t>
  </si>
  <si>
    <t xml:space="preserve">vlevo + vpravo dle tab.:   30+30=60,000 [A]
 </t>
  </si>
  <si>
    <t>CHODNÍKOVÉ OBRUBY Z KAMENNÝCH OBRUBNÍKŮ ŠÍŘ 200MM
kamennný obrubník 200/250</t>
  </si>
  <si>
    <t>vlevo + vpravo dle tab.:   16,34+55,47=71,810 [A]</t>
  </si>
  <si>
    <t>917426</t>
  </si>
  <si>
    <t>CHODNÍKOVÉ OBRUBY Z KAMENNÝCH OBRUBNÍKŮ ŠÍŘ 250MM
kamenný obrubník 250/250</t>
  </si>
  <si>
    <t>vlevo + vpravo dle tab.:   15+15=30,000 [A]</t>
  </si>
  <si>
    <t>91783</t>
  </si>
  <si>
    <t>VÝŠKOVÁ ÚPRAVA OBRUB Z KRAJNÍKŮ
nově osazené vybourané krajníky z SO 101</t>
  </si>
  <si>
    <t>vlevo + vpravo dle tab.:   369,27+332,53=701,800 [A]</t>
  </si>
  <si>
    <t>SO 191</t>
  </si>
  <si>
    <t>Dopravní značení</t>
  </si>
  <si>
    <t>SO 191A</t>
  </si>
  <si>
    <t>Dopravní značení ( Středočeský kraj )</t>
  </si>
  <si>
    <t>914131</t>
  </si>
  <si>
    <t>DOPRAVNÍ ZNAČKY ZÁKLADNÍ VELIKOSTI OCELOVÉ FÓLIE TŘ 2 - DODÁVKA A MONTÁŽ</t>
  </si>
  <si>
    <t>nové DZ
A12:   1=1,000 [A]
P2:   15=15,000 [B]
P3:   1=1,000 [C]
P12:   1=1,000 [D]
B12:   1=1,000 [E]
B24b:   1=1,000 [F]
B28:   2=2,000 [G]
IP6:   6=6,000 [H]
IP11b:   1=1,000 [I]
IP12:   1=1,000 [J]
IJ4a:   6=6,000 [K]
E2b:   7=7,000 [L]
E2d:   1=1,000 [M]
E9:   3=3,000 [N]
E13:   2=2,000 [O]
Celkem: A+B+C+D+E+F+G+H+I+J+K+L+M+N+O=49,000 [P]  na 34 sloupcích</t>
  </si>
  <si>
    <t>914133</t>
  </si>
  <si>
    <t>DOPRAVNÍ ZNAČKY ZÁKLADNÍ VELIKOSTI OCELOVÉ FÓLIE TŘ 2 - DEMONTÁŽ</t>
  </si>
  <si>
    <t>odstranění stávajících DZ:
A2b:   1=1,000 [A]
A11:   2=2,000 [B]
A12:   1=1,000 [C]
P2:   12=12,000 [D]
P3:   1=1,000 [E]
B12:   1=1,000 [F]
B24b:   1=1,000 [G]
B20a:   1=1,000 [H]
B21a:   2=2,000 [I]
B28:   4=4,000 [J]
IP6:   6=6,000 [K]
IP11b:   1=1,000 [L]
IJ4a:   4=4,000 [M]
E2b:   7=7,000 [N]
E2d:   1=1,000 [O]
E8c:   1=1,000 [P]
E9:    3=3,000 [Q]
E13:   2=2,000 [R]
Celkem: A+B+C+D+E+F+G+H+I+J+K+L+M+N+O+P+Q+R=51,000 [S]  na 34 sloupcích</t>
  </si>
  <si>
    <t>914921</t>
  </si>
  <si>
    <t>SLOUPKY A STOJKY DOPRAVNÍCH ZNAČEK Z OCEL TRUBEK DO PATKY - DODÁVKA A MONTÁŽ</t>
  </si>
  <si>
    <t>sloupky pro nové DZ:   34=34,000 [A]</t>
  </si>
  <si>
    <t>914923</t>
  </si>
  <si>
    <t>SLOUPKY A STOJKY DZ Z OCEL TRUBEK DO PATKY DEMONTÁŽ</t>
  </si>
  <si>
    <t>sloupky odstraněných stáv. DZ:   34=34,000 [A]</t>
  </si>
  <si>
    <t>915111</t>
  </si>
  <si>
    <t>VODOROVNÉ DOPRAVNÍ ZNAČENÍ BARVOU HLADKÉ - DODÁVKA A POKLÁDKA</t>
  </si>
  <si>
    <t>V4/0,125:   1842*0,125=230,250 [A]
V4/0,25:   80*0,25=20,000 [B]
V4 0,5/0,5/0,25:   138/2*0,25=17,250 [C]
V1a/0,125:   264*0,125=33,000 [D]
V2a 3/6/0,125:   526/3*0,125=21,917 [E]
V2b 3/1,5/0,125:   454/3*2*0,125=37,833 [F]
V2b 1,5/1,5/0,25:   276/2*0,25=34,500 [G]
V10d  0,5/0,5/0,125:   242/2*0,125=15,125 [H]
V7:   4,0*0,5*5*3=30,000 [I]
V11a vč. nápisu BUS, m2 x ks:   12,0*6=72,000 [J]
Celkem: A+B+C+D+E+F+G+H+I+J=511,875 [K]</t>
  </si>
  <si>
    <t>915211</t>
  </si>
  <si>
    <t>VODOROVNÉ DOPRAVNÍ ZNAČENÍ PLASTEM HLADKÉ - DODÁVKA A POKLÁDKA</t>
  </si>
  <si>
    <t>výměra dle pol. 915111:   511,875=511,875 [A]</t>
  </si>
  <si>
    <t>SO 191B</t>
  </si>
  <si>
    <t>Dopravní značení ( Městský úřad Lysá n. L. )</t>
  </si>
  <si>
    <t>nové DZ
P4:   2=2,000 [A]
IP4b:   1=1,000 [B]
Celkem: A+B=3,000 [C]   na 2 sloupcích</t>
  </si>
  <si>
    <t>odstranění stávajících DZ:
P4:   1=1,000 [A]
B12:   1=1,000 [B]
E13:   1=1,000 [C]
Celkem: A+B+C=3,000 [D]  na 2 sloupcích</t>
  </si>
  <si>
    <t>sloupky pro nové DZ:   2=2,000 [A]</t>
  </si>
  <si>
    <t>sloupky odstraněných stáv. DZ:   2=2,000 [A]</t>
  </si>
  <si>
    <t>SO 201</t>
  </si>
  <si>
    <t>Oprava mostu ev.č.272-005</t>
  </si>
  <si>
    <t>014101</t>
  </si>
  <si>
    <t>POPLATKY ZA SKLÁDKU,
zemina</t>
  </si>
  <si>
    <t>dle pol.č.131738   41.110m3
dle pol.č.136738   7.74m3
Celkem: 41.11+7.74=48.85m3</t>
  </si>
  <si>
    <t>POPLATKY ZA SKLÁDKU,
beton, železobeton</t>
  </si>
  <si>
    <t>dle pol.č.966168   40.01*2.4=96.03t</t>
  </si>
  <si>
    <t>014112</t>
  </si>
  <si>
    <t>POPLATKY ZA SKLÁDKU TYP S-IO (INERTNÍ ODPAD),
 štěrk, kámen,</t>
  </si>
  <si>
    <t>štěrk
pol.č. 113328    52.02*1,9=98.84t
kámen
pol.č.113178      20.81*2,6=54.11t
pol.č.967128      3.17*2,6=8.24t
Celkem: 98.84+54.11+8.24=161.19t</t>
  </si>
  <si>
    <t>014132</t>
  </si>
  <si>
    <t>POPLATKY ZA SKLÁDKU TYP S-NO (NEBEZPEČNÝ ODPAD),
asfalt, izolace</t>
  </si>
  <si>
    <t>dle pol.č.113138   11.42*2,35=26.84t
dle pol.č.97817      35.17*0,02=0.70t
Celkem: 26.84+0.70=27.54t</t>
  </si>
  <si>
    <t>02620</t>
  </si>
  <si>
    <t>ZKOUŠENÍ KONSTRUKCÍ A PRACÍ NEZÁVISLOU ZKUŠEBNOU,
Odtrhové zkoušky betonu pro podrobné zjištění kvality podkladu pro sanace – celkem 4 sondy</t>
  </si>
  <si>
    <t>02912</t>
  </si>
  <si>
    <t>OSTATNÍ POŽADAVKY - VYTYČOVACÍ BOD MIKROSÍTĚ</t>
  </si>
  <si>
    <t>029412</t>
  </si>
  <si>
    <t>OSTATNÍ POŽADAVKY - VYPRACOVÁNÍ MOSTNÍHO LISTU</t>
  </si>
  <si>
    <t>02953</t>
  </si>
  <si>
    <t>OSTATNÍ POŽADAVKY - HLAVNÍ MOSTNÍ PROHLÍDKA</t>
  </si>
  <si>
    <t>11110</t>
  </si>
  <si>
    <t>ODSTRANĚNÍ TRAVIN</t>
  </si>
  <si>
    <t>plochy svahů kolem křídel (30+24+24+42)*1.5=180m2</t>
  </si>
  <si>
    <t>ODSTRANĚNÍ KRYTU ZPEVNĚNÝCH PLOCH S ASFALT POJIVEM, ODVOZ,
s odvozem a uložením na skládku</t>
  </si>
  <si>
    <t>vozovka na mostě
6.8*21*0.08=11.42m3</t>
  </si>
  <si>
    <t>ODSTRAN KRYTU ZPEVNĚNÝCH PLOCH Z DLAŽEB KOSTEK, ODVOZ,
vč. odvozu a uložení na skládku</t>
  </si>
  <si>
    <t>přeasfaltovaná původní kam. vozovka, dl x š.  6.8*25.5*0.12=20.81m2</t>
  </si>
  <si>
    <t>ODSTRAN PODKL ZPEVNĚNÝCH PLOCH Z KAMENIVA NESTMEL, ODVOZ,
vč. odvozu a uložení na skládku</t>
  </si>
  <si>
    <t>dl. x š.x v. podkladní vrstvy vozovky 6.8*25.5*0.3=52.02m3</t>
  </si>
  <si>
    <t>113766</t>
  </si>
  <si>
    <t>FRÉZOVÁNÍ DRÁŽKY PRŮŘEZU DO 800MM2 V ASFALTOVÉ VOZOVCE</t>
  </si>
  <si>
    <t>spára napříč vozovkou v místě rubů úložných prahů, 7*2=14m</t>
  </si>
  <si>
    <t>11511</t>
  </si>
  <si>
    <t>ČERPÁNÍ VODY DO 500 L/MIN</t>
  </si>
  <si>
    <t>čerpání ve výkopech
40dní á 8hod, 40*8=320hod</t>
  </si>
  <si>
    <t>11512</t>
  </si>
  <si>
    <t>ČERPÁNÍ VODY DO 1000 L/MIN</t>
  </si>
  <si>
    <t>čerpání v korytě
20dní á 8hod, 20*8=160hod</t>
  </si>
  <si>
    <t>12110</t>
  </si>
  <si>
    <t>SEJMUTÍ ORNICE NEBO LESNÍ PŮDY,
vč. odvozu na mezideponii</t>
  </si>
  <si>
    <t>plochy svahů kolem křídel (30+24+24+42)*1.5*0.1=18m3</t>
  </si>
  <si>
    <t>VYKOPÁVKY ZE ZEMNÍKŮ A SKLÁDEK TŘ. I,
natěžení a dovoz ornice z mezideponie</t>
  </si>
  <si>
    <t>dle pol. 18222
180*0.1=18m3</t>
  </si>
  <si>
    <t>131738</t>
  </si>
  <si>
    <t>HLOUBENÍ JAM ZAPAŽ I NEPAŽ TŘ. I, ODVOZ,
vč. odvozu na skládku</t>
  </si>
  <si>
    <t>za rubem opěr:
1.2*0.66*6.1*2=9.66m3
za rubem křídel:
0.9*0.85*(3.3+2+3.35+1.97+3.47+2.12+3.25+2.13)=16.52m3
před lícem křídel pro skluzy a odláždění:
0.75*5.32*1.33*0.2+0.7*5.32*1.33*0.35+1.5*5.42*1.33*0.23+1.93*5.26*1.33*0.28=9.06m3
před a za mostem pro odláždění podél komunikace:
2.67*1.47*0.65/2+2.8*1.22*(0.35+0.22)/2+1.98*2.9*0.35+1.87*2.82*(0.38+0.23)/2=5.87m3
Celkem: 9.66+16.52+9.06+5.87=41.11m3</t>
  </si>
  <si>
    <t>136738</t>
  </si>
  <si>
    <t>VYKOP V UZAVŘ PROSTORÁCH A POD ZÁKLADY TŘ. I ODVOZ,
 vč. odvozu na skládku</t>
  </si>
  <si>
    <t>dle pol. Č. 17750</t>
  </si>
  <si>
    <t>na skládku
dle pol.č.131738   41.11m3
dle pol.č.136738   7.74m3
na mezideponii
dle pol.č. 12110    18m3
Celkem: 41.11+7.74+18=66.85m3</t>
  </si>
  <si>
    <t>ULOŽENÍ SYPANINY DO NÁSYPŮ Z NAKUPOVANÝCH MATERIÁLŮ</t>
  </si>
  <si>
    <t>za rubem křídel:
0.9*0.85*(3.3+2+3.35+1.97+3.47+2.12+3.25+2.13)=16.52m3</t>
  </si>
  <si>
    <t>17750</t>
  </si>
  <si>
    <t>ZEMNÍ HRÁZKY ZE ZEMIN NEPROPUSTNÝCH,
vč. výběru a nákupu vhodného materiálu, vč. dovozu</t>
  </si>
  <si>
    <t>zemní hrázka pro zapažení koryta ve vodoteči:
dl. x š. x v., 16.5*0.625*0.75=7.74m3</t>
  </si>
  <si>
    <t>18215</t>
  </si>
  <si>
    <t>ÚPRAVA POVRCHŮ SROVNÁNÍM ÚZEMÍ V TL DO 0,50M</t>
  </si>
  <si>
    <t>dle pol. č. 18222   180m2</t>
  </si>
  <si>
    <t>18222</t>
  </si>
  <si>
    <t>ROZPROSTŘENÍ ORNICE VE SVAHU V TL DO 0,15M</t>
  </si>
  <si>
    <t>18241</t>
  </si>
  <si>
    <t>ZALOŽENÍ TRÁVNÍKU RUČNÍM VÝSEVEM</t>
  </si>
  <si>
    <t>18247</t>
  </si>
  <si>
    <t>OŠETŘOVÁNÍ TRÁVNÍKU</t>
  </si>
  <si>
    <t>18351</t>
  </si>
  <si>
    <t>CHEMICKÉ ODPLEVELENÍ</t>
  </si>
  <si>
    <t>18710</t>
  </si>
  <si>
    <t>OŠETŘENÍ ORNICE NA SKLÁDCE</t>
  </si>
  <si>
    <t>dle pol.č.12110    18m3</t>
  </si>
  <si>
    <t>21341</t>
  </si>
  <si>
    <t>DRENÁŽNÍ VRSTVY Z PLASTBETONU (PLASTMALTY)
 POLYMERBETON</t>
  </si>
  <si>
    <t>drenážní proužek podél na izolaci desky říms
(0.15*(1.05*2+1.62)+2*0.4*0.5)*0.05*2=0.10m3</t>
  </si>
  <si>
    <t>21363</t>
  </si>
  <si>
    <t>DRENÁŽNÍ VRSTVY Z GEOMATRACE
drenážní geokompozit, min. tl. po stlačení 6 mm</t>
  </si>
  <si>
    <t>dle. pol. č. 711132    70.83m2</t>
  </si>
  <si>
    <t>26144</t>
  </si>
  <si>
    <t>VRTY PRO KOTVENÍ, INJEKTÁŽ A MIKROPILOTY NA POVRCHU TŘ. IV D DO 200MM,
Jádrový vrt</t>
  </si>
  <si>
    <t>prostupy pro drenáž
křídla 2*0.9=1.8m</t>
  </si>
  <si>
    <t>285394</t>
  </si>
  <si>
    <t>DODATEČNÉ KOTVENÍ VLEPENÍM BETONÁŘSKÉ VÝZTUŽE D DO 25MM DO VRTŮ
Kotvy nových žb. kcí. - vrty do stávajících kcí., vlepení, bet. výztuž vykázána ve výkresech výztuže se souvisejícími kcemi.</t>
  </si>
  <si>
    <t>nadbetonávka křídel:
9*2*4=72ks
nové žb prahy
16*2*2=64ks
Celkem: 72+64=136ks</t>
  </si>
  <si>
    <t>28999</t>
  </si>
  <si>
    <t>OPLÁŠTĚNÍ (ZPEVNĚNÍ) Z FÓLIE
ČSN 73 6244, čl. 5.2 - těsnící fólie - geomembrána s pevností min. 20 kN/m   tažnost v obou směrech 20%,</t>
  </si>
  <si>
    <t>v přechodové oblasti u drenáže s vytažením na svah výkopu
(0.9+0.5)*6.1*2=17.08m2</t>
  </si>
  <si>
    <t>Svislé konstrukce</t>
  </si>
  <si>
    <t>31717</t>
  </si>
  <si>
    <t>KOVOVÉ KONSTRUKCE PRO KOTVENÍ ŘÍMSY</t>
  </si>
  <si>
    <t>kotvy říms, 12*13*2=312kg</t>
  </si>
  <si>
    <t>317325</t>
  </si>
  <si>
    <t>ŘÍMSY ZE ŽELEZOBETONU DO C30/37 (B37)</t>
  </si>
  <si>
    <t>plocha v řezu x dl.
0.34*13.32*2=9.06m3</t>
  </si>
  <si>
    <t>317365</t>
  </si>
  <si>
    <t>VÝZTUŽ ŘÍMS Z OCELI 10505, B500B</t>
  </si>
  <si>
    <t>220 kg/m3 betonu - 9,06*0,22=1,993 [A]</t>
  </si>
  <si>
    <t>333325</t>
  </si>
  <si>
    <t>MOSTNÍ OPĚRY A KŘÍDLA ZE ŽELEZOVÉHO BETONU DO C30/37 (B37)
 beton C30/37-XF2, XD1, vč. lešení a bednění, úpravy, výplně a těsnění pracovních a smršťovacích spár, průchodů drenáže, vč. vyznačení letopočtu</t>
  </si>
  <si>
    <t>plocha v řezu x dl.
2.86*4.52=12.93m3</t>
  </si>
  <si>
    <t>333365</t>
  </si>
  <si>
    <t>VÝZTUŽ MOSTNÍCH OPĚR A KŘÍDEL Z OCELI 10505, B500B</t>
  </si>
  <si>
    <t>180 kg/m3 betonu - 12,24*0,18</t>
  </si>
  <si>
    <t>421325</t>
  </si>
  <si>
    <t>MOSTNÍ NOSNÉ DESKOVÉ KONSTRUKCE ZE ŽELEZOBETONU C30/37</t>
  </si>
  <si>
    <t>421365</t>
  </si>
  <si>
    <t>VÝZTUŽ MOSTNÍ DESKOVÉ KONSTRUKCE Z OCELI 10505, B500B</t>
  </si>
  <si>
    <t>200 kg/m3 betonu - 12,93*0,2</t>
  </si>
  <si>
    <t>431125</t>
  </si>
  <si>
    <t>SCHODIŠŤ KONSTR Z DÍLCŮ ŽELEZOBETON DO C30/37 (B37)</t>
  </si>
  <si>
    <t>služební schodiště podél křídla  0.18*0.5*0.75*22=1.49m3</t>
  </si>
  <si>
    <t>451313</t>
  </si>
  <si>
    <t>PODKLADNÍ A VÝPLŇOVÉ VRSTVY Z PROSTÉHO BETONU C16/20
beton C16/20n-XF1</t>
  </si>
  <si>
    <t>betonový podklad pod drenáž  
0.25*0.8*6.1*2=2.44m3</t>
  </si>
  <si>
    <t>458523</t>
  </si>
  <si>
    <t>VÝPLŇ ZA OPĚRAMI A ZDMI Z KAMENIVA DRCENÉHO, INDEX ZHUTNĚNÍ ID DO 0,9</t>
  </si>
  <si>
    <t>obsyp drenáže za rubem opěr, pl. v řezu x š.
0.18*6.1*2=2.2m3</t>
  </si>
  <si>
    <t>45860</t>
  </si>
  <si>
    <t>VÝPLŇ ZA OPĚRAMI A ZDMI Z MEZEROVITÉHO BETONU</t>
  </si>
  <si>
    <t>zásyp rubů opěr, pl. v řezu x š.
1.19*6.1*2=14.52m3</t>
  </si>
  <si>
    <t>465511</t>
  </si>
  <si>
    <t>DLAŽBY Z LOMOVÉHO KAMENE NA SUCHO</t>
  </si>
  <si>
    <t>svahy kolem křídel, plocha z půdorysu x tl. x 1.33
63.42*0.25*1.33=21.09m2</t>
  </si>
  <si>
    <t>465512</t>
  </si>
  <si>
    <t>DLAŽBY Z LOMOVÉHO KAMENE NA MC</t>
  </si>
  <si>
    <t>svahy podél křídel
(0.65*5.35+0.67*5.42+0.57*5.35+0.2*5.35)*1.33*0.3=4.48m3
odláždění ploch před a za římsou
3*(0.7+0.76+0.7+0.94)*0.3=2.79m3
Celkem: 4.48+2.79=7.27m3</t>
  </si>
  <si>
    <t>56314</t>
  </si>
  <si>
    <t>VOZOVKOVÉ VRSTVY Z MECHANICKY ZPEVNĚNÉHO KAMENIVA TL. DO 200MM</t>
  </si>
  <si>
    <t>24*8=192m2</t>
  </si>
  <si>
    <t>56335</t>
  </si>
  <si>
    <t>VOZOVKOVÉ VRSTVY ZE ŠTĚRKODRTI TL. DO 250MM</t>
  </si>
  <si>
    <t>25.5*9=229.5m2</t>
  </si>
  <si>
    <t>56932</t>
  </si>
  <si>
    <t>ZPEVNĚNÍ KRAJNIC ZE ŠTĚRKODRTI TL. DO 100MM</t>
  </si>
  <si>
    <t>3*1*2=6m2</t>
  </si>
  <si>
    <t>SPOJOVACÍ POSTŘIK Z MODIFIK EMULZE DO 0,5KG/M2</t>
  </si>
  <si>
    <t>dle pol.č.574A34  a 574D56   142.7+150.5=293.2m2</t>
  </si>
  <si>
    <t>57475</t>
  </si>
  <si>
    <t>VOZOVKOVÉ VÝZTUŽNÉ VRSTVY Z GEOMŘÍŽOVINY</t>
  </si>
  <si>
    <t>5*7*2*2=140m2</t>
  </si>
  <si>
    <t>574A34</t>
  </si>
  <si>
    <t>ASFALTOVÝ BETON PRO OBRUSNÉ VRSTVY ACO 11+, 11S TL. 40MM</t>
  </si>
  <si>
    <t>20.4*7=142.8m2</t>
  </si>
  <si>
    <t>ASFALTOVÝ BETON PRO LOŽNÍ VRSTVY MODIFIK ACL 16+, 16S TL. 60MM</t>
  </si>
  <si>
    <t>21.5*7=150.5m2</t>
  </si>
  <si>
    <t>ASFALTOVÝ BETON PRO PODKLADNÍ VRSTVY ACP 16+, 16S TL. 50MM</t>
  </si>
  <si>
    <t>(9+9.1)*7=126.7</t>
  </si>
  <si>
    <t>575C05</t>
  </si>
  <si>
    <t>LITÝ ASFALT MA IV (OCHRANA MOSTNÍ IZOLACE) 16</t>
  </si>
  <si>
    <t>4.52*7=31.64m2</t>
  </si>
  <si>
    <t>Úpravy povrchů, podlahy, výplně otvorů</t>
  </si>
  <si>
    <t>626111</t>
  </si>
  <si>
    <t>REPROFILACE PODHLEDŮ, SVISLÝCH PLOCH SANAČNÍ MALTOU JEDNOVRST TL 10MM</t>
  </si>
  <si>
    <t>50% ploch stávajících ponechaných kcí
čelní plocha opěr:
2.75*7.82*2=43.01m2
boční blochy opěr a křídel:
(8.19+8.54)*2=33.46m2
Celkem: (43.01+33.46)/2 (50%)=38.24m2</t>
  </si>
  <si>
    <t>626112</t>
  </si>
  <si>
    <t>REPROFILACE PODHLEDŮ, SVISLÝCH PLOCH SANAČNÍ MALTOU JEDNOVRST TL 20MM</t>
  </si>
  <si>
    <t>dle pol. č. 626111</t>
  </si>
  <si>
    <t>62631</t>
  </si>
  <si>
    <t>SPOJOVACÍ MŮSTEK MEZI STARÝM A NOVÝM BETONEM</t>
  </si>
  <si>
    <t>dle pol.reprofilací  38.24+38.24=76.48m2</t>
  </si>
  <si>
    <t>62641</t>
  </si>
  <si>
    <t>SJEDNOCUJÍCÍ STĚRKA JEMNOU MALTOU TL CCA 2MM</t>
  </si>
  <si>
    <t>62651</t>
  </si>
  <si>
    <t>OCHRANA VÝZTUŽE PŘI DOSTATEČNÉM KRYTÍ</t>
  </si>
  <si>
    <t>10% sanované plochy = 76.48/10=7.65m2</t>
  </si>
  <si>
    <t>62662</t>
  </si>
  <si>
    <t>INJEKTÁŽ TRHLIN TĚSNÍCÍ</t>
  </si>
  <si>
    <t>odborný odhad, 2*(7.82+2*5)=35.64m</t>
  </si>
  <si>
    <t>62663</t>
  </si>
  <si>
    <t>NJEKTÁŽ TRHLIN SILOVĚ SPOJUJÍCÍ</t>
  </si>
  <si>
    <t>injektáž trhlin spodní stavby vlevo, 2*3=6m</t>
  </si>
  <si>
    <t>711132</t>
  </si>
  <si>
    <t>IZOLACE BĚŽNÝCH KONSTRUKCÍ PROTI VOLNĚ STÉKAJÍCÍ VODĚ ASFALTOVÝMI PÁSY</t>
  </si>
  <si>
    <t>ruby opěr:
(0.1+1.25+0.5)*6.3*2=23.31m2
ruby křídel:
(0.9+1.30+0.5)*4.4*4=47.52m2
Celkem: 23.31+47.52=70.83m2</t>
  </si>
  <si>
    <t>711412</t>
  </si>
  <si>
    <t>IZOLACE MOSTOVEK CELOPLOŠNÁ ASFALTOVÝMI PÁSY</t>
  </si>
  <si>
    <t>izolace povrchu mostovky:
4.52*8=36.16m2</t>
  </si>
  <si>
    <t>711432</t>
  </si>
  <si>
    <t>IZOLACE MOSTOVEK POD ŘÍMSOU ASFALTOVÝMI PÁSY</t>
  </si>
  <si>
    <t>izolace pod římsou:
0.8*13.32*2=21.31m2</t>
  </si>
  <si>
    <t>711509</t>
  </si>
  <si>
    <t>OCHRANA IZOLACE NA POVRCHU TEXTILIÍ</t>
  </si>
  <si>
    <t>dle. pol. č. 28999    17.08m2</t>
  </si>
  <si>
    <t>78383</t>
  </si>
  <si>
    <t>NÁTĚRY BETON KONSTR TYP S4 (OS-C)</t>
  </si>
  <si>
    <t>nátěr říms proti posypovým solím, nátěr horního a vnitřního povrchu římsy 
(0.3+0.7)*13.32*2=26.64m2</t>
  </si>
  <si>
    <t>Potrubí</t>
  </si>
  <si>
    <t>875332</t>
  </si>
  <si>
    <t>POTRUBÍ DREN Z TRUB PLAST DN DO 150MM DĚROVANÝCH</t>
  </si>
  <si>
    <t>drenáž za rubem opěr
7.2*2=14.4m</t>
  </si>
  <si>
    <t>87633</t>
  </si>
  <si>
    <t>CHRÁNIČKY Z TRUB PLASTOVÝCH DN DO 150MM</t>
  </si>
  <si>
    <t>chráničky kabelových vedení do říms (rezerva)
13.32*3*2=79.92m</t>
  </si>
  <si>
    <t>9113C1</t>
  </si>
  <si>
    <t>SVODIDLO OCEL SILNIČ JEDNOSTR, ÚROVEŇ ZADRŽ H2 - DODÁVKA A MONTÁŽ</t>
  </si>
  <si>
    <t>demontáž stáv. svodidla mezi mostem a začátkem úseku
13*2=26m</t>
  </si>
  <si>
    <t>9113C3</t>
  </si>
  <si>
    <t>SVODIDLO OCEL SILNIČ JEDNOSTR, ÚROVEŇ ZADRŽ H2 - DEMONTÁŽ S PŘESUNEM</t>
  </si>
  <si>
    <t>14*2=28m</t>
  </si>
  <si>
    <t>9117C1</t>
  </si>
  <si>
    <t>SVOD OCEL ZÁBRADEL ÚROVEŇ ZADRŽ H2 - DODÁVKA A MONTÁŽ</t>
  </si>
  <si>
    <t>2*13+2*15=56m</t>
  </si>
  <si>
    <t>SILNIČNÍ A CHODNÍKOVÉ OBRUBY Z BETONOVÝCH OBRUBNÍKŮ ŠÍŘ 150MM</t>
  </si>
  <si>
    <t>podél odláždění před a za římsami
3*4=12m</t>
  </si>
  <si>
    <t>příčně vozovka v místě výkopů
7*2=14m</t>
  </si>
  <si>
    <t>919142</t>
  </si>
  <si>
    <t>ŘEZÁNÍ ŽELEZOBETONOVÝCH KONSTRUKCÍ TL DO 100MM</t>
  </si>
  <si>
    <t>naříznutí žb kcí. před jejich ubouráním
7.82*2+(0.75+0.45+4.5)*4=38.44m</t>
  </si>
  <si>
    <t>931324</t>
  </si>
  <si>
    <t>TĚSNĚNÍ DILATAČ SPAR ASF ZÁLIVKOU MODIFIK PRŮŘ DO 400MM2</t>
  </si>
  <si>
    <t>2 x podél káždé římsy a navazujících obrubníků
(13.32+2*3)*2=38.64m</t>
  </si>
  <si>
    <t>931327</t>
  </si>
  <si>
    <t>TĚSNĚNÍ DILATAČ SPAR ASF ZÁLIVKOU MODIFIK PRŮŘ PŘES 800MM2</t>
  </si>
  <si>
    <t>dle pol.č. 113766   14.0m</t>
  </si>
  <si>
    <t>931335</t>
  </si>
  <si>
    <t>TĚSNĚNÍ DILATAČNÍCH SPAR POLYURETANOVÝM TMELEM PRŮŘEZU DO 600MM2</t>
  </si>
  <si>
    <t>v místě dilatací konstrukcí, š. a v. římsy 
(0.28+0.8+0.7)*13.32*2=47.42m</t>
  </si>
  <si>
    <t>93135</t>
  </si>
  <si>
    <t>TĚSNĚNÍ DILATAČ SPAR PRYŽ PÁSKOU NEBO KRUH PROFILEM</t>
  </si>
  <si>
    <t>dle pol. č. 931335     47.42m</t>
  </si>
  <si>
    <t>935212</t>
  </si>
  <si>
    <t>PŘÍKOPOVÉ ŽLABY Z BETON TVÁRNIC ŠÍŘ DO 600MM DO BETONU TL 100MM</t>
  </si>
  <si>
    <t>skluzy  - plocha zplanimetrována z půdorysu + 30% na sklon
5.5*2*1.33+2*3=20.63m</t>
  </si>
  <si>
    <t>936541</t>
  </si>
  <si>
    <t>MOSTNÍ ODVODŇOVACÍ TRUBKA (POVRCHŮ IZOLACE) Z NEREZ OCELI</t>
  </si>
  <si>
    <t>2*2=4ks</t>
  </si>
  <si>
    <t>93656</t>
  </si>
  <si>
    <t>NIVELAČNÍ ZNAČKA NA KONSTRUKCI</t>
  </si>
  <si>
    <t>3*2=6ks</t>
  </si>
  <si>
    <t>938544</t>
  </si>
  <si>
    <t>OČIŠTĚNÍ BETON KONSTR OTRYSKÁNÍM TLAK VODOU PŘES 1000 BARŮ</t>
  </si>
  <si>
    <t>veškerá plocha bet. kcí. určených pro sanační práce
dle pol.reprofilací  626111 a 626112   38.24+38.24=76.48m2</t>
  </si>
  <si>
    <t>938545</t>
  </si>
  <si>
    <t>OČIŠTĚNÍ BETON KONSTR OTRYSKÁNÍM ABRAZIVNÍM VODNÍM PAPRSKEM</t>
  </si>
  <si>
    <t>40% z veškerých ploch bet. kcí. (dle pol. Č. 938444)
76.48*0.4=30.59m2</t>
  </si>
  <si>
    <t>938554</t>
  </si>
  <si>
    <t>OČIŠTĚNÍ BETON KONSTR OTRYSKÁNÍM NA SUCHO KOVOVOU DRTÍ</t>
  </si>
  <si>
    <t>horní plocha žb desky pro izolaci, délka x šířka desky
4.52*8=36.16m2</t>
  </si>
  <si>
    <t>94190</t>
  </si>
  <si>
    <t>LEHKÉ PRACOVNÍ LEŠENÍ DO 1,5 KPA</t>
  </si>
  <si>
    <t xml:space="preserve">M3OP      </t>
  </si>
  <si>
    <t>lešení pod mostem
12*3*3=108m3</t>
  </si>
  <si>
    <t>966168</t>
  </si>
  <si>
    <t>BOURÁNÍ KONSTRUKCÍ ZE ŽELEZOBETONU S ODVOZEM
vč. odvozu a uložení na skládku</t>
  </si>
  <si>
    <t>žb nosná deska: 0.35*4.52*7.78=12.31m3
žb římsy: (0.32*0.35+0.26*0.75)*13.36+(0.35*0.5+0.25*0.8)*13.19=9.05m3
úložné prahy: 0.75*7.82*0.45*2=5.28m3
dříky křídel: (4.37*2+4.47+4.31)*0.87*0.6=9.15m3
vyrovnávací a spádový beton + ochrana izolace mazaninou s drát. vložkou:
(0.06+0.06)*4.52*7.78=4.22m3
Celkem: 12.31+9.05+5.28+9.15+4.22=40.01m3</t>
  </si>
  <si>
    <t>967128</t>
  </si>
  <si>
    <t>VYBOURÁNÍ ČÁSTÍ KONSTR KAMENNÝCH NA SUCHO S ODVOZEM DO 20KM</t>
  </si>
  <si>
    <t>kam. rovnanina za opěrami
0.2*1.3*6.1*2=3.17m3</t>
  </si>
  <si>
    <t>96718</t>
  </si>
  <si>
    <t>VYBOURÁNÍ ČÁSTÍ KONSTRUKCÍ KOVOVÝCH</t>
  </si>
  <si>
    <t>vybourání zábradlí na římsách
0.06t/m*12*2=1.44t</t>
  </si>
  <si>
    <t>97817</t>
  </si>
  <si>
    <t>ODSTRANĚNÍ MOSTNÍ IZOLACE
vč. odvozu a uložení na skládku</t>
  </si>
  <si>
    <t>4.52*7.78=35.17m2</t>
  </si>
  <si>
    <t>SO 301</t>
  </si>
  <si>
    <t>Odvodnění komunikace II/272</t>
  </si>
  <si>
    <t>SO 301A</t>
  </si>
  <si>
    <t>Odvodnění komunikace II/272 - stoka A</t>
  </si>
  <si>
    <t>POPLATKY ZA SKLÁDKU</t>
  </si>
  <si>
    <t>nestmel. kamenivo z pol. 113328:   40,5*2,0=81,000 [A]</t>
  </si>
  <si>
    <t xml:space="preserve">zemina z pol. 132738:   4307,484*2,0=8 614,968 [A]   </t>
  </si>
  <si>
    <t>ODSTRAN PODKL ZPEVNĚNÝCH PLOCH Z KAMENIVA NESTMEL, ODVOZ DO 20KM
vč. uložení na skládku</t>
  </si>
  <si>
    <t>stáv. polní cesta:   90*1,5*0,3=40,500 [A]</t>
  </si>
  <si>
    <t>132738</t>
  </si>
  <si>
    <t>HLOUBENÍ RÝH ŠÍŘ DO 2M PAŽ I NEPAŽ TŘ. I, ODVOZ DO 20KM
včetně odvozu na skládku</t>
  </si>
  <si>
    <t>výkop stoky A, dle podél. profilu (prům. hl. + 0,1 m na lože a s odpočtem tl. 0,57 m k-ce kom.)
DN500
59,9*1,5*(2,74+0,1-0,3)=228,219 [A]
(90,0-59,9)*1,5*(3,66+0,1-0,3)=156,219 [B]
(286,53-90,0)*1,5*(4,23+0,1-0,57)=1 108,429 [C]
(374,02-286,53)*1,5*(3,32+0,1-0,57)=374,020 [D]
(556,59-374,02)*1,5*(3,12+0,1-0,57)=725,716 [E]
(716,22-556,59)*1,5*(2,41+0,1-0,57)=464,523 [F]
(766,81-716,22)*1,5*(2,24+0,1-0,57)=134,316 [G]
rozšíření a prohloubení výkopu pro šachty potrubí DN500 (prům.hl. v úsecích)
2,3*(2,3-1,5)*(2,54*2+3,26*11+1,97*6)+2,3*2,3*0,4*19=137,282 [H]
DN400
(817,24-766,81)*1,4*(2,94+0,1-0,57)=174,387 [I]
(867,21-817,24)*1,4*(3,26+0,1-0,57)=195,183 [J]
(913,64-867,21)*1,4*(2,81+0,1-0,57)=152,105 [K]
rozšíření a prohloubení výkopu pro šachty potrubí DN400 (prům.hl. v úsecích)
2,3*(2,3-1,4)*(2,59*4)+2,3*2,3*0,4*4=29,909 [L]
výkop pro přípojky z tab. + dokop pro UV
400,536+1,2*1,2*0,5*37=427,176 [M]
Celkem: A+B+C+D+E+F+G+H+I+J+K+L+M=4 307,484 [N]</t>
  </si>
  <si>
    <t>uložení na skládku, m3 z pol. 132738:   4307,484=4 307,484 [A]</t>
  </si>
  <si>
    <t>17481</t>
  </si>
  <si>
    <t>ZÁSYP JAM A RÝH Z NAKUPOVANÝCH MATERIÁLŮ</t>
  </si>
  <si>
    <t>kubatura výkopu z pol. 132738:   4307,484=4 307,484 [A]
odpočet obsypu vč. potrubí, mezisoučet z pol. 17581:   -1206,314=-1 206,314 [B] 
odpočet lože potrubí z pol. 45157:   -155,466=- 155,466 [C]
odpočet šachet, 1,13m3/m x ks: -1,13*(2,54*2+3,26*11+1,97*6+0,4*19)=-68,207 [D]
odpočet UV, 0,3 m3/m x ks:   -0,3*(2,25*37)=-24,975 [E]
Celkem: A+B+C+D+E=2 852,522 [F]</t>
  </si>
  <si>
    <t>17581</t>
  </si>
  <si>
    <t>OBSYP POTRUBÍ A OBJEKTŮ Z NAKUPOVANÝCH MATERIÁLŮ</t>
  </si>
  <si>
    <t>obsyp potrubí stoky A (bez šachet) + přípojky:
(767-1,0*19)*1,5*0,86=964,920 [A]
(147-1,0*4)*1,4*0,75=150,150 [B]
165,3*1,2*0,46=91,246 [C]
mezisoučet: A+B+C=1 206,316 [D]
odpočet potrubí DN500, DN400, DN150:
-3,14*0,28*0,28*(767-19)=- 184,140 [E]
-3,14*0,225*0,225*(147-4)=-22,732 [F]
-3,14*0,077*0,077*165,3=-3,077 [G]
Celkem:  D+E+F+G=996,367 [H]</t>
  </si>
  <si>
    <t>451314</t>
  </si>
  <si>
    <t>PODKLADNÍ A VÝPLŇOVÉ VRSTVY Z PROSTÉHO BETONU C25/30
beton C 20/25n - XF2</t>
  </si>
  <si>
    <t>u výustního objektu, m2 x m:   12*0,1=1,200 [A]</t>
  </si>
  <si>
    <t>45157</t>
  </si>
  <si>
    <t>PODKLADNÍ A VÝPLŇOVÉ VRSTVY Z KAMENIVA TĚŽENÉHO
písek</t>
  </si>
  <si>
    <t>lože potrubí stoky A + přípojky:  
(767*1,5+147*1,4)*0,1+165,3*1,2*0,1=155,466 [A]</t>
  </si>
  <si>
    <t>dlažba u výustního objektu, m2 x m:   12*0,25=3,000 [A]</t>
  </si>
  <si>
    <t>VOZOVKOVÉ VRSTVY Z MECHANICKY ZPEVNĚNÉHO KAMENIVA
MZK tl.180 mm</t>
  </si>
  <si>
    <t>úprava polní cesty:   90*1,5*0,18=24,300 [A]</t>
  </si>
  <si>
    <t>VOZOVKOVÉ VRSTVY ZE ŠTĚRKODRTI
ŠDb</t>
  </si>
  <si>
    <t>úprava polní cesty:   90*1,5*0,2=27,000 [A]</t>
  </si>
  <si>
    <t>87433</t>
  </si>
  <si>
    <t>POTRUBÍ Z TRUB PLASTOVÝCH ODPADNÍCH DN DO 150MM
PP DN150 vč. tvarovek</t>
  </si>
  <si>
    <t xml:space="preserve">přípojky stoky A, dle tab.:   165,3=165,300 [A] </t>
  </si>
  <si>
    <t>87446</t>
  </si>
  <si>
    <t>POTRUBÍ Z TRUB PLASTOVÝCH ODPADNÍCH DN DO 400MM
PP DN400 vč. tvarovek
- vč. seříznutí potrubí při vyústění do sklonu</t>
  </si>
  <si>
    <t>stoka A méně šachty:   147-1,0*4=143,000 [A]</t>
  </si>
  <si>
    <t>87457</t>
  </si>
  <si>
    <t>POTRUBÍ Z TRUB PLASTOVÝCH ODPADNÍCH DN DO 500MM
PP DN500 vč. tvarovek
- vč. seříznutí potrubí při vyústění do sklonu</t>
  </si>
  <si>
    <t>stoka A méně šachty:   767-1,0*19=748,000 [A]</t>
  </si>
  <si>
    <t>894146</t>
  </si>
  <si>
    <t>ŠACHTY KANALIZAČNÍ Z BETON DÍLCŮ NA POTRUBÍ DN DO 400MM
kompletní vč. zemních prací a podkladních vrstev
vč. poklopu
- poklop mimo komunikaci - tř. B 125 nekovový se zámkem
- poklop v komunikaci - tř. D 400 samonivelační z tvárné litiny se zámkem
vč. odláždění obvodu poklopu malými dlažebními kostkami ve dvou řadách, do bet. lože</t>
  </si>
  <si>
    <t>stoka A, SA20 - SA23:   4=4,000 [A]</t>
  </si>
  <si>
    <t>894157</t>
  </si>
  <si>
    <t>ŠACHTY KANALIZAČNÍ Z BETON DÍLCŮ NA POTRUBÍ DN DO 500MM
kompletní vč. zemních prací a podkladních vrstev
vč. poklopu
- poklop mimo komunikaci - tř. B 125 nekovový se zámkem
- poklop v komunikaci - tř. D 400 samonivelační z tvárné litiny se zámkem
vč. odláždění obvodu poklopu malými dlažebními kostkami ve dvou řadách, do bet. lože</t>
  </si>
  <si>
    <t>stoka A, SA1 - SA19:   19=19,000 [A]</t>
  </si>
  <si>
    <t>89536</t>
  </si>
  <si>
    <t>A</t>
  </si>
  <si>
    <t>VÝUSTNÍ OBJEKT Z PROST BETONU C30/37</t>
  </si>
  <si>
    <t>výustní objekt pro potrubí DN 500, odhad:   6=6,000 [A]</t>
  </si>
  <si>
    <t>89712</t>
  </si>
  <si>
    <t>VPUSŤ KANALIZAČNÍ ULIČNÍ KOMPLETNÍ Z BETONOVÝCH DÍLCŮ</t>
  </si>
  <si>
    <t>stoka A, 
UV18 - UV33 + UV36 - 45 + UV48 - 60:   16+9+12=37,000 [A]</t>
  </si>
  <si>
    <t>897541</t>
  </si>
  <si>
    <t>VPUSŤ ODVOD ŽLABŮ Z POLYMERBETONU SV. ŠÍŘKY DO 100MM</t>
  </si>
  <si>
    <t>vpusť odvod. žlabu:   4=4,000 [A]</t>
  </si>
  <si>
    <t>899632</t>
  </si>
  <si>
    <t>ZKOUŠKA VODOTĚSNOSTI POTRUBÍ DN DO 150MM</t>
  </si>
  <si>
    <t>přípojky DN150:   165,3=165,300 [A]</t>
  </si>
  <si>
    <t>899662</t>
  </si>
  <si>
    <t>ZKOUŠKA VODOTĚSNOSTI POTRUBÍ DN DO 400MM</t>
  </si>
  <si>
    <t>stoka A:   147=147,000 [A]</t>
  </si>
  <si>
    <t>899672</t>
  </si>
  <si>
    <t>ZKOUŠKA VODOTĚSNOSTI POTRUBÍ DN DO 600MM</t>
  </si>
  <si>
    <t>stoka A, DN500:   767=767,000 [A]</t>
  </si>
  <si>
    <t>89980</t>
  </si>
  <si>
    <t>TELEVIZNÍ PROHLÍDKA POTRUBÍ</t>
  </si>
  <si>
    <t>DN150 + DN400 + DN500:   165,3+147+767=1 079,300 [A]</t>
  </si>
  <si>
    <t>93541</t>
  </si>
  <si>
    <t>ŽLABY Z DÍLCŮ Z POLYMERBETONU SVĚTLÉ ŠÍŘKY DO 100MM VČETNĚ MŘÍŽÍ</t>
  </si>
  <si>
    <t>délka odvod. žlabu méně vpustě:   (4,0-0,5)*4=14,000 [A]</t>
  </si>
  <si>
    <t>SO 301B</t>
  </si>
  <si>
    <t>Odvodnění komunikace II/272 - stoka B</t>
  </si>
  <si>
    <t xml:space="preserve">zemina z pol. 132738:   1515,068*2,0=3 030,136 [A]   </t>
  </si>
  <si>
    <t>výkop stoky B, dle podél. profilu (prům. hl. + 0,1 m na lože a s odpočtem tl. 0,57 m k-ce kom.)
DN400
199,04*1,4*(3,65+0,1-0,57)=886,126 [A]
(306,7-199,04)*1,4*(2,9+0,1-0,57)=366,259 [B]
rozšíření a prohloubení výkopu pro šachty potrubí DN400 (prům.hl. v úsecích)
2,3*(2,3-1,4)*(3,18*5+2,43*3)+2,3*2,3*0,4*8=64,931 [C]
výkop pro přípojky z tab. + dokop pro UV
185,512+1,2*1,2*0,5*17=197,752 [D]
Celkem: A+B+C+D=1 515,068 [E]</t>
  </si>
  <si>
    <t>uložení na skládku, m3 z pol. 132738:  1515,068=1 515,068 [A]</t>
  </si>
  <si>
    <t>kubatura výkopu z pol. 132738:   1515,068=1 515,068 [A]
odpočet obsypu vč. potrubí, mezisoučet z pol. 17581:   -354,025=- 354,025 [B] 
odpočet lože potrubí z pol. 45157:   -51,692=-51,692 [C]
odpočet šachet, 1,13m3/m x ks: -1,13*(3,18*5+2,43*3+0,4*8)=-29,821 [D]
odpočet UV, 0,3 m3/m x ks:   -0,3*(2,25*17)=-11,475 [E]
Celkem: A+B+C+D+E=1 068,055 [F]</t>
  </si>
  <si>
    <t>obsyp potrubí stoky B (bez šachet) + přípojky:
(307-1,0*8)*1,4*0,75=313,950 [A]
72,6*1,2*0,46=40,075 [B]
mezisoučet:  A+B=354,025 [C] 
odpočet potrubí DN400, DN150:
-3,14*0,225*0,225*(307-8)=-47,530 [D]
-3,14*0,077*0,077*72,6=-1,352 [E]
Celkem:  C+D+E=305,143 [F]</t>
  </si>
  <si>
    <t>lože potrubí stoky B + přípojky:  
307*1,4*0,1+72,6*1,2*0,1=51,692 [A]</t>
  </si>
  <si>
    <t xml:space="preserve">přípojky stoky B, dle tab.:   72,6=72,600 [A] </t>
  </si>
  <si>
    <t>stoka B méně šachty:   307-1,0*8=299,000 [A]</t>
  </si>
  <si>
    <t>stoka B, SB1 - SB8:   8=8,000 [A]</t>
  </si>
  <si>
    <t xml:space="preserve">stoka B, UV1 - UV17:   17=17,000 [A]
</t>
  </si>
  <si>
    <t>přípojky:   72,6=72,600 [A]</t>
  </si>
  <si>
    <t>stoka B:   307=307,000 [A]</t>
  </si>
  <si>
    <t>DN150 + DN400:   72,6+307=379,600 [A]</t>
  </si>
  <si>
    <t>SO 401</t>
  </si>
  <si>
    <t>Veřejné osvětlení</t>
  </si>
  <si>
    <t>014111</t>
  </si>
  <si>
    <t>POPLATKY ZA SKLÁDKU TYP S-IO (INERTNÍ ODPAD)
včetně odvozu</t>
  </si>
  <si>
    <t>kabelová trasa 1 kabel: 180,25+4,72+34,51+263,87+20,53+298,91+191,84+31,29+378,95=1 404,870 [A]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kabelová trasa pod parkovacím stáním nebo vjezdem (bez chráničky): 5*9+46*5=275,000 [C]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(A+B-C-D-E)*(0,2*0,35+0,05*0,05)+C*(0,2*0,5+0,05*0,05)+D*1,31*0,5+E*1,31*0,59+F*0,85*0,85*1,65=283,363 [G]</t>
  </si>
  <si>
    <t>02911a</t>
  </si>
  <si>
    <t>OSTATNÍ POŽADAVKY - GEODETICKÉ ZAMĚŘENÍ
zaměření stavby</t>
  </si>
  <si>
    <t xml:space="preserve">HM        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</si>
  <si>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(A+B)/100=15,329 [C]</t>
  </si>
  <si>
    <t>02911b</t>
  </si>
  <si>
    <t>OSTATNÍ POŽADAVKY - GEODETICKÉ ZAMĚŘENÍ
zaměření skutečného provedení stavby - každý kabel zvlášť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</si>
  <si>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(A+2*B)/100=16,609 [C]</t>
  </si>
  <si>
    <t>02944</t>
  </si>
  <si>
    <t>OSTAT POŽADAVKY - DOKUMENTACE SKUTEČ PROVEDENÍ V DIGIT FORMĚ</t>
  </si>
  <si>
    <t>029522</t>
  </si>
  <si>
    <t>OSTATNÍ POŽADAVKY - REVIZNÍ ZPRÁVY
výchozí revize elektrického zařízení - vyjma obecních rozhlasů a radaru</t>
  </si>
  <si>
    <t>029522a</t>
  </si>
  <si>
    <t>OSTATNÍ POŽADAVKY - REVIZNÍ ZPRÁVY
výchozí revize elektrického zařízení - obecní rozhlas nebo radar (pouze napojení)</t>
  </si>
  <si>
    <t>029522b</t>
  </si>
  <si>
    <t>OSTATNÍ POŽADAVKY - REVIZNÍ ZPRÁVY
výchozí revize elektrického zařízení
dočasné připojení v ulici Dolejší</t>
  </si>
  <si>
    <t>029522c</t>
  </si>
  <si>
    <t>OSTATNÍ POŽADAVKY - REVIZNÍ ZPRÁVY
periodická revize elektrického zařízení - zjištění a dokumentace stavu navazujících zařízení před zahájením stavby</t>
  </si>
  <si>
    <t>029611</t>
  </si>
  <si>
    <t>OSTATNÍ POŽADAVKY - ODBORNÝ DOZOR
potřebné manipulace v rozvodu v.o. + spolupráce se správcem v.o.</t>
  </si>
  <si>
    <t>13183</t>
  </si>
  <si>
    <t>HLOUBENÍ JAM ZAPAŽ I NEPAŽ TŘ II
rozbití základů stávajících sloupů</t>
  </si>
  <si>
    <t>47*0,85*0,85*1,65=56,030 [A]</t>
  </si>
  <si>
    <t>13273</t>
  </si>
  <si>
    <t>HLOUBENÍ RÝH ŠÍŘ DO 2M PAŽ I NEPAŽ TŘ. I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</si>
  <si>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kabelová trasa pod parkovacím stáním nebo vjezdem (bez chráničky): 5*9+46*5=275,000 [C]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(A+B-C-D-E)*0,85*0,35+C*1,15*0,5+D*1,31*0,5+E*1,31*0,59+F*0,85*0,85*1,85=662,492 [G]</t>
  </si>
  <si>
    <t>17411</t>
  </si>
  <si>
    <t>ZÁSYP JAM A RÝH ZEMINOU SE ZHUTNĚNÍM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</si>
  <si>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kabelová trasa pod parkovacím stáním nebo vjezdem (bez chráničky): 5*9+46*5=275,000 [C]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(A+B-C-D-E)*0,65*0,35+C*0,95*0,5+F*0,85*0,85*0,2=382,509 [G]</t>
  </si>
  <si>
    <t>ZÁSYP JAM A RÝH Z NAKUPOVANÝCH MATERIÁLŮ
štěrkopísek frakce 0 až 32 mm</t>
  </si>
  <si>
    <t>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D*(1*0,5+0,05*0,31)+E*1*0,59=94,829 [F]</t>
  </si>
  <si>
    <t>OBSYP POTRUBÍ A OBJEKTŮ Z NAKUPOVANÝCH MATERIÁLŮ
písek jemnozrnný frakce 0 až 4 mm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</si>
  <si>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kabelová trasa pod parkovacím stáním nebo vjezdem (bez chráničky): 5*9+46*5=275,000 [C]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(A+B-C-D-E)*(0,2*0,35+0,05*0,05)+C*(0,2*0,5+0,05*0,05)+F*0,25=118,044 [G]</t>
  </si>
  <si>
    <t>388314</t>
  </si>
  <si>
    <t>TĚLESO KABELOVODU Z PROST BETONU DO C25/30 (B30)</t>
  </si>
  <si>
    <t>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otvor chráničky: 0,055*0,055*3,14=0,009 [G]
otvor v základu sloupu: 0,2*0,2*3,14=0,126 [H]
D*(0,45*0,31-2*G)+E*(0,59*0,31-3*G)+F*(0,58*0,58-H)*1,65=39,065 [I]</t>
  </si>
  <si>
    <t>702211a</t>
  </si>
  <si>
    <t>KABELOVÁ CHRÁNIČKA ZEMNÍ DN DO 100 MM
trubka HDPE/LDPE 110/94 mm</t>
  </si>
  <si>
    <t>chránička 2 otvory: 15+12+9+24+12+9+10,5+10,5+9+12+9+9+12+9+9+9=180,000 [D] (v uvedeném pořadí chráničky 501-502; 505-506, 507-508, 509-510, 511-512, 513-514, 515-516, 519-520, 521-522, 523-524, 527-528, 529-530, 601-602, 603-604, 605-606, 607-608)
chránička 3 otvory: 8+8+8=24,000 [E]
D*2+E*3=432,000 [F]
zaokrouhleno na výrobní délku 6 metrů</t>
  </si>
  <si>
    <t>702213a</t>
  </si>
  <si>
    <t>KABELOVÁ CHRÁNIČKA ZEMNÍ DN PŘES 200 MM
ztracené bednění do základů sloupů v.o.</t>
  </si>
  <si>
    <t>47*2=94,000 [A]
94+2=96,000 [B]
zaokrouhleno na výrobní délku 6 metrů</t>
  </si>
  <si>
    <t>702312a</t>
  </si>
  <si>
    <t>ZAKRYTÍ KABELŮ VÝSTRAŽNOU FÓLIÍ ŠÍŘKY PŘES 20 DO 40 CM
výstražná fólie šířky 330 mm červená s nápisem "veřejné osvětlení"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</si>
  <si>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chránička 3 otvory: 7,78+7,99+7,86=23,630 [E]
(A+B+E)*1,03=1 603,195 [F] 3% na zvlnění a prostřih</t>
  </si>
  <si>
    <t>702332a</t>
  </si>
  <si>
    <t>ZAKRYTÍ KABELŮ PLASTOVOU DESKOU/PÁSEM ŠÍŘKY PŘES 20 DO 40 CM
deska plastová 1000x300x4 mm červená s nápisem "veřejné osvětlení"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</si>
  <si>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A+B-D-E=1 352,330 [F]
F+0,67=1 353,000 [G]zaokrouhlení na celé desky</t>
  </si>
  <si>
    <t>741911a</t>
  </si>
  <si>
    <t>UZEMŇOVACÍ VODIČ V ZEMI FEZN DO 120 MM2
zemnící drát FeZn 10 mm</t>
  </si>
  <si>
    <t>kabelová trasa 1 kabel: 180,25+4,72+34,51+263,87+20,53+298,91+191,84+31,29+378,95=1 404,870 [A]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počet sloupů: 47=47,000 [F]
počet sloupů s jedním ukončením zemnícího drátu: 3=3,000 [G]
svislá část a rezerva u napojení na sloup: 3=3,000 [H]
svod na sloupu 2A: 10=10,000 [J]
(A+B)*1,05+(F*2-G)*H+J=1 892,514 [I]
5% na zvlnění a prostřih</t>
  </si>
  <si>
    <t>742232a</t>
  </si>
  <si>
    <t>VEDENÍ VENKOVNÍ NN, ZÁVĚSNÝ KABEL DO TŘÍ ŽIL
CYKYz 2x4 mm2</t>
  </si>
  <si>
    <t>742252</t>
  </si>
  <si>
    <t>VEDENÍ VENKOVNÍ NN, OMEZOVAČ PŘEPĚTÍ
ventilová bleskojistka, jednofázová</t>
  </si>
  <si>
    <t>742254a</t>
  </si>
  <si>
    <t>VEDENÍ VENKOVNÍ NN, PROPICHOVACÍ SVORKA
pro připojení vodiče do 16 mm2 na AlFe</t>
  </si>
  <si>
    <t>742256a</t>
  </si>
  <si>
    <t>VEDENÍ VENKOVNÍ NN, KOTEVNÍ SVORKA VČETNĚ UPEVNĚNÍ
pro CYKYz 2x4 mm2</t>
  </si>
  <si>
    <t>742258a</t>
  </si>
  <si>
    <t>VEDENÍ VENKOVNÍ NN, KABELOVÝ SVOD
nezahrnuje kabel, zemnící drát, propichovací svorky, pojistkovou skříň
zahrnuje: 1) ochrannou trubky na kabel do 5x16 mm2 včetně upevnění, 2) železný úhelník na ochranu zemnícího svodu včetně upevnění, 3) upevnění kabelu ke sloupu, 4) upevnění zemnícího drátu ke sloupu</t>
  </si>
  <si>
    <t>742H22a</t>
  </si>
  <si>
    <t>KABEL NN ČTYŘ- A PĚTIŽÍLOVÝ AL S PLASTOVOU IZOLACÍ OD 4 DO 16 MM2
AYKY 5x16 mm2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</si>
  <si>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počet sloupů: 47=47,000 [F]
svislá část a rezerva u napojení na sloup: 3=3,000 [H]
svod na sloupu 2A: 10=10,000 [J]
(A+2*B)*1,05+(F*2)*H+J=2 035,914 [I]
5% na zvlnění a prostřih</t>
  </si>
  <si>
    <t>742K12a</t>
  </si>
  <si>
    <t>UKONČENÍ DVOU AŽ PĚTIŽÍLOVÉHO KABELU V ROZVADĚČI NEBO NA PŘÍSTROJI OD 4 DO 16 MM2
AYKY 5x16 mm2
včetně přeznačení světle modré žíly na červenou</t>
  </si>
  <si>
    <t>59*2+1=119,000 [A]</t>
  </si>
  <si>
    <t>742K12b</t>
  </si>
  <si>
    <t>UKONČENÍ DVOU AŽ PĚTIŽÍLOVÉHO KABELU V ROZVADĚČI NEBO NA PŘÍSTROJI OD 4 DO 16 MM2
CYKYz 2x4 mm2</t>
  </si>
  <si>
    <t>742Z23a</t>
  </si>
  <si>
    <t>DEMONTÁŽ KABELOVÉHO VEDENÍ NN
závěsný kabel do 4x10 mm2</t>
  </si>
  <si>
    <t>743122a</t>
  </si>
  <si>
    <t>Osvětlovací stožár  pevný žárově zinkovaný délky 6,5 - 12m
sloup dálniční závěsná výška svítidla 8 metrů</t>
  </si>
  <si>
    <t>743122b</t>
  </si>
  <si>
    <t>Osvětlovací stožár  pevný žárově zinkovaný délky 6,5 - 12m
sloup dálniční závěsná výška svítidla 10 metrů</t>
  </si>
  <si>
    <t>743122c</t>
  </si>
  <si>
    <t>Osvětlovací stožár  pevný žárově zinkovaný délky 6,5 - 12m
sloup dálniční závěsná výška svítidla 12 metrů</t>
  </si>
  <si>
    <t>743151a</t>
  </si>
  <si>
    <t>OSVĚTLOVACÍ STOŽÁR  - STOŽÁROVÁ ROZVODNICE S 1-2 JISTÍCÍMI PRVKY</t>
  </si>
  <si>
    <t>743152a</t>
  </si>
  <si>
    <t>OSVĚTLOVACÍ STOŽÁR  - STOŽÁROVÁ ROZVODNICE S 3-4 JISTÍCÍMI PRVKY</t>
  </si>
  <si>
    <t>743161a</t>
  </si>
  <si>
    <t>OSVĚTLOVACÍ STOŽÁR  - ÚPRAVA PRO MONTÁŽ PŘÍDAVNÉHO ZAŘÍZENÍ (ROZHLAS, KAMERA, ČIDLO APOD.)</t>
  </si>
  <si>
    <t>743311a</t>
  </si>
  <si>
    <t>VÝLOŽNÍK PRO MONTÁŽ SVÍTIDLA NA STOŽÁR JEDNORAMENNÝ DÉLKA VYLOŽENÍ DO 1 M
výložník 0,5 m na sloup dálniční</t>
  </si>
  <si>
    <t>743311b</t>
  </si>
  <si>
    <t>VÝLOŽNÍK PRO MONTÁŽ SVÍTIDLA NA STOŽÁR JEDNORAMENNÝ DÉLKA VYLOŽENÍ DO 1 M
druhý výložník 0,5 m na sloup zavěšený v nižší výšce</t>
  </si>
  <si>
    <t>743313a</t>
  </si>
  <si>
    <t>VÝLOŽNÍK PRO MONTÁŽ SVÍTIDLA NA STOŽÁR JEDNORAMENNÝ DÉLKA VYLOŽENÍ PŘES 2 M
2,5 m na sloup dálniční</t>
  </si>
  <si>
    <t>743321a</t>
  </si>
  <si>
    <t>VÝLOŽNÍK PRO MONTÁŽ SVÍTIDLA NA STOŽÁR DVOURAMENNÝ DÉLKA VYLOŽENÍ DO 1 M
2x0,5m/180° na sloup dálniční</t>
  </si>
  <si>
    <t>743321b</t>
  </si>
  <si>
    <t>VÝLOŽNÍK PRO MONTÁŽ SVÍTIDLA NA STOŽÁR DVOURAMENNÝ DÉLKA VYLOŽENÍ DO 1 M
2x0,5m vidličkový (podélné osy svítidel souběžné) na sloup dálniční</t>
  </si>
  <si>
    <t>743554a</t>
  </si>
  <si>
    <t>SVÍTIDLO VENKOVNÍ VŠEOBECNÉ LED, MIN. IP 44, PŘES 45 W
60W, typ dle pokynů správce</t>
  </si>
  <si>
    <t>743554b</t>
  </si>
  <si>
    <t>SVÍTIDLO VENKOVNÍ VŠEOBECNÉ LED, MIN. IP 44, PŘES 45 W
47W, typ dle pokynů správce</t>
  </si>
  <si>
    <t>743554c</t>
  </si>
  <si>
    <t>SVÍTIDLO VENKOVNÍ VŠEOBECNÉ LED, MIN. IP 44, PŘES 45 W
180W/210W, typ dle pokynů správce</t>
  </si>
  <si>
    <t>743C11</t>
  </si>
  <si>
    <t>SKŘÍŇ PŘÍPOJKOVÁ POJISTKOVÁ NA STOŽÁR/STĚNU NEBO DO VÝKLENKU DO 63 A, DO 50 MM2, S 1-2 SADAMI JISTÍCÍCH PRVKŮ
na sloup, včetně upevnění, 1 sada PH000</t>
  </si>
  <si>
    <t>743Z11a</t>
  </si>
  <si>
    <t>DEMONTÁŽ OSVĚTLOVACÍHO STOŽÁRU ULIČNÍHO VÝŠKY DO 15 M</t>
  </si>
  <si>
    <t>743Z34a</t>
  </si>
  <si>
    <t>DEMONTÁŽ NÁSTĚNNÉHO, PŘISAZENÉHO NEBO ZÁVĚSNÉHO SVÍTIDLA
kompletu městského rozhlasu nebo radaru, včetně skladování do opětovné montáže</t>
  </si>
  <si>
    <t>743Z35a</t>
  </si>
  <si>
    <t>DEMONTÁŽ SVÍTIDLA Z OSVĚTLOVACÍHO STOŽÁRU VÝŠKY DO 15 M
včetně zdroje světla</t>
  </si>
  <si>
    <t>744I01</t>
  </si>
  <si>
    <t>POJISTKOVÁ VLOŽKA DO 160 A
zkratovací propojka PH000</t>
  </si>
  <si>
    <t>SO 801</t>
  </si>
  <si>
    <t>Vegetační úpravy</t>
  </si>
  <si>
    <t>plochy ohumusování bez ploch výsadby:   2578,15-262,25=2 315,900 [A]</t>
  </si>
  <si>
    <t>OŠETŘOVÁNÍ TRÁVNÍKU
2x</t>
  </si>
  <si>
    <t>2 x m2 pol. 18241:   2315,9=2 315,900 [A]</t>
  </si>
  <si>
    <t>18311</t>
  </si>
  <si>
    <t>ZALOŽENÍ ZÁHONU PRO VÝSADBU</t>
  </si>
  <si>
    <t xml:space="preserve">výsadbové mísy pro stromy, 1,5 m2/strom:   1,5*43=64,500 [A]
pro přesazený strom:  1,5*1=1,500 [B]
pro keře v řadách, m2 x ks:   0,5*0,5*785=196,250 [C]
Celkem: A+B+C=262,250 [D]   
</t>
  </si>
  <si>
    <t>18331</t>
  </si>
  <si>
    <t>SADOVNICKÉ OBDĚLÁNÍ PŮDY</t>
  </si>
  <si>
    <t>plocha humusování bez plochy výsadby:   2578,15-262,25=2 315,900 [A]</t>
  </si>
  <si>
    <t>CHEMICKÉ ODPLEVELENÍ
1,5x</t>
  </si>
  <si>
    <t>1,5 x m2 z pol. 18241:   1,5*2315,9=3 473,850 [A]</t>
  </si>
  <si>
    <t>18461</t>
  </si>
  <si>
    <t>MULČOVÁNÍ</t>
  </si>
  <si>
    <t>m2 dle pol. 18311:   262,25=262,250 [A]</t>
  </si>
  <si>
    <t>18471</t>
  </si>
  <si>
    <t>OŠETŘENÍ DŘEVIN VE SKUPINÁCH
2x plocha výsadby keřů</t>
  </si>
  <si>
    <t>2 x m2:   2*196,25=392,500 [A]</t>
  </si>
  <si>
    <t>18472</t>
  </si>
  <si>
    <t>OŠETŘENÍ DŘEVIN SOLITERNÍCH
2x</t>
  </si>
  <si>
    <t>2 x počet stromů + přesazený strom:   2*(43+1)=88,000 [A]</t>
  </si>
  <si>
    <t>184A</t>
  </si>
  <si>
    <t>VYSAZOVÁNÍ KEŘŮ S BALEM VČETNĚ VÝKOPU JAMKY
kontejnerované</t>
  </si>
  <si>
    <t>keře dle TZ:   785=785,000 [A]</t>
  </si>
  <si>
    <t>184B15</t>
  </si>
  <si>
    <t>VYSAZOVÁNÍ STROMŮ LISTNATÝCH S BALEM OBVOD KMENE DO 16CM, PODCHOZÍ VÝŠ MIN 2,4M</t>
  </si>
  <si>
    <t>stromy alejové,dle TZ
jeřáb prostřední:   3=3,000 [A]
javor mleč,panašovaný:   11=11,000 [B]
Celkem: A+B=14,000 [C]</t>
  </si>
  <si>
    <t>VYSAZOVÁNÍ STROMŮ LISTNATÝCH S BALEM OBVOD KMENE DO 16CM, PODCHOZÍ VÝŠ MIN 3,0M</t>
  </si>
  <si>
    <t>stromy s podsadbou keřů (pyramidy), dle TZ
dub letní sloupovitý:   1=1,000 [A]
habr obecný sloupovitý:   28=28,000 [B]
Celkem: A+B=29,000 [C]</t>
  </si>
  <si>
    <t>184E2</t>
  </si>
  <si>
    <t>PŘESAZOVÁNÍ STROMŮ</t>
  </si>
  <si>
    <t>přesazení stáv.lípy:   1=1,000 [A]</t>
  </si>
  <si>
    <t>18600</t>
  </si>
  <si>
    <t>ZALÉVÁNÍ VODOU
10x výsadby: 5 l/keř, 50 l/strom</t>
  </si>
  <si>
    <t>keře:   785*0,005*10=39,250 [A]
stromy + 1ks přesazený:   (43+1)*0,05*10=22,000 [B]
Celkem: A+B=61,250 [C]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</si>
</sst>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30" sqref="H30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SUM(C11:C38)</f>
        <v>0</v>
      </c>
      <c r="G7" t="s">
        <v>6</v>
      </c>
      <c r="H7">
        <v>10</v>
      </c>
    </row>
    <row r="8" spans="2:8" ht="12.75" customHeight="1">
      <c r="B8" s="3" t="s">
        <v>4</v>
      </c>
      <c r="C8" s="2">
        <f>SUM(E11:E38)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/>
      <c r="D11" s="10"/>
      <c r="E11" s="10"/>
    </row>
    <row r="12" spans="1:5" ht="12.75" customHeight="1">
      <c r="A12" s="6" t="s">
        <v>67</v>
      </c>
      <c r="B12" s="6" t="s">
        <v>68</v>
      </c>
      <c r="C12" s="10"/>
      <c r="D12" s="10"/>
      <c r="E12" s="10"/>
    </row>
    <row r="13" spans="1:5" ht="12.75" customHeight="1">
      <c r="A13" s="6" t="s">
        <v>198</v>
      </c>
      <c r="B13" s="6" t="s">
        <v>199</v>
      </c>
      <c r="C13" s="10"/>
      <c r="D13" s="10"/>
      <c r="E13" s="10"/>
    </row>
    <row r="14" spans="1:5" ht="12.75" customHeight="1">
      <c r="A14" s="6" t="s">
        <v>220</v>
      </c>
      <c r="B14" s="6" t="s">
        <v>221</v>
      </c>
      <c r="C14" s="10"/>
      <c r="D14" s="10"/>
      <c r="E14" s="10"/>
    </row>
    <row r="15" spans="1:5" ht="12.75" customHeight="1">
      <c r="A15" s="6" t="s">
        <v>248</v>
      </c>
      <c r="B15" s="6" t="s">
        <v>249</v>
      </c>
      <c r="C15" s="10"/>
      <c r="D15" s="10"/>
      <c r="E15" s="10"/>
    </row>
    <row r="16" spans="1:5" ht="12.75" customHeight="1">
      <c r="A16" s="6" t="s">
        <v>261</v>
      </c>
      <c r="B16" s="6" t="s">
        <v>262</v>
      </c>
      <c r="C16" s="10"/>
      <c r="D16" s="10"/>
      <c r="E16" s="10"/>
    </row>
    <row r="17" spans="1:5" ht="12.75" customHeight="1">
      <c r="A17" s="6" t="s">
        <v>269</v>
      </c>
      <c r="B17" s="6" t="s">
        <v>270</v>
      </c>
      <c r="C17" s="10"/>
      <c r="D17" s="10"/>
      <c r="E17" s="10"/>
    </row>
    <row r="18" spans="1:5" ht="12.75" customHeight="1">
      <c r="A18" s="6" t="s">
        <v>310</v>
      </c>
      <c r="B18" s="6" t="s">
        <v>311</v>
      </c>
      <c r="C18" s="10"/>
      <c r="D18" s="10"/>
      <c r="E18" s="10"/>
    </row>
    <row r="19" spans="1:5" ht="12.75" customHeight="1">
      <c r="A19" s="6" t="s">
        <v>738</v>
      </c>
      <c r="B19" s="6" t="s">
        <v>739</v>
      </c>
      <c r="C19" s="10"/>
      <c r="D19" s="10"/>
      <c r="E19" s="10"/>
    </row>
    <row r="20" spans="1:5" ht="12.75" customHeight="1">
      <c r="A20" s="6" t="s">
        <v>835</v>
      </c>
      <c r="B20" s="6" t="s">
        <v>836</v>
      </c>
      <c r="C20" s="10"/>
      <c r="D20" s="10"/>
      <c r="E20" s="10"/>
    </row>
    <row r="21" spans="1:5" ht="12.75" customHeight="1">
      <c r="A21" s="6" t="s">
        <v>1218</v>
      </c>
      <c r="B21" s="6" t="s">
        <v>1219</v>
      </c>
      <c r="C21" s="10"/>
      <c r="D21" s="10"/>
      <c r="E21" s="10"/>
    </row>
    <row r="22" spans="1:5" ht="12.75" customHeight="1">
      <c r="A22" s="6" t="s">
        <v>1243</v>
      </c>
      <c r="B22" s="6" t="s">
        <v>1244</v>
      </c>
      <c r="C22" s="10"/>
      <c r="D22" s="10"/>
      <c r="E22" s="10"/>
    </row>
    <row r="23" spans="1:5" ht="12.75" customHeight="1">
      <c r="A23" s="6" t="s">
        <v>1265</v>
      </c>
      <c r="B23" s="6" t="s">
        <v>1266</v>
      </c>
      <c r="C23" s="10"/>
      <c r="D23" s="10"/>
      <c r="E23" s="10"/>
    </row>
    <row r="24" spans="1:5" ht="12.75" customHeight="1">
      <c r="A24" s="6" t="s">
        <v>1349</v>
      </c>
      <c r="B24" s="6" t="s">
        <v>1350</v>
      </c>
      <c r="C24" s="10"/>
      <c r="D24" s="10"/>
      <c r="E24" s="10"/>
    </row>
    <row r="25" spans="1:5" ht="12.75" customHeight="1">
      <c r="A25" s="6" t="s">
        <v>1378</v>
      </c>
      <c r="B25" s="6" t="s">
        <v>1379</v>
      </c>
      <c r="C25" s="10"/>
      <c r="D25" s="10"/>
      <c r="E25" s="10"/>
    </row>
    <row r="26" spans="1:5" ht="12.75" customHeight="1">
      <c r="A26" s="6" t="s">
        <v>1385</v>
      </c>
      <c r="B26" s="6" t="s">
        <v>1386</v>
      </c>
      <c r="C26" s="10"/>
      <c r="D26" s="10"/>
      <c r="E26" s="10"/>
    </row>
    <row r="27" spans="1:5" ht="12.75" customHeight="1">
      <c r="A27" s="6" t="s">
        <v>1415</v>
      </c>
      <c r="B27" s="6" t="s">
        <v>1416</v>
      </c>
      <c r="C27" s="10"/>
      <c r="D27" s="10"/>
      <c r="E27" s="10"/>
    </row>
    <row r="28" spans="1:5" ht="12.75" customHeight="1">
      <c r="A28" s="6" t="s">
        <v>1610</v>
      </c>
      <c r="B28" s="6" t="s">
        <v>1611</v>
      </c>
      <c r="C28" s="10"/>
      <c r="D28" s="10"/>
      <c r="E28" s="10"/>
    </row>
    <row r="29" spans="1:5" ht="12.75" customHeight="1">
      <c r="A29" s="6" t="s">
        <v>1643</v>
      </c>
      <c r="B29" s="6" t="s">
        <v>1644</v>
      </c>
      <c r="C29" s="10"/>
      <c r="D29" s="10"/>
      <c r="E29" s="10"/>
    </row>
    <row r="30" spans="1:5" ht="12.75" customHeight="1">
      <c r="A30" s="6" t="s">
        <v>1691</v>
      </c>
      <c r="B30" s="6" t="s">
        <v>1692</v>
      </c>
      <c r="C30" s="10"/>
      <c r="D30" s="10"/>
      <c r="E30" s="10"/>
    </row>
    <row r="31" spans="1:5" ht="12.75" customHeight="1">
      <c r="A31" s="6" t="s">
        <v>1799</v>
      </c>
      <c r="B31" s="6" t="s">
        <v>1800</v>
      </c>
      <c r="C31" s="10"/>
      <c r="D31" s="10"/>
      <c r="E31" s="10"/>
    </row>
    <row r="32" spans="1:5" ht="12.75" customHeight="1">
      <c r="A32" s="6" t="s">
        <v>1901</v>
      </c>
      <c r="B32" s="6" t="s">
        <v>1902</v>
      </c>
      <c r="C32" s="10"/>
      <c r="D32" s="10"/>
      <c r="E32" s="10"/>
    </row>
    <row r="33" spans="1:5" ht="12.75" customHeight="1">
      <c r="A33" s="6" t="s">
        <v>1921</v>
      </c>
      <c r="B33" s="6" t="s">
        <v>1922</v>
      </c>
      <c r="C33" s="10"/>
      <c r="D33" s="10"/>
      <c r="E33" s="10"/>
    </row>
    <row r="34" spans="1:5" ht="12.75" customHeight="1">
      <c r="A34" s="6" t="s">
        <v>1927</v>
      </c>
      <c r="B34" s="6" t="s">
        <v>1928</v>
      </c>
      <c r="C34" s="10"/>
      <c r="D34" s="10"/>
      <c r="E34" s="10"/>
    </row>
    <row r="35" spans="1:5" ht="12.75" customHeight="1">
      <c r="A35" s="6" t="s">
        <v>2181</v>
      </c>
      <c r="B35" s="6" t="s">
        <v>2182</v>
      </c>
      <c r="C35" s="10"/>
      <c r="D35" s="10"/>
      <c r="E35" s="10"/>
    </row>
    <row r="36" spans="1:5" ht="12.75" customHeight="1">
      <c r="A36" s="6" t="s">
        <v>2249</v>
      </c>
      <c r="B36" s="6" t="s">
        <v>2250</v>
      </c>
      <c r="C36" s="10"/>
      <c r="D36" s="10"/>
      <c r="E36" s="10"/>
    </row>
    <row r="37" spans="1:5" ht="12.75" customHeight="1">
      <c r="A37" s="6" t="s">
        <v>2264</v>
      </c>
      <c r="B37" s="6" t="s">
        <v>2265</v>
      </c>
      <c r="C37" s="10"/>
      <c r="D37" s="10"/>
      <c r="E37" s="10"/>
    </row>
    <row r="38" spans="1:5" ht="12.75" customHeight="1">
      <c r="A38" s="6" t="s">
        <v>2377</v>
      </c>
      <c r="B38" s="6" t="s">
        <v>2378</v>
      </c>
      <c r="C38" s="10"/>
      <c r="D38" s="10"/>
      <c r="E38" s="10"/>
    </row>
  </sheetData>
  <sheetProtection formatColumns="0"/>
  <hyperlinks>
    <hyperlink ref="A11" location="#'SO 001'!A1" tooltip="Odkaz na stranku objektu [SO 001]" display="SO 001"/>
    <hyperlink ref="A12" location="#'SO 001.1'!A1" tooltip="Odkaz na stranku objektu [SO 001.1]" display="SO 001.1"/>
    <hyperlink ref="A13" location="#'SO 001.2'!A1" tooltip="Odkaz na stranku objektu [SO 001.2 ]" display="SO 001.2"/>
    <hyperlink ref="A14" location="#'SO 001.3A'!A1" tooltip="Odkaz na stranku objektu [SO 001.3A]" display="SO 001.3A"/>
    <hyperlink ref="A15" location="#'SO 001.3B'!A1" tooltip="Odkaz na stranku objektu [SO 001.3B]" display="SO 001.3B"/>
    <hyperlink ref="A16" location="#'SO 001.4'!A1" tooltip="Odkaz na stranku objektu [SO 001.4]" display="SO 001.4"/>
    <hyperlink ref="A17" location="#'SO 001.5.2'!A1" tooltip="Odkaz na stranku objektu [SO 001.5.2]" display="SO 001.5.2"/>
    <hyperlink ref="A18" location="#'002.1'!A1" tooltip="Odkaz na stranku objektu [002.1]" display="002.1"/>
    <hyperlink ref="A19" location="#'002.2'!A1" tooltip="Odkaz na stranku objektu [002.2]" display="002.2"/>
    <hyperlink ref="A20" location="#'002.3'!A1" tooltip="Odkaz na stranku objektu [002.3]" display="002.3"/>
    <hyperlink ref="A21" location="#'002.4'!A1" tooltip="Odkaz na stranku objektu [002.4]" display="002.4"/>
    <hyperlink ref="A22" location="#'002.5'!A1" tooltip="Odkaz na stranku objektu [002.5]" display="002.5"/>
    <hyperlink ref="A23" location="#'002.6'!A1" tooltip="Odkaz na stranku objektu [002.6]" display="002.6"/>
    <hyperlink ref="A24" location="#'002.7'!A1" tooltip="Odkaz na stranku objektu [002.7]" display="002.7"/>
    <hyperlink ref="A25" location="#'002.8'!A1" tooltip="Odkaz na stranku objektu [002.8]" display="002.8"/>
    <hyperlink ref="A26" location="#'SO 003'!A1" tooltip="Odkaz na stranku objektu [SO 003]" display="SO 003"/>
    <hyperlink ref="A27" location="#'SO 004'!A1" tooltip="Odkaz na stranku objektu [SO 004]" display="SO 004"/>
    <hyperlink ref="A28" location="#'SO 005'!A1" tooltip="Odkaz na stranku objektu [SO 005]" display="SO 005"/>
    <hyperlink ref="A29" location="#'SO 006'!A1" tooltip="Odkaz na stranku objektu [SO 006]" display="SO 006"/>
    <hyperlink ref="A30" location="#'SO 101'!A1" tooltip="Odkaz na stranku objektu [SO 101]" display="SO 101"/>
    <hyperlink ref="A31" location="#'SO 120'!A1" tooltip="Odkaz na stranku objektu [SO 120]" display="SO 120"/>
    <hyperlink ref="A32" location="#'SO 191A'!A1" tooltip="Odkaz na stranku objektu [SO 191A]" display="SO 191A"/>
    <hyperlink ref="A33" location="#'SO 191B'!A1" tooltip="Odkaz na stranku objektu [SO 191B]" display="SO 191B"/>
    <hyperlink ref="A34" location="#'SO 201'!A1" tooltip="Odkaz na stranku objektu [SO 201]" display="SO 201"/>
    <hyperlink ref="A35" location="#'SO 301A'!A1" tooltip="Odkaz na stranku objektu [SO 301A]" display="SO 301A"/>
    <hyperlink ref="A36" location="#'SO 301B'!A1" tooltip="Odkaz na stranku objektu [SO 301B]" display="SO 301B"/>
    <hyperlink ref="A37" location="#'SO 401'!A1" tooltip="Odkaz na stranku objektu [SO 401]" display="SO 401"/>
    <hyperlink ref="A38" location="#'SO 801'!A1" tooltip="Odkaz na stranku objektu [SO 801]" display="SO 801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738</v>
      </c>
      <c r="D6" s="5"/>
      <c r="E6" s="5" t="s">
        <v>739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741</v>
      </c>
      <c r="D11" s="7"/>
      <c r="E11" s="7" t="s">
        <v>740</v>
      </c>
      <c r="F11" s="7"/>
      <c r="G11" s="9"/>
      <c r="H11" s="7"/>
      <c r="I11" s="9"/>
    </row>
    <row r="12" spans="1:16" ht="12.75">
      <c r="A12" s="6">
        <v>3</v>
      </c>
      <c r="B12" s="6" t="s">
        <v>46</v>
      </c>
      <c r="C12" s="6" t="s">
        <v>144</v>
      </c>
      <c r="D12" s="6" t="s">
        <v>46</v>
      </c>
      <c r="E12" s="6" t="s">
        <v>742</v>
      </c>
      <c r="F12" s="6"/>
      <c r="G12" s="8">
        <v>1</v>
      </c>
      <c r="H12" s="11">
        <v>8000</v>
      </c>
      <c r="I12" s="10">
        <f aca="true" t="shared" si="0" ref="I12:I40">ROUND((H12*G12),2)</f>
        <v>8000</v>
      </c>
      <c r="O12">
        <f>rekapitulace!H8</f>
        <v>21</v>
      </c>
      <c r="P12">
        <f aca="true" t="shared" si="1" ref="P12:P40">O12/100*I12</f>
        <v>1680</v>
      </c>
    </row>
    <row r="13" spans="1:16" ht="12.75">
      <c r="A13" s="6">
        <v>4</v>
      </c>
      <c r="B13" s="6" t="s">
        <v>46</v>
      </c>
      <c r="C13" s="6" t="s">
        <v>182</v>
      </c>
      <c r="D13" s="6" t="s">
        <v>46</v>
      </c>
      <c r="E13" s="6" t="s">
        <v>742</v>
      </c>
      <c r="F13" s="6"/>
      <c r="G13" s="8">
        <v>1</v>
      </c>
      <c r="H13" s="11">
        <v>5000</v>
      </c>
      <c r="I13" s="10">
        <f t="shared" si="0"/>
        <v>5000</v>
      </c>
      <c r="O13">
        <f>rekapitulace!H8</f>
        <v>21</v>
      </c>
      <c r="P13">
        <f t="shared" si="1"/>
        <v>1050</v>
      </c>
    </row>
    <row r="14" spans="1:16" ht="12.75">
      <c r="A14" s="6">
        <v>5</v>
      </c>
      <c r="B14" s="6" t="s">
        <v>46</v>
      </c>
      <c r="C14" s="6" t="s">
        <v>142</v>
      </c>
      <c r="D14" s="6" t="s">
        <v>46</v>
      </c>
      <c r="E14" s="6" t="s">
        <v>743</v>
      </c>
      <c r="F14" s="6" t="s">
        <v>387</v>
      </c>
      <c r="G14" s="8">
        <v>1</v>
      </c>
      <c r="H14" s="11">
        <v>69000</v>
      </c>
      <c r="I14" s="10">
        <f t="shared" si="0"/>
        <v>69000</v>
      </c>
      <c r="O14">
        <f>rekapitulace!H8</f>
        <v>21</v>
      </c>
      <c r="P14">
        <f t="shared" si="1"/>
        <v>14490</v>
      </c>
    </row>
    <row r="15" spans="1:16" ht="12.75">
      <c r="A15" s="6">
        <v>6</v>
      </c>
      <c r="B15" s="6" t="s">
        <v>46</v>
      </c>
      <c r="C15" s="6" t="s">
        <v>233</v>
      </c>
      <c r="D15" s="6" t="s">
        <v>46</v>
      </c>
      <c r="E15" s="6" t="s">
        <v>744</v>
      </c>
      <c r="F15" s="6"/>
      <c r="G15" s="8">
        <v>1</v>
      </c>
      <c r="H15" s="11">
        <v>33000</v>
      </c>
      <c r="I15" s="10">
        <f t="shared" si="0"/>
        <v>33000</v>
      </c>
      <c r="O15">
        <f>rekapitulace!H8</f>
        <v>21</v>
      </c>
      <c r="P15">
        <f t="shared" si="1"/>
        <v>6930</v>
      </c>
    </row>
    <row r="16" spans="1:16" ht="12.75">
      <c r="A16" s="6">
        <v>7</v>
      </c>
      <c r="B16" s="6" t="s">
        <v>46</v>
      </c>
      <c r="C16" s="6" t="s">
        <v>745</v>
      </c>
      <c r="D16" s="6" t="s">
        <v>46</v>
      </c>
      <c r="E16" s="6" t="s">
        <v>746</v>
      </c>
      <c r="F16" s="6"/>
      <c r="G16" s="8">
        <v>1</v>
      </c>
      <c r="H16" s="11">
        <v>1150000</v>
      </c>
      <c r="I16" s="10">
        <f t="shared" si="0"/>
        <v>1150000</v>
      </c>
      <c r="O16">
        <f>rekapitulace!H8</f>
        <v>21</v>
      </c>
      <c r="P16">
        <f t="shared" si="1"/>
        <v>241500</v>
      </c>
    </row>
    <row r="17" spans="1:16" ht="12.75">
      <c r="A17" s="6">
        <v>8</v>
      </c>
      <c r="B17" s="6" t="s">
        <v>46</v>
      </c>
      <c r="C17" s="6" t="s">
        <v>747</v>
      </c>
      <c r="D17" s="6" t="s">
        <v>46</v>
      </c>
      <c r="E17" s="6" t="s">
        <v>748</v>
      </c>
      <c r="F17" s="6"/>
      <c r="G17" s="8">
        <v>1</v>
      </c>
      <c r="H17" s="11">
        <v>360000</v>
      </c>
      <c r="I17" s="10">
        <f t="shared" si="0"/>
        <v>360000</v>
      </c>
      <c r="O17">
        <f>rekapitulace!H8</f>
        <v>21</v>
      </c>
      <c r="P17">
        <f t="shared" si="1"/>
        <v>75600</v>
      </c>
    </row>
    <row r="18" spans="1:16" ht="12.75">
      <c r="A18" s="6">
        <v>9</v>
      </c>
      <c r="B18" s="6" t="s">
        <v>46</v>
      </c>
      <c r="C18" s="6" t="s">
        <v>749</v>
      </c>
      <c r="D18" s="6" t="s">
        <v>46</v>
      </c>
      <c r="E18" s="6" t="s">
        <v>750</v>
      </c>
      <c r="F18" s="6" t="s">
        <v>387</v>
      </c>
      <c r="G18" s="8">
        <v>1</v>
      </c>
      <c r="H18" s="11">
        <v>27000</v>
      </c>
      <c r="I18" s="10">
        <f t="shared" si="0"/>
        <v>27000</v>
      </c>
      <c r="O18">
        <f>rekapitulace!H8</f>
        <v>21</v>
      </c>
      <c r="P18">
        <f t="shared" si="1"/>
        <v>5670</v>
      </c>
    </row>
    <row r="19" spans="1:16" ht="12.75">
      <c r="A19" s="6">
        <v>10</v>
      </c>
      <c r="B19" s="6" t="s">
        <v>46</v>
      </c>
      <c r="C19" s="6" t="s">
        <v>751</v>
      </c>
      <c r="D19" s="6" t="s">
        <v>46</v>
      </c>
      <c r="E19" s="6" t="s">
        <v>752</v>
      </c>
      <c r="F19" s="6"/>
      <c r="G19" s="8">
        <v>1</v>
      </c>
      <c r="H19" s="11">
        <v>10000</v>
      </c>
      <c r="I19" s="10">
        <f t="shared" si="0"/>
        <v>10000</v>
      </c>
      <c r="O19">
        <f>rekapitulace!H8</f>
        <v>21</v>
      </c>
      <c r="P19">
        <f t="shared" si="1"/>
        <v>2100</v>
      </c>
    </row>
    <row r="20" spans="1:16" ht="12.75">
      <c r="A20" s="6">
        <v>11</v>
      </c>
      <c r="B20" s="6" t="s">
        <v>46</v>
      </c>
      <c r="C20" s="6" t="s">
        <v>168</v>
      </c>
      <c r="D20" s="6" t="s">
        <v>46</v>
      </c>
      <c r="E20" s="6" t="s">
        <v>753</v>
      </c>
      <c r="F20" s="6" t="s">
        <v>355</v>
      </c>
      <c r="G20" s="8">
        <v>2</v>
      </c>
      <c r="H20" s="11">
        <v>107000</v>
      </c>
      <c r="I20" s="10">
        <f t="shared" si="0"/>
        <v>214000</v>
      </c>
      <c r="O20">
        <f>rekapitulace!H8</f>
        <v>21</v>
      </c>
      <c r="P20">
        <f t="shared" si="1"/>
        <v>44940</v>
      </c>
    </row>
    <row r="21" spans="1:16" ht="12.75">
      <c r="A21" s="6">
        <v>12</v>
      </c>
      <c r="B21" s="6" t="s">
        <v>46</v>
      </c>
      <c r="C21" s="6" t="s">
        <v>164</v>
      </c>
      <c r="D21" s="6" t="s">
        <v>46</v>
      </c>
      <c r="E21" s="6" t="s">
        <v>754</v>
      </c>
      <c r="F21" s="6" t="s">
        <v>52</v>
      </c>
      <c r="G21" s="8">
        <v>2</v>
      </c>
      <c r="H21" s="11">
        <v>1500</v>
      </c>
      <c r="I21" s="10">
        <f t="shared" si="0"/>
        <v>3000</v>
      </c>
      <c r="O21">
        <f>rekapitulace!H8</f>
        <v>21</v>
      </c>
      <c r="P21">
        <f t="shared" si="1"/>
        <v>630</v>
      </c>
    </row>
    <row r="22" spans="1:16" ht="12.75">
      <c r="A22" s="6">
        <v>13</v>
      </c>
      <c r="B22" s="6" t="s">
        <v>46</v>
      </c>
      <c r="C22" s="6" t="s">
        <v>166</v>
      </c>
      <c r="D22" s="6" t="s">
        <v>46</v>
      </c>
      <c r="E22" s="6" t="s">
        <v>755</v>
      </c>
      <c r="F22" s="6"/>
      <c r="G22" s="8">
        <v>2</v>
      </c>
      <c r="H22" s="11">
        <v>16000</v>
      </c>
      <c r="I22" s="10">
        <f t="shared" si="0"/>
        <v>32000</v>
      </c>
      <c r="O22">
        <f>rekapitulace!H8</f>
        <v>21</v>
      </c>
      <c r="P22">
        <f t="shared" si="1"/>
        <v>6720</v>
      </c>
    </row>
    <row r="23" spans="1:16" ht="12.75">
      <c r="A23" s="6">
        <v>14</v>
      </c>
      <c r="B23" s="6" t="s">
        <v>46</v>
      </c>
      <c r="C23" s="6" t="s">
        <v>172</v>
      </c>
      <c r="D23" s="6" t="s">
        <v>46</v>
      </c>
      <c r="E23" s="6" t="s">
        <v>756</v>
      </c>
      <c r="F23" s="6" t="s">
        <v>72</v>
      </c>
      <c r="G23" s="8">
        <v>16</v>
      </c>
      <c r="H23" s="11">
        <v>40</v>
      </c>
      <c r="I23" s="10">
        <f t="shared" si="0"/>
        <v>640</v>
      </c>
      <c r="O23">
        <f>rekapitulace!H8</f>
        <v>21</v>
      </c>
      <c r="P23">
        <f t="shared" si="1"/>
        <v>134.4</v>
      </c>
    </row>
    <row r="24" spans="1:16" ht="12.75">
      <c r="A24" s="6">
        <v>16</v>
      </c>
      <c r="B24" s="6" t="s">
        <v>46</v>
      </c>
      <c r="C24" s="6" t="s">
        <v>176</v>
      </c>
      <c r="D24" s="6" t="s">
        <v>46</v>
      </c>
      <c r="E24" s="6" t="s">
        <v>757</v>
      </c>
      <c r="F24" s="6" t="s">
        <v>387</v>
      </c>
      <c r="G24" s="8">
        <v>1</v>
      </c>
      <c r="H24" s="11">
        <v>45290.05</v>
      </c>
      <c r="I24" s="10">
        <f t="shared" si="0"/>
        <v>45290.05</v>
      </c>
      <c r="O24">
        <f>rekapitulace!H8</f>
        <v>21</v>
      </c>
      <c r="P24">
        <f t="shared" si="1"/>
        <v>9510.9105</v>
      </c>
    </row>
    <row r="25" spans="1:16" ht="12.75">
      <c r="A25" s="6">
        <v>17</v>
      </c>
      <c r="B25" s="6" t="s">
        <v>46</v>
      </c>
      <c r="C25" s="6" t="s">
        <v>180</v>
      </c>
      <c r="D25" s="6" t="s">
        <v>46</v>
      </c>
      <c r="E25" s="6" t="s">
        <v>758</v>
      </c>
      <c r="F25" s="6"/>
      <c r="G25" s="8">
        <v>1</v>
      </c>
      <c r="H25" s="11">
        <v>5000</v>
      </c>
      <c r="I25" s="10">
        <f t="shared" si="0"/>
        <v>5000</v>
      </c>
      <c r="O25">
        <f>rekapitulace!H8</f>
        <v>21</v>
      </c>
      <c r="P25">
        <f t="shared" si="1"/>
        <v>1050</v>
      </c>
    </row>
    <row r="26" spans="1:16" ht="12.75">
      <c r="A26" s="6">
        <v>18</v>
      </c>
      <c r="B26" s="6" t="s">
        <v>46</v>
      </c>
      <c r="C26" s="6" t="s">
        <v>170</v>
      </c>
      <c r="D26" s="6" t="s">
        <v>46</v>
      </c>
      <c r="E26" s="6" t="s">
        <v>759</v>
      </c>
      <c r="F26" s="6"/>
      <c r="G26" s="8">
        <v>1</v>
      </c>
      <c r="H26" s="11">
        <v>5172</v>
      </c>
      <c r="I26" s="10">
        <f t="shared" si="0"/>
        <v>5172</v>
      </c>
      <c r="O26">
        <f>rekapitulace!H8</f>
        <v>21</v>
      </c>
      <c r="P26">
        <f t="shared" si="1"/>
        <v>1086.12</v>
      </c>
    </row>
    <row r="27" spans="1:16" ht="12.75">
      <c r="A27" s="6">
        <v>19</v>
      </c>
      <c r="B27" s="6" t="s">
        <v>46</v>
      </c>
      <c r="C27" s="6" t="s">
        <v>214</v>
      </c>
      <c r="D27" s="6" t="s">
        <v>46</v>
      </c>
      <c r="E27" s="6" t="s">
        <v>760</v>
      </c>
      <c r="F27" s="6" t="s">
        <v>52</v>
      </c>
      <c r="G27" s="8">
        <v>1</v>
      </c>
      <c r="H27" s="11">
        <v>2361</v>
      </c>
      <c r="I27" s="10">
        <f t="shared" si="0"/>
        <v>2361</v>
      </c>
      <c r="O27">
        <f>rekapitulace!H8</f>
        <v>21</v>
      </c>
      <c r="P27">
        <f t="shared" si="1"/>
        <v>495.81</v>
      </c>
    </row>
    <row r="28" spans="1:16" ht="12.75">
      <c r="A28" s="6">
        <v>20</v>
      </c>
      <c r="B28" s="6" t="s">
        <v>46</v>
      </c>
      <c r="C28" s="6" t="s">
        <v>215</v>
      </c>
      <c r="D28" s="6" t="s">
        <v>46</v>
      </c>
      <c r="E28" s="6" t="s">
        <v>761</v>
      </c>
      <c r="F28" s="6" t="s">
        <v>52</v>
      </c>
      <c r="G28" s="8">
        <v>1</v>
      </c>
      <c r="H28" s="11">
        <v>2361</v>
      </c>
      <c r="I28" s="10">
        <f t="shared" si="0"/>
        <v>2361</v>
      </c>
      <c r="O28">
        <f>rekapitulace!H8</f>
        <v>21</v>
      </c>
      <c r="P28">
        <f t="shared" si="1"/>
        <v>495.81</v>
      </c>
    </row>
    <row r="29" spans="1:16" ht="12.75">
      <c r="A29" s="6">
        <v>21</v>
      </c>
      <c r="B29" s="6" t="s">
        <v>46</v>
      </c>
      <c r="C29" s="6" t="s">
        <v>302</v>
      </c>
      <c r="D29" s="6" t="s">
        <v>46</v>
      </c>
      <c r="E29" s="6" t="s">
        <v>762</v>
      </c>
      <c r="F29" s="6"/>
      <c r="G29" s="8">
        <v>1</v>
      </c>
      <c r="H29" s="11">
        <v>230969</v>
      </c>
      <c r="I29" s="10">
        <f t="shared" si="0"/>
        <v>230969</v>
      </c>
      <c r="O29">
        <f>rekapitulace!H8</f>
        <v>21</v>
      </c>
      <c r="P29">
        <f t="shared" si="1"/>
        <v>48503.49</v>
      </c>
    </row>
    <row r="30" spans="1:16" ht="12.75">
      <c r="A30" s="6">
        <v>22</v>
      </c>
      <c r="B30" s="6" t="s">
        <v>46</v>
      </c>
      <c r="C30" s="6" t="s">
        <v>763</v>
      </c>
      <c r="D30" s="6" t="s">
        <v>46</v>
      </c>
      <c r="E30" s="6" t="s">
        <v>764</v>
      </c>
      <c r="F30" s="6"/>
      <c r="G30" s="8">
        <v>1</v>
      </c>
      <c r="H30" s="11">
        <v>1755</v>
      </c>
      <c r="I30" s="10">
        <f t="shared" si="0"/>
        <v>1755</v>
      </c>
      <c r="O30">
        <f>rekapitulace!H8</f>
        <v>21</v>
      </c>
      <c r="P30">
        <f t="shared" si="1"/>
        <v>368.55</v>
      </c>
    </row>
    <row r="31" spans="1:16" ht="12.75">
      <c r="A31" s="6">
        <v>23</v>
      </c>
      <c r="B31" s="6" t="s">
        <v>46</v>
      </c>
      <c r="C31" s="6" t="s">
        <v>765</v>
      </c>
      <c r="D31" s="6" t="s">
        <v>46</v>
      </c>
      <c r="E31" s="6" t="s">
        <v>766</v>
      </c>
      <c r="F31" s="6"/>
      <c r="G31" s="8">
        <v>1</v>
      </c>
      <c r="H31" s="11">
        <v>1755</v>
      </c>
      <c r="I31" s="10">
        <f t="shared" si="0"/>
        <v>1755</v>
      </c>
      <c r="O31">
        <f>rekapitulace!H8</f>
        <v>21</v>
      </c>
      <c r="P31">
        <f t="shared" si="1"/>
        <v>368.55</v>
      </c>
    </row>
    <row r="32" spans="1:16" ht="12.75">
      <c r="A32" s="6">
        <v>49</v>
      </c>
      <c r="B32" s="6" t="s">
        <v>46</v>
      </c>
      <c r="C32" s="6" t="s">
        <v>767</v>
      </c>
      <c r="D32" s="6" t="s">
        <v>46</v>
      </c>
      <c r="E32" s="6" t="s">
        <v>768</v>
      </c>
      <c r="F32" s="6" t="s">
        <v>387</v>
      </c>
      <c r="G32" s="8">
        <v>1</v>
      </c>
      <c r="H32" s="11">
        <v>7350</v>
      </c>
      <c r="I32" s="10">
        <f t="shared" si="0"/>
        <v>7350</v>
      </c>
      <c r="O32">
        <f>rekapitulace!H8</f>
        <v>21</v>
      </c>
      <c r="P32">
        <f t="shared" si="1"/>
        <v>1543.5</v>
      </c>
    </row>
    <row r="33" spans="1:16" ht="12.75">
      <c r="A33" s="6">
        <v>51</v>
      </c>
      <c r="B33" s="6" t="s">
        <v>46</v>
      </c>
      <c r="C33" s="6" t="s">
        <v>769</v>
      </c>
      <c r="D33" s="6" t="s">
        <v>46</v>
      </c>
      <c r="E33" s="6" t="s">
        <v>770</v>
      </c>
      <c r="F33" s="6"/>
      <c r="G33" s="8">
        <v>1</v>
      </c>
      <c r="H33" s="11">
        <v>8877</v>
      </c>
      <c r="I33" s="10">
        <f t="shared" si="0"/>
        <v>8877</v>
      </c>
      <c r="O33">
        <f>rekapitulace!H8</f>
        <v>21</v>
      </c>
      <c r="P33">
        <f t="shared" si="1"/>
        <v>1864.1699999999998</v>
      </c>
    </row>
    <row r="34" spans="1:16" ht="12.75">
      <c r="A34" s="6">
        <v>52</v>
      </c>
      <c r="B34" s="6" t="s">
        <v>46</v>
      </c>
      <c r="C34" s="6" t="s">
        <v>771</v>
      </c>
      <c r="D34" s="6" t="s">
        <v>46</v>
      </c>
      <c r="E34" s="6" t="s">
        <v>772</v>
      </c>
      <c r="F34" s="6" t="s">
        <v>52</v>
      </c>
      <c r="G34" s="8">
        <v>2</v>
      </c>
      <c r="H34" s="11">
        <v>7830</v>
      </c>
      <c r="I34" s="10">
        <f t="shared" si="0"/>
        <v>15660</v>
      </c>
      <c r="O34">
        <f>rekapitulace!H8</f>
        <v>21</v>
      </c>
      <c r="P34">
        <f t="shared" si="1"/>
        <v>3288.6</v>
      </c>
    </row>
    <row r="35" spans="1:16" ht="12.75">
      <c r="A35" s="6">
        <v>53</v>
      </c>
      <c r="B35" s="6" t="s">
        <v>46</v>
      </c>
      <c r="C35" s="6" t="s">
        <v>773</v>
      </c>
      <c r="D35" s="6" t="s">
        <v>46</v>
      </c>
      <c r="E35" s="6" t="s">
        <v>774</v>
      </c>
      <c r="F35" s="6"/>
      <c r="G35" s="8">
        <v>1</v>
      </c>
      <c r="H35" s="11">
        <v>16650</v>
      </c>
      <c r="I35" s="10">
        <f t="shared" si="0"/>
        <v>16650</v>
      </c>
      <c r="O35">
        <f>rekapitulace!H8</f>
        <v>21</v>
      </c>
      <c r="P35">
        <f t="shared" si="1"/>
        <v>3496.5</v>
      </c>
    </row>
    <row r="36" spans="1:16" ht="12.75">
      <c r="A36" s="6">
        <v>54</v>
      </c>
      <c r="B36" s="6" t="s">
        <v>46</v>
      </c>
      <c r="C36" s="6" t="s">
        <v>775</v>
      </c>
      <c r="D36" s="6" t="s">
        <v>46</v>
      </c>
      <c r="E36" s="6" t="s">
        <v>776</v>
      </c>
      <c r="F36" s="6" t="s">
        <v>48</v>
      </c>
      <c r="G36" s="8">
        <v>2.47</v>
      </c>
      <c r="H36" s="11">
        <v>3520</v>
      </c>
      <c r="I36" s="10">
        <f t="shared" si="0"/>
        <v>8694.4</v>
      </c>
      <c r="O36">
        <f>rekapitulace!H8</f>
        <v>21</v>
      </c>
      <c r="P36">
        <f t="shared" si="1"/>
        <v>1825.8239999999998</v>
      </c>
    </row>
    <row r="37" spans="1:16" ht="12.75">
      <c r="A37" s="6">
        <v>55</v>
      </c>
      <c r="B37" s="6" t="s">
        <v>46</v>
      </c>
      <c r="C37" s="6" t="s">
        <v>777</v>
      </c>
      <c r="D37" s="6" t="s">
        <v>46</v>
      </c>
      <c r="E37" s="6" t="s">
        <v>778</v>
      </c>
      <c r="F37" s="6" t="s">
        <v>48</v>
      </c>
      <c r="G37" s="8">
        <v>0.5</v>
      </c>
      <c r="H37" s="11">
        <v>3520</v>
      </c>
      <c r="I37" s="10">
        <f t="shared" si="0"/>
        <v>1760</v>
      </c>
      <c r="O37">
        <f>rekapitulace!H8</f>
        <v>21</v>
      </c>
      <c r="P37">
        <f t="shared" si="1"/>
        <v>369.59999999999997</v>
      </c>
    </row>
    <row r="38" spans="1:16" ht="12.75">
      <c r="A38" s="6">
        <v>56</v>
      </c>
      <c r="B38" s="6" t="s">
        <v>46</v>
      </c>
      <c r="C38" s="6" t="s">
        <v>779</v>
      </c>
      <c r="D38" s="6" t="s">
        <v>46</v>
      </c>
      <c r="E38" s="6" t="s">
        <v>780</v>
      </c>
      <c r="F38" s="6" t="s">
        <v>52</v>
      </c>
      <c r="G38" s="8">
        <v>1</v>
      </c>
      <c r="H38" s="11">
        <v>376900</v>
      </c>
      <c r="I38" s="10">
        <f t="shared" si="0"/>
        <v>376900</v>
      </c>
      <c r="O38">
        <f>rekapitulace!H8</f>
        <v>21</v>
      </c>
      <c r="P38">
        <f t="shared" si="1"/>
        <v>79149</v>
      </c>
    </row>
    <row r="39" spans="1:16" ht="12.75">
      <c r="A39" s="6">
        <v>57</v>
      </c>
      <c r="B39" s="6" t="s">
        <v>46</v>
      </c>
      <c r="C39" s="6" t="s">
        <v>781</v>
      </c>
      <c r="D39" s="6" t="s">
        <v>46</v>
      </c>
      <c r="E39" s="6" t="s">
        <v>782</v>
      </c>
      <c r="F39" s="6" t="s">
        <v>48</v>
      </c>
      <c r="G39" s="8">
        <v>8.22</v>
      </c>
      <c r="H39" s="11">
        <v>3520</v>
      </c>
      <c r="I39" s="10">
        <f t="shared" si="0"/>
        <v>28934.4</v>
      </c>
      <c r="O39">
        <f>rekapitulace!H8</f>
        <v>21</v>
      </c>
      <c r="P39">
        <f t="shared" si="1"/>
        <v>6076.224</v>
      </c>
    </row>
    <row r="40" spans="1:16" ht="12.75">
      <c r="A40" s="6">
        <v>58</v>
      </c>
      <c r="B40" s="6" t="s">
        <v>46</v>
      </c>
      <c r="C40" s="6" t="s">
        <v>783</v>
      </c>
      <c r="D40" s="6" t="s">
        <v>46</v>
      </c>
      <c r="E40" s="6" t="s">
        <v>784</v>
      </c>
      <c r="F40" s="6" t="s">
        <v>48</v>
      </c>
      <c r="G40" s="8">
        <v>6.435</v>
      </c>
      <c r="H40" s="11">
        <v>3520</v>
      </c>
      <c r="I40" s="10">
        <f t="shared" si="0"/>
        <v>22651.2</v>
      </c>
      <c r="O40">
        <f>rekapitulace!H8</f>
        <v>21</v>
      </c>
      <c r="P40">
        <f t="shared" si="1"/>
        <v>4756.752</v>
      </c>
    </row>
    <row r="41" spans="1:16" ht="12.75" customHeight="1">
      <c r="A41" s="13"/>
      <c r="B41" s="13"/>
      <c r="C41" s="13" t="s">
        <v>741</v>
      </c>
      <c r="D41" s="13"/>
      <c r="E41" s="13" t="s">
        <v>740</v>
      </c>
      <c r="F41" s="13"/>
      <c r="G41" s="13"/>
      <c r="H41" s="13"/>
      <c r="I41" s="13">
        <f>SUM(I12:I40)</f>
        <v>2693780.05</v>
      </c>
      <c r="P41">
        <f>ROUND(SUM(P12:P40),2)</f>
        <v>565693.81</v>
      </c>
    </row>
    <row r="43" spans="1:9" ht="12.75" customHeight="1">
      <c r="A43" s="7"/>
      <c r="B43" s="7"/>
      <c r="C43" s="7" t="s">
        <v>36</v>
      </c>
      <c r="D43" s="7"/>
      <c r="E43" s="7" t="s">
        <v>99</v>
      </c>
      <c r="F43" s="7"/>
      <c r="G43" s="9"/>
      <c r="H43" s="7"/>
      <c r="I43" s="9"/>
    </row>
    <row r="44" spans="1:16" ht="12.75">
      <c r="A44" s="6">
        <v>15</v>
      </c>
      <c r="B44" s="6" t="s">
        <v>46</v>
      </c>
      <c r="C44" s="6" t="s">
        <v>785</v>
      </c>
      <c r="D44" s="6" t="s">
        <v>46</v>
      </c>
      <c r="E44" s="6" t="s">
        <v>786</v>
      </c>
      <c r="F44" s="6" t="s">
        <v>72</v>
      </c>
      <c r="G44" s="8">
        <v>3.2</v>
      </c>
      <c r="H44" s="11">
        <v>84.6</v>
      </c>
      <c r="I44" s="10">
        <f>ROUND((H44*G44),2)</f>
        <v>270.72</v>
      </c>
      <c r="O44">
        <f>rekapitulace!H8</f>
        <v>21</v>
      </c>
      <c r="P44">
        <f>O44/100*I44</f>
        <v>56.851200000000006</v>
      </c>
    </row>
    <row r="45" spans="1:16" ht="12.75" customHeight="1">
      <c r="A45" s="13"/>
      <c r="B45" s="13"/>
      <c r="C45" s="13" t="s">
        <v>36</v>
      </c>
      <c r="D45" s="13"/>
      <c r="E45" s="13" t="s">
        <v>104</v>
      </c>
      <c r="F45" s="13"/>
      <c r="G45" s="13"/>
      <c r="H45" s="13"/>
      <c r="I45" s="13">
        <f>SUM(I44:I44)</f>
        <v>270.72</v>
      </c>
      <c r="P45">
        <f>ROUND(SUM(P44:P44),2)</f>
        <v>56.85</v>
      </c>
    </row>
    <row r="47" spans="1:9" ht="12.75" customHeight="1">
      <c r="A47" s="7"/>
      <c r="B47" s="7"/>
      <c r="C47" s="7" t="s">
        <v>41</v>
      </c>
      <c r="D47" s="7"/>
      <c r="E47" s="7" t="s">
        <v>787</v>
      </c>
      <c r="F47" s="7"/>
      <c r="G47" s="9"/>
      <c r="H47" s="7"/>
      <c r="I47" s="9"/>
    </row>
    <row r="48" spans="1:16" ht="25.5">
      <c r="A48" s="6">
        <v>27</v>
      </c>
      <c r="B48" s="6" t="s">
        <v>46</v>
      </c>
      <c r="C48" s="6" t="s">
        <v>788</v>
      </c>
      <c r="D48" s="6" t="s">
        <v>46</v>
      </c>
      <c r="E48" s="6" t="s">
        <v>789</v>
      </c>
      <c r="F48" s="6" t="s">
        <v>52</v>
      </c>
      <c r="G48" s="8">
        <v>4</v>
      </c>
      <c r="H48" s="11">
        <v>832</v>
      </c>
      <c r="I48" s="10">
        <f aca="true" t="shared" si="2" ref="I48:I70">ROUND((H48*G48),2)</f>
        <v>3328</v>
      </c>
      <c r="O48">
        <f>rekapitulace!H8</f>
        <v>21</v>
      </c>
      <c r="P48">
        <f aca="true" t="shared" si="3" ref="P48:P70">O48/100*I48</f>
        <v>698.88</v>
      </c>
    </row>
    <row r="49" spans="1:16" ht="12.75">
      <c r="A49" s="6">
        <v>28</v>
      </c>
      <c r="B49" s="6" t="s">
        <v>46</v>
      </c>
      <c r="C49" s="6" t="s">
        <v>790</v>
      </c>
      <c r="D49" s="6" t="s">
        <v>46</v>
      </c>
      <c r="E49" s="6" t="s">
        <v>791</v>
      </c>
      <c r="F49" s="6" t="s">
        <v>72</v>
      </c>
      <c r="G49" s="8">
        <v>0.6</v>
      </c>
      <c r="H49" s="11">
        <v>3500</v>
      </c>
      <c r="I49" s="10">
        <f t="shared" si="2"/>
        <v>2100</v>
      </c>
      <c r="O49">
        <f>rekapitulace!H8</f>
        <v>21</v>
      </c>
      <c r="P49">
        <f t="shared" si="3"/>
        <v>441</v>
      </c>
    </row>
    <row r="50" spans="1:16" ht="12.75">
      <c r="A50" s="6">
        <v>29</v>
      </c>
      <c r="B50" s="6" t="s">
        <v>46</v>
      </c>
      <c r="C50" s="6" t="s">
        <v>792</v>
      </c>
      <c r="D50" s="6" t="s">
        <v>46</v>
      </c>
      <c r="E50" s="6" t="s">
        <v>793</v>
      </c>
      <c r="F50" s="6" t="s">
        <v>72</v>
      </c>
      <c r="G50" s="8">
        <v>2.645</v>
      </c>
      <c r="H50" s="11">
        <v>3650</v>
      </c>
      <c r="I50" s="10">
        <f t="shared" si="2"/>
        <v>9654.25</v>
      </c>
      <c r="O50">
        <f>rekapitulace!H8</f>
        <v>21</v>
      </c>
      <c r="P50">
        <f t="shared" si="3"/>
        <v>2027.3925</v>
      </c>
    </row>
    <row r="51" spans="1:16" ht="12.75">
      <c r="A51" s="6">
        <v>30</v>
      </c>
      <c r="B51" s="6" t="s">
        <v>46</v>
      </c>
      <c r="C51" s="6" t="s">
        <v>794</v>
      </c>
      <c r="D51" s="6" t="s">
        <v>46</v>
      </c>
      <c r="E51" s="6" t="s">
        <v>795</v>
      </c>
      <c r="F51" s="6" t="s">
        <v>72</v>
      </c>
      <c r="G51" s="8">
        <v>1.08</v>
      </c>
      <c r="H51" s="11">
        <v>363</v>
      </c>
      <c r="I51" s="10">
        <f t="shared" si="2"/>
        <v>392.04</v>
      </c>
      <c r="O51">
        <f>rekapitulace!H8</f>
        <v>21</v>
      </c>
      <c r="P51">
        <f t="shared" si="3"/>
        <v>82.3284</v>
      </c>
    </row>
    <row r="52" spans="1:16" ht="12.75">
      <c r="A52" s="6">
        <v>31</v>
      </c>
      <c r="B52" s="6" t="s">
        <v>46</v>
      </c>
      <c r="C52" s="6" t="s">
        <v>796</v>
      </c>
      <c r="D52" s="6" t="s">
        <v>46</v>
      </c>
      <c r="E52" s="6" t="s">
        <v>797</v>
      </c>
      <c r="F52" s="6" t="s">
        <v>72</v>
      </c>
      <c r="G52" s="8">
        <v>0.41</v>
      </c>
      <c r="H52" s="11">
        <v>253</v>
      </c>
      <c r="I52" s="10">
        <f t="shared" si="2"/>
        <v>103.73</v>
      </c>
      <c r="O52">
        <f>rekapitulace!H8</f>
        <v>21</v>
      </c>
      <c r="P52">
        <f t="shared" si="3"/>
        <v>21.7833</v>
      </c>
    </row>
    <row r="53" spans="1:16" ht="12.75">
      <c r="A53" s="6">
        <v>32</v>
      </c>
      <c r="B53" s="6" t="s">
        <v>46</v>
      </c>
      <c r="C53" s="6" t="s">
        <v>798</v>
      </c>
      <c r="D53" s="6" t="s">
        <v>46</v>
      </c>
      <c r="E53" s="6" t="s">
        <v>799</v>
      </c>
      <c r="F53" s="6" t="s">
        <v>52</v>
      </c>
      <c r="G53" s="8">
        <v>5</v>
      </c>
      <c r="H53" s="11">
        <v>1710</v>
      </c>
      <c r="I53" s="10">
        <f t="shared" si="2"/>
        <v>8550</v>
      </c>
      <c r="O53">
        <f>rekapitulace!H8</f>
        <v>21</v>
      </c>
      <c r="P53">
        <f t="shared" si="3"/>
        <v>1795.5</v>
      </c>
    </row>
    <row r="54" spans="1:16" ht="12.75">
      <c r="A54" s="6">
        <v>33</v>
      </c>
      <c r="B54" s="6" t="s">
        <v>46</v>
      </c>
      <c r="C54" s="6" t="s">
        <v>800</v>
      </c>
      <c r="D54" s="6" t="s">
        <v>46</v>
      </c>
      <c r="E54" s="6" t="s">
        <v>801</v>
      </c>
      <c r="F54" s="6" t="s">
        <v>52</v>
      </c>
      <c r="G54" s="8">
        <v>23</v>
      </c>
      <c r="H54" s="11">
        <v>1890</v>
      </c>
      <c r="I54" s="10">
        <f t="shared" si="2"/>
        <v>43470</v>
      </c>
      <c r="O54">
        <f>rekapitulace!H8</f>
        <v>21</v>
      </c>
      <c r="P54">
        <f t="shared" si="3"/>
        <v>9128.699999999999</v>
      </c>
    </row>
    <row r="55" spans="1:16" ht="12.75">
      <c r="A55" s="6">
        <v>34</v>
      </c>
      <c r="B55" s="6" t="s">
        <v>46</v>
      </c>
      <c r="C55" s="6" t="s">
        <v>802</v>
      </c>
      <c r="D55" s="6" t="s">
        <v>46</v>
      </c>
      <c r="E55" s="6" t="s">
        <v>803</v>
      </c>
      <c r="F55" s="6" t="s">
        <v>52</v>
      </c>
      <c r="G55" s="8">
        <v>2</v>
      </c>
      <c r="H55" s="11">
        <v>3500</v>
      </c>
      <c r="I55" s="10">
        <f t="shared" si="2"/>
        <v>7000</v>
      </c>
      <c r="O55">
        <f>rekapitulace!H8</f>
        <v>21</v>
      </c>
      <c r="P55">
        <f t="shared" si="3"/>
        <v>1470</v>
      </c>
    </row>
    <row r="56" spans="1:16" ht="12.75">
      <c r="A56" s="6">
        <v>35</v>
      </c>
      <c r="B56" s="6" t="s">
        <v>46</v>
      </c>
      <c r="C56" s="6" t="s">
        <v>804</v>
      </c>
      <c r="D56" s="6" t="s">
        <v>46</v>
      </c>
      <c r="E56" s="6" t="s">
        <v>805</v>
      </c>
      <c r="F56" s="6" t="s">
        <v>52</v>
      </c>
      <c r="G56" s="8">
        <v>1</v>
      </c>
      <c r="H56" s="11">
        <v>430</v>
      </c>
      <c r="I56" s="10">
        <f t="shared" si="2"/>
        <v>430</v>
      </c>
      <c r="O56">
        <f>rekapitulace!H8</f>
        <v>21</v>
      </c>
      <c r="P56">
        <f t="shared" si="3"/>
        <v>90.3</v>
      </c>
    </row>
    <row r="57" spans="1:16" ht="12.75">
      <c r="A57" s="6">
        <v>36</v>
      </c>
      <c r="B57" s="6" t="s">
        <v>46</v>
      </c>
      <c r="C57" s="6" t="s">
        <v>806</v>
      </c>
      <c r="D57" s="6" t="s">
        <v>46</v>
      </c>
      <c r="E57" s="6" t="s">
        <v>807</v>
      </c>
      <c r="F57" s="6" t="s">
        <v>355</v>
      </c>
      <c r="G57" s="8">
        <v>1</v>
      </c>
      <c r="H57" s="11">
        <v>5758</v>
      </c>
      <c r="I57" s="10">
        <f t="shared" si="2"/>
        <v>5758</v>
      </c>
      <c r="O57">
        <f>rekapitulace!H8</f>
        <v>21</v>
      </c>
      <c r="P57">
        <f t="shared" si="3"/>
        <v>1209.18</v>
      </c>
    </row>
    <row r="58" spans="1:16" ht="12.75">
      <c r="A58" s="6">
        <v>37</v>
      </c>
      <c r="B58" s="6" t="s">
        <v>46</v>
      </c>
      <c r="C58" s="6" t="s">
        <v>808</v>
      </c>
      <c r="D58" s="6" t="s">
        <v>46</v>
      </c>
      <c r="E58" s="6" t="s">
        <v>809</v>
      </c>
      <c r="F58" s="6" t="s">
        <v>355</v>
      </c>
      <c r="G58" s="8">
        <v>2</v>
      </c>
      <c r="H58" s="11">
        <v>4346</v>
      </c>
      <c r="I58" s="10">
        <f t="shared" si="2"/>
        <v>8692</v>
      </c>
      <c r="O58">
        <f>rekapitulace!H8</f>
        <v>21</v>
      </c>
      <c r="P58">
        <f t="shared" si="3"/>
        <v>1825.32</v>
      </c>
    </row>
    <row r="59" spans="1:16" ht="12.75">
      <c r="A59" s="6">
        <v>38</v>
      </c>
      <c r="B59" s="6" t="s">
        <v>46</v>
      </c>
      <c r="C59" s="6" t="s">
        <v>810</v>
      </c>
      <c r="D59" s="6" t="s">
        <v>46</v>
      </c>
      <c r="E59" s="6" t="s">
        <v>811</v>
      </c>
      <c r="F59" s="6" t="s">
        <v>355</v>
      </c>
      <c r="G59" s="8">
        <v>1</v>
      </c>
      <c r="H59" s="11">
        <v>16319</v>
      </c>
      <c r="I59" s="10">
        <f t="shared" si="2"/>
        <v>16319</v>
      </c>
      <c r="O59">
        <f>rekapitulace!H8</f>
        <v>21</v>
      </c>
      <c r="P59">
        <f t="shared" si="3"/>
        <v>3426.99</v>
      </c>
    </row>
    <row r="60" spans="1:16" ht="12.75">
      <c r="A60" s="6">
        <v>39</v>
      </c>
      <c r="B60" s="6" t="s">
        <v>46</v>
      </c>
      <c r="C60" s="6" t="s">
        <v>812</v>
      </c>
      <c r="D60" s="6" t="s">
        <v>46</v>
      </c>
      <c r="E60" s="6" t="s">
        <v>813</v>
      </c>
      <c r="F60" s="6" t="s">
        <v>355</v>
      </c>
      <c r="G60" s="8">
        <v>1</v>
      </c>
      <c r="H60" s="11">
        <v>7635</v>
      </c>
      <c r="I60" s="10">
        <f t="shared" si="2"/>
        <v>7635</v>
      </c>
      <c r="O60">
        <f>rekapitulace!H8</f>
        <v>21</v>
      </c>
      <c r="P60">
        <f t="shared" si="3"/>
        <v>1603.35</v>
      </c>
    </row>
    <row r="61" spans="1:16" ht="12.75">
      <c r="A61" s="6">
        <v>40</v>
      </c>
      <c r="B61" s="6" t="s">
        <v>46</v>
      </c>
      <c r="C61" s="6" t="s">
        <v>814</v>
      </c>
      <c r="D61" s="6" t="s">
        <v>46</v>
      </c>
      <c r="E61" s="6" t="s">
        <v>815</v>
      </c>
      <c r="F61" s="6" t="s">
        <v>52</v>
      </c>
      <c r="G61" s="8">
        <v>1</v>
      </c>
      <c r="H61" s="11">
        <v>3000</v>
      </c>
      <c r="I61" s="10">
        <f t="shared" si="2"/>
        <v>3000</v>
      </c>
      <c r="O61">
        <f>rekapitulace!H8</f>
        <v>21</v>
      </c>
      <c r="P61">
        <f t="shared" si="3"/>
        <v>630</v>
      </c>
    </row>
    <row r="62" spans="1:16" ht="12.75">
      <c r="A62" s="6">
        <v>41</v>
      </c>
      <c r="B62" s="6" t="s">
        <v>46</v>
      </c>
      <c r="C62" s="6" t="s">
        <v>816</v>
      </c>
      <c r="D62" s="6" t="s">
        <v>46</v>
      </c>
      <c r="E62" s="6" t="s">
        <v>817</v>
      </c>
      <c r="F62" s="6" t="s">
        <v>355</v>
      </c>
      <c r="G62" s="8">
        <v>1</v>
      </c>
      <c r="H62" s="11">
        <v>6492</v>
      </c>
      <c r="I62" s="10">
        <f t="shared" si="2"/>
        <v>6492</v>
      </c>
      <c r="O62">
        <f>rekapitulace!H8</f>
        <v>21</v>
      </c>
      <c r="P62">
        <f t="shared" si="3"/>
        <v>1363.32</v>
      </c>
    </row>
    <row r="63" spans="1:16" ht="12.75">
      <c r="A63" s="6">
        <v>42</v>
      </c>
      <c r="B63" s="6" t="s">
        <v>46</v>
      </c>
      <c r="C63" s="6" t="s">
        <v>818</v>
      </c>
      <c r="D63" s="6" t="s">
        <v>46</v>
      </c>
      <c r="E63" s="6" t="s">
        <v>819</v>
      </c>
      <c r="F63" s="6" t="s">
        <v>355</v>
      </c>
      <c r="G63" s="8">
        <v>2</v>
      </c>
      <c r="H63" s="11">
        <v>5211</v>
      </c>
      <c r="I63" s="10">
        <f t="shared" si="2"/>
        <v>10422</v>
      </c>
      <c r="O63">
        <f>rekapitulace!H8</f>
        <v>21</v>
      </c>
      <c r="P63">
        <f t="shared" si="3"/>
        <v>2188.62</v>
      </c>
    </row>
    <row r="64" spans="1:16" ht="12.75">
      <c r="A64" s="6">
        <v>43</v>
      </c>
      <c r="B64" s="6" t="s">
        <v>46</v>
      </c>
      <c r="C64" s="6" t="s">
        <v>820</v>
      </c>
      <c r="D64" s="6" t="s">
        <v>46</v>
      </c>
      <c r="E64" s="6" t="s">
        <v>821</v>
      </c>
      <c r="F64" s="6" t="s">
        <v>491</v>
      </c>
      <c r="G64" s="8">
        <v>2</v>
      </c>
      <c r="H64" s="11">
        <v>8380</v>
      </c>
      <c r="I64" s="10">
        <f t="shared" si="2"/>
        <v>16760</v>
      </c>
      <c r="O64">
        <f>rekapitulace!H8</f>
        <v>21</v>
      </c>
      <c r="P64">
        <f t="shared" si="3"/>
        <v>3519.6</v>
      </c>
    </row>
    <row r="65" spans="1:16" ht="12.75">
      <c r="A65" s="6">
        <v>44</v>
      </c>
      <c r="B65" s="6" t="s">
        <v>46</v>
      </c>
      <c r="C65" s="6" t="s">
        <v>822</v>
      </c>
      <c r="D65" s="6" t="s">
        <v>46</v>
      </c>
      <c r="E65" s="6" t="s">
        <v>823</v>
      </c>
      <c r="F65" s="6" t="s">
        <v>355</v>
      </c>
      <c r="G65" s="8">
        <v>2</v>
      </c>
      <c r="H65" s="11">
        <v>13642</v>
      </c>
      <c r="I65" s="10">
        <f t="shared" si="2"/>
        <v>27284</v>
      </c>
      <c r="O65">
        <f>rekapitulace!H8</f>
        <v>21</v>
      </c>
      <c r="P65">
        <f t="shared" si="3"/>
        <v>5729.639999999999</v>
      </c>
    </row>
    <row r="66" spans="1:16" ht="12.75">
      <c r="A66" s="6">
        <v>45</v>
      </c>
      <c r="B66" s="6" t="s">
        <v>46</v>
      </c>
      <c r="C66" s="6" t="s">
        <v>824</v>
      </c>
      <c r="D66" s="6" t="s">
        <v>46</v>
      </c>
      <c r="E66" s="6" t="s">
        <v>825</v>
      </c>
      <c r="F66" s="6" t="s">
        <v>52</v>
      </c>
      <c r="G66" s="8">
        <v>2</v>
      </c>
      <c r="H66" s="11">
        <v>3456</v>
      </c>
      <c r="I66" s="10">
        <f t="shared" si="2"/>
        <v>6912</v>
      </c>
      <c r="O66">
        <f>rekapitulace!H8</f>
        <v>21</v>
      </c>
      <c r="P66">
        <f t="shared" si="3"/>
        <v>1451.52</v>
      </c>
    </row>
    <row r="67" spans="1:16" ht="12.75">
      <c r="A67" s="6">
        <v>46</v>
      </c>
      <c r="B67" s="6" t="s">
        <v>46</v>
      </c>
      <c r="C67" s="6" t="s">
        <v>826</v>
      </c>
      <c r="D67" s="6" t="s">
        <v>46</v>
      </c>
      <c r="E67" s="6" t="s">
        <v>827</v>
      </c>
      <c r="F67" s="6" t="s">
        <v>52</v>
      </c>
      <c r="G67" s="8">
        <v>3</v>
      </c>
      <c r="H67" s="11">
        <v>5500</v>
      </c>
      <c r="I67" s="10">
        <f t="shared" si="2"/>
        <v>16500</v>
      </c>
      <c r="O67">
        <f>rekapitulace!H8</f>
        <v>21</v>
      </c>
      <c r="P67">
        <f t="shared" si="3"/>
        <v>3465</v>
      </c>
    </row>
    <row r="68" spans="1:16" ht="12.75">
      <c r="A68" s="6">
        <v>47</v>
      </c>
      <c r="B68" s="6" t="s">
        <v>46</v>
      </c>
      <c r="C68" s="6" t="s">
        <v>828</v>
      </c>
      <c r="D68" s="6" t="s">
        <v>46</v>
      </c>
      <c r="E68" s="6" t="s">
        <v>829</v>
      </c>
      <c r="F68" s="6" t="s">
        <v>355</v>
      </c>
      <c r="G68" s="8">
        <v>1</v>
      </c>
      <c r="H68" s="11">
        <v>24790</v>
      </c>
      <c r="I68" s="10">
        <f t="shared" si="2"/>
        <v>24790</v>
      </c>
      <c r="O68">
        <f>rekapitulace!H8</f>
        <v>21</v>
      </c>
      <c r="P68">
        <f t="shared" si="3"/>
        <v>5205.9</v>
      </c>
    </row>
    <row r="69" spans="1:16" ht="12.75">
      <c r="A69" s="6">
        <v>48</v>
      </c>
      <c r="B69" s="6" t="s">
        <v>46</v>
      </c>
      <c r="C69" s="6" t="s">
        <v>830</v>
      </c>
      <c r="D69" s="6" t="s">
        <v>46</v>
      </c>
      <c r="E69" s="6" t="s">
        <v>831</v>
      </c>
      <c r="F69" s="6" t="s">
        <v>52</v>
      </c>
      <c r="G69" s="8">
        <v>2</v>
      </c>
      <c r="H69" s="11">
        <v>4900</v>
      </c>
      <c r="I69" s="10">
        <f t="shared" si="2"/>
        <v>9800</v>
      </c>
      <c r="O69">
        <f>rekapitulace!H8</f>
        <v>21</v>
      </c>
      <c r="P69">
        <f t="shared" si="3"/>
        <v>2058</v>
      </c>
    </row>
    <row r="70" spans="1:16" ht="12.75">
      <c r="A70" s="6">
        <v>50</v>
      </c>
      <c r="B70" s="6" t="s">
        <v>46</v>
      </c>
      <c r="C70" s="6" t="s">
        <v>832</v>
      </c>
      <c r="D70" s="6" t="s">
        <v>46</v>
      </c>
      <c r="E70" s="6" t="s">
        <v>833</v>
      </c>
      <c r="F70" s="6" t="s">
        <v>52</v>
      </c>
      <c r="G70" s="8">
        <v>3</v>
      </c>
      <c r="H70" s="11">
        <v>5500</v>
      </c>
      <c r="I70" s="10">
        <f t="shared" si="2"/>
        <v>16500</v>
      </c>
      <c r="O70">
        <f>rekapitulace!H8</f>
        <v>21</v>
      </c>
      <c r="P70">
        <f t="shared" si="3"/>
        <v>3465</v>
      </c>
    </row>
    <row r="71" spans="1:16" ht="12.75" customHeight="1">
      <c r="A71" s="13"/>
      <c r="B71" s="13"/>
      <c r="C71" s="13" t="s">
        <v>41</v>
      </c>
      <c r="D71" s="13"/>
      <c r="E71" s="13" t="s">
        <v>834</v>
      </c>
      <c r="F71" s="13"/>
      <c r="G71" s="13"/>
      <c r="H71" s="13"/>
      <c r="I71" s="13">
        <f>SUM(I48:I70)</f>
        <v>251892.02000000002</v>
      </c>
      <c r="P71">
        <f>ROUND(SUM(P48:P70),2)</f>
        <v>52897.32</v>
      </c>
    </row>
    <row r="73" spans="1:16" ht="12.75" customHeight="1">
      <c r="A73" s="13"/>
      <c r="B73" s="13"/>
      <c r="C73" s="13"/>
      <c r="D73" s="13"/>
      <c r="E73" s="13" t="s">
        <v>60</v>
      </c>
      <c r="F73" s="13"/>
      <c r="G73" s="13"/>
      <c r="H73" s="13"/>
      <c r="I73" s="13">
        <f>+I41+I45+I71</f>
        <v>2945942.79</v>
      </c>
      <c r="P73">
        <f>+P41+P45+P71</f>
        <v>618647.98</v>
      </c>
    </row>
    <row r="75" spans="1:9" ht="12.75" customHeight="1">
      <c r="A75" s="7" t="s">
        <v>61</v>
      </c>
      <c r="B75" s="7"/>
      <c r="C75" s="7"/>
      <c r="D75" s="7"/>
      <c r="E75" s="7"/>
      <c r="F75" s="7"/>
      <c r="G75" s="7"/>
      <c r="H75" s="7"/>
      <c r="I75" s="7"/>
    </row>
    <row r="76" spans="1:9" ht="12.75" customHeight="1">
      <c r="A76" s="7"/>
      <c r="B76" s="7"/>
      <c r="C76" s="7"/>
      <c r="D76" s="7"/>
      <c r="E76" s="7" t="s">
        <v>62</v>
      </c>
      <c r="F76" s="7"/>
      <c r="G76" s="7"/>
      <c r="H76" s="7"/>
      <c r="I76" s="7"/>
    </row>
    <row r="77" spans="1:16" ht="12.75" customHeight="1">
      <c r="A77" s="13"/>
      <c r="B77" s="13"/>
      <c r="C77" s="13"/>
      <c r="D77" s="13"/>
      <c r="E77" s="13" t="s">
        <v>63</v>
      </c>
      <c r="F77" s="13"/>
      <c r="G77" s="13"/>
      <c r="H77" s="13"/>
      <c r="I77" s="13">
        <v>0</v>
      </c>
      <c r="P77">
        <v>0</v>
      </c>
    </row>
    <row r="78" spans="1:9" ht="12.75" customHeight="1">
      <c r="A78" s="13"/>
      <c r="B78" s="13"/>
      <c r="C78" s="13"/>
      <c r="D78" s="13"/>
      <c r="E78" s="13" t="s">
        <v>64</v>
      </c>
      <c r="F78" s="13"/>
      <c r="G78" s="13"/>
      <c r="H78" s="13"/>
      <c r="I78" s="13"/>
    </row>
    <row r="79" spans="1:16" ht="12.75" customHeight="1">
      <c r="A79" s="13"/>
      <c r="B79" s="13"/>
      <c r="C79" s="13"/>
      <c r="D79" s="13"/>
      <c r="E79" s="13" t="s">
        <v>65</v>
      </c>
      <c r="F79" s="13"/>
      <c r="G79" s="13"/>
      <c r="H79" s="13"/>
      <c r="I79" s="13">
        <v>0</v>
      </c>
      <c r="P79">
        <v>0</v>
      </c>
    </row>
    <row r="80" spans="1:16" ht="12.75" customHeight="1">
      <c r="A80" s="13"/>
      <c r="B80" s="13"/>
      <c r="C80" s="13"/>
      <c r="D80" s="13"/>
      <c r="E80" s="13" t="s">
        <v>66</v>
      </c>
      <c r="F80" s="13"/>
      <c r="G80" s="13"/>
      <c r="H80" s="13"/>
      <c r="I80" s="13">
        <f>I77+I79</f>
        <v>0</v>
      </c>
      <c r="P80">
        <f>P77+P79</f>
        <v>0</v>
      </c>
    </row>
    <row r="82" spans="1:16" ht="12.75" customHeight="1">
      <c r="A82" s="13"/>
      <c r="B82" s="13"/>
      <c r="C82" s="13"/>
      <c r="D82" s="13"/>
      <c r="E82" s="13" t="s">
        <v>66</v>
      </c>
      <c r="F82" s="13"/>
      <c r="G82" s="13"/>
      <c r="H82" s="13"/>
      <c r="I82" s="13">
        <f>I73+I80</f>
        <v>2945942.79</v>
      </c>
      <c r="P82">
        <f>P73+P80</f>
        <v>618647.98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835</v>
      </c>
      <c r="D6" s="5"/>
      <c r="E6" s="5" t="s">
        <v>836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838</v>
      </c>
      <c r="D11" s="7"/>
      <c r="E11" s="7" t="s">
        <v>837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839</v>
      </c>
      <c r="D12" s="6" t="s">
        <v>46</v>
      </c>
      <c r="E12" s="6" t="s">
        <v>840</v>
      </c>
      <c r="F12" s="6" t="s">
        <v>355</v>
      </c>
      <c r="G12" s="8">
        <v>1</v>
      </c>
      <c r="H12" s="11">
        <v>11500</v>
      </c>
      <c r="I12" s="10">
        <f>ROUND((H12*G12),2)</f>
        <v>11500</v>
      </c>
      <c r="O12">
        <f>rekapitulace!H8</f>
        <v>21</v>
      </c>
      <c r="P12">
        <f>O12/100*I12</f>
        <v>2415</v>
      </c>
    </row>
    <row r="13" spans="1:16" ht="12.75">
      <c r="A13" s="6">
        <v>2</v>
      </c>
      <c r="B13" s="6" t="s">
        <v>46</v>
      </c>
      <c r="C13" s="6" t="s">
        <v>841</v>
      </c>
      <c r="D13" s="6" t="s">
        <v>46</v>
      </c>
      <c r="E13" s="6" t="s">
        <v>842</v>
      </c>
      <c r="F13" s="6" t="s">
        <v>355</v>
      </c>
      <c r="G13" s="8">
        <v>1</v>
      </c>
      <c r="H13" s="11">
        <v>4500</v>
      </c>
      <c r="I13" s="10">
        <f>ROUND((H13*G13),2)</f>
        <v>4500</v>
      </c>
      <c r="O13">
        <f>rekapitulace!H8</f>
        <v>21</v>
      </c>
      <c r="P13">
        <f>O13/100*I13</f>
        <v>945</v>
      </c>
    </row>
    <row r="14" spans="1:16" ht="12.75" customHeight="1">
      <c r="A14" s="13"/>
      <c r="B14" s="13"/>
      <c r="C14" s="13" t="s">
        <v>838</v>
      </c>
      <c r="D14" s="13"/>
      <c r="E14" s="13" t="s">
        <v>843</v>
      </c>
      <c r="F14" s="13"/>
      <c r="G14" s="13"/>
      <c r="H14" s="13"/>
      <c r="I14" s="13">
        <f>SUM(I12:I13)</f>
        <v>16000</v>
      </c>
      <c r="P14">
        <f>ROUND(SUM(P12:P13),2)</f>
        <v>3360</v>
      </c>
    </row>
    <row r="16" spans="1:9" ht="12.75" customHeight="1">
      <c r="A16" s="7"/>
      <c r="B16" s="7"/>
      <c r="C16" s="7" t="s">
        <v>845</v>
      </c>
      <c r="D16" s="7"/>
      <c r="E16" s="7" t="s">
        <v>844</v>
      </c>
      <c r="F16" s="7"/>
      <c r="G16" s="9"/>
      <c r="H16" s="7"/>
      <c r="I16" s="9"/>
    </row>
    <row r="17" spans="1:16" ht="12.75">
      <c r="A17" s="6">
        <v>163</v>
      </c>
      <c r="B17" s="6" t="s">
        <v>46</v>
      </c>
      <c r="C17" s="6" t="s">
        <v>846</v>
      </c>
      <c r="D17" s="6" t="s">
        <v>46</v>
      </c>
      <c r="E17" s="6" t="s">
        <v>847</v>
      </c>
      <c r="F17" s="6" t="s">
        <v>355</v>
      </c>
      <c r="G17" s="8">
        <v>1</v>
      </c>
      <c r="H17" s="11">
        <v>28800</v>
      </c>
      <c r="I17" s="10">
        <f aca="true" t="shared" si="0" ref="I17:I23">ROUND((H17*G17),2)</f>
        <v>28800</v>
      </c>
      <c r="O17">
        <f>rekapitulace!H8</f>
        <v>21</v>
      </c>
      <c r="P17">
        <f aca="true" t="shared" si="1" ref="P17:P23">O17/100*I17</f>
        <v>6048</v>
      </c>
    </row>
    <row r="18" spans="1:16" ht="12.75">
      <c r="A18" s="6">
        <v>164</v>
      </c>
      <c r="B18" s="6" t="s">
        <v>46</v>
      </c>
      <c r="C18" s="6" t="s">
        <v>848</v>
      </c>
      <c r="D18" s="6" t="s">
        <v>46</v>
      </c>
      <c r="E18" s="6" t="s">
        <v>849</v>
      </c>
      <c r="F18" s="6" t="s">
        <v>355</v>
      </c>
      <c r="G18" s="8">
        <v>1</v>
      </c>
      <c r="H18" s="11">
        <v>7680</v>
      </c>
      <c r="I18" s="10">
        <f t="shared" si="0"/>
        <v>7680</v>
      </c>
      <c r="O18">
        <f>rekapitulace!H8</f>
        <v>21</v>
      </c>
      <c r="P18">
        <f t="shared" si="1"/>
        <v>1612.8</v>
      </c>
    </row>
    <row r="19" spans="1:16" ht="12.75">
      <c r="A19" s="6">
        <v>165</v>
      </c>
      <c r="B19" s="6" t="s">
        <v>46</v>
      </c>
      <c r="C19" s="6" t="s">
        <v>850</v>
      </c>
      <c r="D19" s="6" t="s">
        <v>46</v>
      </c>
      <c r="E19" s="6" t="s">
        <v>851</v>
      </c>
      <c r="F19" s="6" t="s">
        <v>355</v>
      </c>
      <c r="G19" s="8">
        <v>1</v>
      </c>
      <c r="H19" s="11">
        <v>23040</v>
      </c>
      <c r="I19" s="10">
        <f t="shared" si="0"/>
        <v>23040</v>
      </c>
      <c r="O19">
        <f>rekapitulace!H8</f>
        <v>21</v>
      </c>
      <c r="P19">
        <f t="shared" si="1"/>
        <v>4838.4</v>
      </c>
    </row>
    <row r="20" spans="1:16" ht="12.75">
      <c r="A20" s="6">
        <v>166</v>
      </c>
      <c r="B20" s="6" t="s">
        <v>46</v>
      </c>
      <c r="C20" s="6" t="s">
        <v>852</v>
      </c>
      <c r="D20" s="6" t="s">
        <v>46</v>
      </c>
      <c r="E20" s="6" t="s">
        <v>853</v>
      </c>
      <c r="F20" s="6" t="s">
        <v>355</v>
      </c>
      <c r="G20" s="8">
        <v>1</v>
      </c>
      <c r="H20" s="11">
        <v>5760</v>
      </c>
      <c r="I20" s="10">
        <f t="shared" si="0"/>
        <v>5760</v>
      </c>
      <c r="O20">
        <f>rekapitulace!H8</f>
        <v>21</v>
      </c>
      <c r="P20">
        <f t="shared" si="1"/>
        <v>1209.6</v>
      </c>
    </row>
    <row r="21" spans="1:16" ht="12.75">
      <c r="A21" s="6">
        <v>167</v>
      </c>
      <c r="B21" s="6" t="s">
        <v>46</v>
      </c>
      <c r="C21" s="6" t="s">
        <v>854</v>
      </c>
      <c r="D21" s="6" t="s">
        <v>46</v>
      </c>
      <c r="E21" s="6" t="s">
        <v>855</v>
      </c>
      <c r="F21" s="6" t="s">
        <v>355</v>
      </c>
      <c r="G21" s="8">
        <v>1</v>
      </c>
      <c r="H21" s="11">
        <v>4800</v>
      </c>
      <c r="I21" s="10">
        <f t="shared" si="0"/>
        <v>4800</v>
      </c>
      <c r="O21">
        <f>rekapitulace!H8</f>
        <v>21</v>
      </c>
      <c r="P21">
        <f t="shared" si="1"/>
        <v>1008</v>
      </c>
    </row>
    <row r="22" spans="1:16" ht="12.75">
      <c r="A22" s="6">
        <v>168</v>
      </c>
      <c r="B22" s="6" t="s">
        <v>46</v>
      </c>
      <c r="C22" s="6" t="s">
        <v>856</v>
      </c>
      <c r="D22" s="6" t="s">
        <v>46</v>
      </c>
      <c r="E22" s="6" t="s">
        <v>857</v>
      </c>
      <c r="F22" s="6" t="s">
        <v>355</v>
      </c>
      <c r="G22" s="8">
        <v>1</v>
      </c>
      <c r="H22" s="11">
        <v>11520</v>
      </c>
      <c r="I22" s="10">
        <f t="shared" si="0"/>
        <v>11520</v>
      </c>
      <c r="O22">
        <f>rekapitulace!H8</f>
        <v>21</v>
      </c>
      <c r="P22">
        <f t="shared" si="1"/>
        <v>2419.2</v>
      </c>
    </row>
    <row r="23" spans="1:16" ht="12.75">
      <c r="A23" s="6">
        <v>169</v>
      </c>
      <c r="B23" s="6" t="s">
        <v>46</v>
      </c>
      <c r="C23" s="6" t="s">
        <v>858</v>
      </c>
      <c r="D23" s="6" t="s">
        <v>46</v>
      </c>
      <c r="E23" s="6" t="s">
        <v>859</v>
      </c>
      <c r="F23" s="6" t="s">
        <v>860</v>
      </c>
      <c r="G23" s="8">
        <v>1</v>
      </c>
      <c r="H23" s="11">
        <v>31360</v>
      </c>
      <c r="I23" s="10">
        <f t="shared" si="0"/>
        <v>31360</v>
      </c>
      <c r="O23">
        <f>rekapitulace!H8</f>
        <v>21</v>
      </c>
      <c r="P23">
        <f t="shared" si="1"/>
        <v>6585.599999999999</v>
      </c>
    </row>
    <row r="24" spans="1:16" ht="12.75" customHeight="1">
      <c r="A24" s="13"/>
      <c r="B24" s="13"/>
      <c r="C24" s="13" t="s">
        <v>845</v>
      </c>
      <c r="D24" s="13"/>
      <c r="E24" s="13" t="s">
        <v>861</v>
      </c>
      <c r="F24" s="13"/>
      <c r="G24" s="13"/>
      <c r="H24" s="13"/>
      <c r="I24" s="13">
        <f>SUM(I17:I23)</f>
        <v>112960</v>
      </c>
      <c r="P24">
        <f>ROUND(SUM(P17:P23),2)</f>
        <v>23721.6</v>
      </c>
    </row>
    <row r="26" spans="1:9" ht="12.75" customHeight="1">
      <c r="A26" s="7"/>
      <c r="B26" s="7"/>
      <c r="C26" s="7" t="s">
        <v>863</v>
      </c>
      <c r="D26" s="7"/>
      <c r="E26" s="7" t="s">
        <v>862</v>
      </c>
      <c r="F26" s="7"/>
      <c r="G26" s="9"/>
      <c r="H26" s="7"/>
      <c r="I26" s="9"/>
    </row>
    <row r="27" spans="1:16" ht="12.75">
      <c r="A27" s="6">
        <v>170</v>
      </c>
      <c r="B27" s="6" t="s">
        <v>46</v>
      </c>
      <c r="C27" s="6" t="s">
        <v>864</v>
      </c>
      <c r="D27" s="6" t="s">
        <v>46</v>
      </c>
      <c r="E27" s="6" t="s">
        <v>865</v>
      </c>
      <c r="F27" s="6" t="s">
        <v>355</v>
      </c>
      <c r="G27" s="8">
        <v>1</v>
      </c>
      <c r="H27" s="11">
        <v>24000</v>
      </c>
      <c r="I27" s="10">
        <f>ROUND((H27*G27),2)</f>
        <v>24000</v>
      </c>
      <c r="O27">
        <f>rekapitulace!H8</f>
        <v>21</v>
      </c>
      <c r="P27">
        <f>O27/100*I27</f>
        <v>5040</v>
      </c>
    </row>
    <row r="28" spans="1:16" ht="12.75">
      <c r="A28" s="6">
        <v>171</v>
      </c>
      <c r="B28" s="6" t="s">
        <v>46</v>
      </c>
      <c r="C28" s="6" t="s">
        <v>866</v>
      </c>
      <c r="D28" s="6" t="s">
        <v>46</v>
      </c>
      <c r="E28" s="6" t="s">
        <v>867</v>
      </c>
      <c r="F28" s="6" t="s">
        <v>355</v>
      </c>
      <c r="G28" s="8">
        <v>1</v>
      </c>
      <c r="H28" s="11">
        <v>18000</v>
      </c>
      <c r="I28" s="10">
        <f>ROUND((H28*G28),2)</f>
        <v>18000</v>
      </c>
      <c r="O28">
        <f>rekapitulace!H8</f>
        <v>21</v>
      </c>
      <c r="P28">
        <f>O28/100*I28</f>
        <v>3780</v>
      </c>
    </row>
    <row r="29" spans="1:16" ht="12.75" customHeight="1">
      <c r="A29" s="13"/>
      <c r="B29" s="13"/>
      <c r="C29" s="13" t="s">
        <v>863</v>
      </c>
      <c r="D29" s="13"/>
      <c r="E29" s="13" t="s">
        <v>868</v>
      </c>
      <c r="F29" s="13"/>
      <c r="G29" s="13"/>
      <c r="H29" s="13"/>
      <c r="I29" s="13">
        <f>SUM(I27:I28)</f>
        <v>42000</v>
      </c>
      <c r="P29">
        <f>ROUND(SUM(P27:P28),2)</f>
        <v>8820</v>
      </c>
    </row>
    <row r="31" spans="1:9" ht="12.75" customHeight="1">
      <c r="A31" s="7"/>
      <c r="B31" s="7"/>
      <c r="C31" s="7" t="s">
        <v>870</v>
      </c>
      <c r="D31" s="7"/>
      <c r="E31" s="7" t="s">
        <v>869</v>
      </c>
      <c r="F31" s="7"/>
      <c r="G31" s="9"/>
      <c r="H31" s="7"/>
      <c r="I31" s="9"/>
    </row>
    <row r="32" spans="1:16" ht="12.75">
      <c r="A32" s="6">
        <v>172</v>
      </c>
      <c r="B32" s="6" t="s">
        <v>46</v>
      </c>
      <c r="C32" s="6" t="s">
        <v>871</v>
      </c>
      <c r="D32" s="6" t="s">
        <v>46</v>
      </c>
      <c r="E32" s="6" t="s">
        <v>872</v>
      </c>
      <c r="F32" s="6" t="s">
        <v>355</v>
      </c>
      <c r="G32" s="8">
        <v>1</v>
      </c>
      <c r="H32" s="11">
        <v>28800</v>
      </c>
      <c r="I32" s="10">
        <f>ROUND((H32*G32),2)</f>
        <v>28800</v>
      </c>
      <c r="O32">
        <f>rekapitulace!H8</f>
        <v>21</v>
      </c>
      <c r="P32">
        <f>O32/100*I32</f>
        <v>6048</v>
      </c>
    </row>
    <row r="33" spans="1:16" ht="12.75" customHeight="1">
      <c r="A33" s="13"/>
      <c r="B33" s="13"/>
      <c r="C33" s="13" t="s">
        <v>870</v>
      </c>
      <c r="D33" s="13"/>
      <c r="E33" s="13" t="s">
        <v>873</v>
      </c>
      <c r="F33" s="13"/>
      <c r="G33" s="13"/>
      <c r="H33" s="13"/>
      <c r="I33" s="13">
        <f>SUM(I32:I32)</f>
        <v>28800</v>
      </c>
      <c r="P33">
        <f>ROUND(SUM(P32:P32),2)</f>
        <v>6048</v>
      </c>
    </row>
    <row r="35" spans="1:9" ht="12.75" customHeight="1">
      <c r="A35" s="7"/>
      <c r="B35" s="7"/>
      <c r="C35" s="7" t="s">
        <v>875</v>
      </c>
      <c r="D35" s="7"/>
      <c r="E35" s="7" t="s">
        <v>874</v>
      </c>
      <c r="F35" s="7"/>
      <c r="G35" s="9"/>
      <c r="H35" s="7"/>
      <c r="I35" s="9"/>
    </row>
    <row r="36" spans="1:16" ht="12.75">
      <c r="A36" s="6">
        <v>173</v>
      </c>
      <c r="B36" s="6" t="s">
        <v>46</v>
      </c>
      <c r="C36" s="6" t="s">
        <v>876</v>
      </c>
      <c r="D36" s="6" t="s">
        <v>46</v>
      </c>
      <c r="E36" s="6" t="s">
        <v>877</v>
      </c>
      <c r="F36" s="6" t="s">
        <v>355</v>
      </c>
      <c r="G36" s="8">
        <v>1</v>
      </c>
      <c r="H36" s="11">
        <v>6000</v>
      </c>
      <c r="I36" s="10">
        <f>ROUND((H36*G36),2)</f>
        <v>6000</v>
      </c>
      <c r="O36">
        <f>rekapitulace!H8</f>
        <v>21</v>
      </c>
      <c r="P36">
        <f>O36/100*I36</f>
        <v>1260</v>
      </c>
    </row>
    <row r="37" spans="1:16" ht="12.75" customHeight="1">
      <c r="A37" s="13"/>
      <c r="B37" s="13"/>
      <c r="C37" s="13" t="s">
        <v>875</v>
      </c>
      <c r="D37" s="13"/>
      <c r="E37" s="13" t="s">
        <v>878</v>
      </c>
      <c r="F37" s="13"/>
      <c r="G37" s="13"/>
      <c r="H37" s="13"/>
      <c r="I37" s="13">
        <f>SUM(I36:I36)</f>
        <v>6000</v>
      </c>
      <c r="P37">
        <f>ROUND(SUM(P36:P36),2)</f>
        <v>1260</v>
      </c>
    </row>
    <row r="39" spans="1:9" ht="12.75" customHeight="1">
      <c r="A39" s="7"/>
      <c r="B39" s="7"/>
      <c r="C39" s="7" t="s">
        <v>879</v>
      </c>
      <c r="D39" s="7"/>
      <c r="E39" s="7" t="s">
        <v>837</v>
      </c>
      <c r="F39" s="7"/>
      <c r="G39" s="9"/>
      <c r="H39" s="7"/>
      <c r="I39" s="9"/>
    </row>
    <row r="40" spans="1:16" ht="12.75">
      <c r="A40" s="6">
        <v>3</v>
      </c>
      <c r="B40" s="6" t="s">
        <v>46</v>
      </c>
      <c r="C40" s="6" t="s">
        <v>880</v>
      </c>
      <c r="D40" s="6" t="s">
        <v>46</v>
      </c>
      <c r="E40" s="6" t="s">
        <v>881</v>
      </c>
      <c r="F40" s="6" t="s">
        <v>355</v>
      </c>
      <c r="G40" s="8">
        <v>1</v>
      </c>
      <c r="H40" s="11">
        <v>4000</v>
      </c>
      <c r="I40" s="10">
        <f>ROUND((H40*G40),2)</f>
        <v>4000</v>
      </c>
      <c r="O40">
        <f>rekapitulace!H8</f>
        <v>21</v>
      </c>
      <c r="P40">
        <f>O40/100*I40</f>
        <v>840</v>
      </c>
    </row>
    <row r="41" spans="1:16" ht="12.75">
      <c r="A41" s="6">
        <v>4</v>
      </c>
      <c r="B41" s="6" t="s">
        <v>46</v>
      </c>
      <c r="C41" s="6" t="s">
        <v>882</v>
      </c>
      <c r="D41" s="6" t="s">
        <v>46</v>
      </c>
      <c r="E41" s="6" t="s">
        <v>883</v>
      </c>
      <c r="F41" s="6" t="s">
        <v>355</v>
      </c>
      <c r="G41" s="8">
        <v>1</v>
      </c>
      <c r="H41" s="11">
        <v>16500</v>
      </c>
      <c r="I41" s="10">
        <f>ROUND((H41*G41),2)</f>
        <v>16500</v>
      </c>
      <c r="O41">
        <f>rekapitulace!H8</f>
        <v>21</v>
      </c>
      <c r="P41">
        <f>O41/100*I41</f>
        <v>3465</v>
      </c>
    </row>
    <row r="42" spans="1:16" ht="12.75" customHeight="1">
      <c r="A42" s="13"/>
      <c r="B42" s="13"/>
      <c r="C42" s="13" t="s">
        <v>879</v>
      </c>
      <c r="D42" s="13"/>
      <c r="E42" s="13" t="s">
        <v>843</v>
      </c>
      <c r="F42" s="13"/>
      <c r="G42" s="13"/>
      <c r="H42" s="13"/>
      <c r="I42" s="13">
        <f>SUM(I40:I41)</f>
        <v>20500</v>
      </c>
      <c r="P42">
        <f>ROUND(SUM(P40:P41),2)</f>
        <v>4305</v>
      </c>
    </row>
    <row r="44" spans="1:9" ht="12.75" customHeight="1">
      <c r="A44" s="7"/>
      <c r="B44" s="7"/>
      <c r="C44" s="7" t="s">
        <v>884</v>
      </c>
      <c r="D44" s="7"/>
      <c r="E44" s="7" t="s">
        <v>837</v>
      </c>
      <c r="F44" s="7"/>
      <c r="G44" s="9"/>
      <c r="H44" s="7"/>
      <c r="I44" s="9"/>
    </row>
    <row r="45" spans="1:16" ht="12.75">
      <c r="A45" s="6">
        <v>5</v>
      </c>
      <c r="B45" s="6" t="s">
        <v>46</v>
      </c>
      <c r="C45" s="6" t="s">
        <v>885</v>
      </c>
      <c r="D45" s="6" t="s">
        <v>46</v>
      </c>
      <c r="E45" s="6" t="s">
        <v>886</v>
      </c>
      <c r="F45" s="6" t="s">
        <v>355</v>
      </c>
      <c r="G45" s="8">
        <v>1</v>
      </c>
      <c r="H45" s="11">
        <v>32481</v>
      </c>
      <c r="I45" s="10">
        <f aca="true" t="shared" si="2" ref="I45:I50">ROUND((H45*G45),2)</f>
        <v>32481</v>
      </c>
      <c r="O45">
        <f>rekapitulace!H8</f>
        <v>21</v>
      </c>
      <c r="P45">
        <f aca="true" t="shared" si="3" ref="P45:P50">O45/100*I45</f>
        <v>6821.009999999999</v>
      </c>
    </row>
    <row r="46" spans="1:16" ht="12.75">
      <c r="A46" s="6">
        <v>6</v>
      </c>
      <c r="B46" s="6" t="s">
        <v>46</v>
      </c>
      <c r="C46" s="6" t="s">
        <v>887</v>
      </c>
      <c r="D46" s="6" t="s">
        <v>46</v>
      </c>
      <c r="E46" s="6" t="s">
        <v>888</v>
      </c>
      <c r="F46" s="6" t="s">
        <v>355</v>
      </c>
      <c r="G46" s="8">
        <v>1</v>
      </c>
      <c r="H46" s="11">
        <v>3000</v>
      </c>
      <c r="I46" s="10">
        <f t="shared" si="2"/>
        <v>3000</v>
      </c>
      <c r="O46">
        <f>rekapitulace!H8</f>
        <v>21</v>
      </c>
      <c r="P46">
        <f t="shared" si="3"/>
        <v>630</v>
      </c>
    </row>
    <row r="47" spans="1:16" ht="12.75">
      <c r="A47" s="6">
        <v>7</v>
      </c>
      <c r="B47" s="6" t="s">
        <v>46</v>
      </c>
      <c r="C47" s="6" t="s">
        <v>889</v>
      </c>
      <c r="D47" s="6" t="s">
        <v>46</v>
      </c>
      <c r="E47" s="6" t="s">
        <v>890</v>
      </c>
      <c r="F47" s="6" t="s">
        <v>355</v>
      </c>
      <c r="G47" s="8">
        <v>2</v>
      </c>
      <c r="H47" s="11">
        <v>1000</v>
      </c>
      <c r="I47" s="10">
        <f t="shared" si="2"/>
        <v>2000</v>
      </c>
      <c r="O47">
        <f>rekapitulace!H8</f>
        <v>21</v>
      </c>
      <c r="P47">
        <f t="shared" si="3"/>
        <v>420</v>
      </c>
    </row>
    <row r="48" spans="1:16" ht="12.75">
      <c r="A48" s="6">
        <v>8</v>
      </c>
      <c r="B48" s="6" t="s">
        <v>46</v>
      </c>
      <c r="C48" s="6" t="s">
        <v>891</v>
      </c>
      <c r="D48" s="6" t="s">
        <v>46</v>
      </c>
      <c r="E48" s="6" t="s">
        <v>892</v>
      </c>
      <c r="F48" s="6" t="s">
        <v>72</v>
      </c>
      <c r="G48" s="8">
        <v>20</v>
      </c>
      <c r="H48" s="11">
        <v>90</v>
      </c>
      <c r="I48" s="10">
        <f t="shared" si="2"/>
        <v>1800</v>
      </c>
      <c r="O48">
        <f>rekapitulace!H8</f>
        <v>21</v>
      </c>
      <c r="P48">
        <f t="shared" si="3"/>
        <v>378</v>
      </c>
    </row>
    <row r="49" spans="1:16" ht="12.75">
      <c r="A49" s="6">
        <v>9</v>
      </c>
      <c r="B49" s="6" t="s">
        <v>46</v>
      </c>
      <c r="C49" s="6" t="s">
        <v>893</v>
      </c>
      <c r="D49" s="6" t="s">
        <v>46</v>
      </c>
      <c r="E49" s="6" t="s">
        <v>894</v>
      </c>
      <c r="F49" s="6" t="s">
        <v>355</v>
      </c>
      <c r="G49" s="8">
        <v>1</v>
      </c>
      <c r="H49" s="11">
        <v>1300</v>
      </c>
      <c r="I49" s="10">
        <f t="shared" si="2"/>
        <v>1300</v>
      </c>
      <c r="O49">
        <f>rekapitulace!H8</f>
        <v>21</v>
      </c>
      <c r="P49">
        <f t="shared" si="3"/>
        <v>273</v>
      </c>
    </row>
    <row r="50" spans="1:16" ht="12.75">
      <c r="A50" s="6">
        <v>10</v>
      </c>
      <c r="B50" s="6" t="s">
        <v>46</v>
      </c>
      <c r="C50" s="6" t="s">
        <v>895</v>
      </c>
      <c r="D50" s="6" t="s">
        <v>46</v>
      </c>
      <c r="E50" s="6" t="s">
        <v>896</v>
      </c>
      <c r="F50" s="6" t="s">
        <v>860</v>
      </c>
      <c r="G50" s="8">
        <v>1</v>
      </c>
      <c r="H50" s="11">
        <v>650</v>
      </c>
      <c r="I50" s="10">
        <f t="shared" si="2"/>
        <v>650</v>
      </c>
      <c r="O50">
        <f>rekapitulace!H8</f>
        <v>21</v>
      </c>
      <c r="P50">
        <f t="shared" si="3"/>
        <v>136.5</v>
      </c>
    </row>
    <row r="51" spans="1:16" ht="12.75" customHeight="1">
      <c r="A51" s="13"/>
      <c r="B51" s="13"/>
      <c r="C51" s="13" t="s">
        <v>884</v>
      </c>
      <c r="D51" s="13"/>
      <c r="E51" s="13" t="s">
        <v>843</v>
      </c>
      <c r="F51" s="13"/>
      <c r="G51" s="13"/>
      <c r="H51" s="13"/>
      <c r="I51" s="13">
        <f>SUM(I45:I50)</f>
        <v>41231</v>
      </c>
      <c r="P51">
        <f>ROUND(SUM(P45:P50),2)</f>
        <v>8658.51</v>
      </c>
    </row>
    <row r="53" spans="1:9" ht="12.75" customHeight="1">
      <c r="A53" s="7"/>
      <c r="B53" s="7"/>
      <c r="C53" s="7" t="s">
        <v>898</v>
      </c>
      <c r="D53" s="7"/>
      <c r="E53" s="7" t="s">
        <v>897</v>
      </c>
      <c r="F53" s="7"/>
      <c r="G53" s="9"/>
      <c r="H53" s="7"/>
      <c r="I53" s="9"/>
    </row>
    <row r="54" spans="1:16" ht="12.75">
      <c r="A54" s="6">
        <v>11</v>
      </c>
      <c r="B54" s="6" t="s">
        <v>46</v>
      </c>
      <c r="C54" s="6" t="s">
        <v>899</v>
      </c>
      <c r="D54" s="6" t="s">
        <v>46</v>
      </c>
      <c r="E54" s="6" t="s">
        <v>900</v>
      </c>
      <c r="F54" s="6" t="s">
        <v>355</v>
      </c>
      <c r="G54" s="8">
        <v>1</v>
      </c>
      <c r="H54" s="11">
        <v>13200</v>
      </c>
      <c r="I54" s="10">
        <f aca="true" t="shared" si="4" ref="I54:I72">ROUND((H54*G54),2)</f>
        <v>13200</v>
      </c>
      <c r="O54">
        <f>rekapitulace!H8</f>
        <v>21</v>
      </c>
      <c r="P54">
        <f aca="true" t="shared" si="5" ref="P54:P72">O54/100*I54</f>
        <v>2772</v>
      </c>
    </row>
    <row r="55" spans="1:16" ht="12.75">
      <c r="A55" s="6">
        <v>12</v>
      </c>
      <c r="B55" s="6" t="s">
        <v>46</v>
      </c>
      <c r="C55" s="6" t="s">
        <v>901</v>
      </c>
      <c r="D55" s="6" t="s">
        <v>46</v>
      </c>
      <c r="E55" s="6" t="s">
        <v>902</v>
      </c>
      <c r="F55" s="6" t="s">
        <v>355</v>
      </c>
      <c r="G55" s="8">
        <v>1</v>
      </c>
      <c r="H55" s="11">
        <v>1800</v>
      </c>
      <c r="I55" s="10">
        <f t="shared" si="4"/>
        <v>1800</v>
      </c>
      <c r="O55">
        <f>rekapitulace!H8</f>
        <v>21</v>
      </c>
      <c r="P55">
        <f t="shared" si="5"/>
        <v>378</v>
      </c>
    </row>
    <row r="56" spans="1:16" ht="12.75">
      <c r="A56" s="6">
        <v>13</v>
      </c>
      <c r="B56" s="6" t="s">
        <v>46</v>
      </c>
      <c r="C56" s="6" t="s">
        <v>903</v>
      </c>
      <c r="D56" s="6" t="s">
        <v>46</v>
      </c>
      <c r="E56" s="6" t="s">
        <v>904</v>
      </c>
      <c r="F56" s="6" t="s">
        <v>355</v>
      </c>
      <c r="G56" s="8">
        <v>1</v>
      </c>
      <c r="H56" s="11">
        <v>1879.5</v>
      </c>
      <c r="I56" s="10">
        <f t="shared" si="4"/>
        <v>1879.5</v>
      </c>
      <c r="O56">
        <f>rekapitulace!H8</f>
        <v>21</v>
      </c>
      <c r="P56">
        <f t="shared" si="5"/>
        <v>394.695</v>
      </c>
    </row>
    <row r="57" spans="1:16" ht="12.75">
      <c r="A57" s="6">
        <v>14</v>
      </c>
      <c r="B57" s="6" t="s">
        <v>46</v>
      </c>
      <c r="C57" s="6" t="s">
        <v>905</v>
      </c>
      <c r="D57" s="6" t="s">
        <v>46</v>
      </c>
      <c r="E57" s="6" t="s">
        <v>906</v>
      </c>
      <c r="F57" s="6" t="s">
        <v>355</v>
      </c>
      <c r="G57" s="8">
        <v>2</v>
      </c>
      <c r="H57" s="11">
        <v>2664</v>
      </c>
      <c r="I57" s="10">
        <f t="shared" si="4"/>
        <v>5328</v>
      </c>
      <c r="O57">
        <f>rekapitulace!H8</f>
        <v>21</v>
      </c>
      <c r="P57">
        <f t="shared" si="5"/>
        <v>1118.8799999999999</v>
      </c>
    </row>
    <row r="58" spans="1:16" ht="12.75">
      <c r="A58" s="6">
        <v>15</v>
      </c>
      <c r="B58" s="6" t="s">
        <v>46</v>
      </c>
      <c r="C58" s="6" t="s">
        <v>907</v>
      </c>
      <c r="D58" s="6" t="s">
        <v>46</v>
      </c>
      <c r="E58" s="6" t="s">
        <v>908</v>
      </c>
      <c r="F58" s="6" t="s">
        <v>355</v>
      </c>
      <c r="G58" s="8">
        <v>2</v>
      </c>
      <c r="H58" s="11">
        <v>375</v>
      </c>
      <c r="I58" s="10">
        <f t="shared" si="4"/>
        <v>750</v>
      </c>
      <c r="O58">
        <f>rekapitulace!H8</f>
        <v>21</v>
      </c>
      <c r="P58">
        <f t="shared" si="5"/>
        <v>157.5</v>
      </c>
    </row>
    <row r="59" spans="1:16" ht="12.75">
      <c r="A59" s="6">
        <v>16</v>
      </c>
      <c r="B59" s="6" t="s">
        <v>46</v>
      </c>
      <c r="C59" s="6" t="s">
        <v>909</v>
      </c>
      <c r="D59" s="6" t="s">
        <v>46</v>
      </c>
      <c r="E59" s="6" t="s">
        <v>910</v>
      </c>
      <c r="F59" s="6" t="s">
        <v>355</v>
      </c>
      <c r="G59" s="8">
        <v>1</v>
      </c>
      <c r="H59" s="11">
        <v>1995</v>
      </c>
      <c r="I59" s="10">
        <f t="shared" si="4"/>
        <v>1995</v>
      </c>
      <c r="O59">
        <f>rekapitulace!H8</f>
        <v>21</v>
      </c>
      <c r="P59">
        <f t="shared" si="5"/>
        <v>418.95</v>
      </c>
    </row>
    <row r="60" spans="1:16" ht="12.75">
      <c r="A60" s="6">
        <v>17</v>
      </c>
      <c r="B60" s="6" t="s">
        <v>46</v>
      </c>
      <c r="C60" s="6" t="s">
        <v>911</v>
      </c>
      <c r="D60" s="6" t="s">
        <v>46</v>
      </c>
      <c r="E60" s="6" t="s">
        <v>912</v>
      </c>
      <c r="F60" s="6" t="s">
        <v>355</v>
      </c>
      <c r="G60" s="8">
        <v>1</v>
      </c>
      <c r="H60" s="11">
        <v>622.5</v>
      </c>
      <c r="I60" s="10">
        <f t="shared" si="4"/>
        <v>622.5</v>
      </c>
      <c r="O60">
        <f>rekapitulace!H8</f>
        <v>21</v>
      </c>
      <c r="P60">
        <f t="shared" si="5"/>
        <v>130.725</v>
      </c>
    </row>
    <row r="61" spans="1:16" ht="12.75">
      <c r="A61" s="6">
        <v>18</v>
      </c>
      <c r="B61" s="6" t="s">
        <v>46</v>
      </c>
      <c r="C61" s="6" t="s">
        <v>913</v>
      </c>
      <c r="D61" s="6" t="s">
        <v>46</v>
      </c>
      <c r="E61" s="6" t="s">
        <v>914</v>
      </c>
      <c r="F61" s="6" t="s">
        <v>355</v>
      </c>
      <c r="G61" s="8">
        <v>1</v>
      </c>
      <c r="H61" s="11">
        <v>703.5</v>
      </c>
      <c r="I61" s="10">
        <f t="shared" si="4"/>
        <v>703.5</v>
      </c>
      <c r="O61">
        <f>rekapitulace!H8</f>
        <v>21</v>
      </c>
      <c r="P61">
        <f t="shared" si="5"/>
        <v>147.73499999999999</v>
      </c>
    </row>
    <row r="62" spans="1:16" ht="12.75">
      <c r="A62" s="6">
        <v>19</v>
      </c>
      <c r="B62" s="6" t="s">
        <v>46</v>
      </c>
      <c r="C62" s="6" t="s">
        <v>915</v>
      </c>
      <c r="D62" s="6" t="s">
        <v>46</v>
      </c>
      <c r="E62" s="6" t="s">
        <v>916</v>
      </c>
      <c r="F62" s="6" t="s">
        <v>355</v>
      </c>
      <c r="G62" s="8">
        <v>1</v>
      </c>
      <c r="H62" s="11">
        <v>525</v>
      </c>
      <c r="I62" s="10">
        <f t="shared" si="4"/>
        <v>525</v>
      </c>
      <c r="O62">
        <f>rekapitulace!H8</f>
        <v>21</v>
      </c>
      <c r="P62">
        <f t="shared" si="5"/>
        <v>110.25</v>
      </c>
    </row>
    <row r="63" spans="1:16" ht="12.75">
      <c r="A63" s="6">
        <v>20</v>
      </c>
      <c r="B63" s="6" t="s">
        <v>46</v>
      </c>
      <c r="C63" s="6" t="s">
        <v>917</v>
      </c>
      <c r="D63" s="6" t="s">
        <v>46</v>
      </c>
      <c r="E63" s="6" t="s">
        <v>918</v>
      </c>
      <c r="F63" s="6" t="s">
        <v>72</v>
      </c>
      <c r="G63" s="8">
        <v>6</v>
      </c>
      <c r="H63" s="11">
        <v>108</v>
      </c>
      <c r="I63" s="10">
        <f t="shared" si="4"/>
        <v>648</v>
      </c>
      <c r="O63">
        <f>rekapitulace!H8</f>
        <v>21</v>
      </c>
      <c r="P63">
        <f t="shared" si="5"/>
        <v>136.07999999999998</v>
      </c>
    </row>
    <row r="64" spans="1:16" ht="12.75">
      <c r="A64" s="6">
        <v>21</v>
      </c>
      <c r="B64" s="6" t="s">
        <v>46</v>
      </c>
      <c r="C64" s="6" t="s">
        <v>919</v>
      </c>
      <c r="D64" s="6" t="s">
        <v>46</v>
      </c>
      <c r="E64" s="6" t="s">
        <v>920</v>
      </c>
      <c r="F64" s="6" t="s">
        <v>72</v>
      </c>
      <c r="G64" s="8">
        <v>6</v>
      </c>
      <c r="H64" s="11">
        <v>240</v>
      </c>
      <c r="I64" s="10">
        <f t="shared" si="4"/>
        <v>1440</v>
      </c>
      <c r="O64">
        <f>rekapitulace!H8</f>
        <v>21</v>
      </c>
      <c r="P64">
        <f t="shared" si="5"/>
        <v>302.4</v>
      </c>
    </row>
    <row r="65" spans="1:16" ht="12.75">
      <c r="A65" s="6">
        <v>22</v>
      </c>
      <c r="B65" s="6" t="s">
        <v>46</v>
      </c>
      <c r="C65" s="6" t="s">
        <v>921</v>
      </c>
      <c r="D65" s="6" t="s">
        <v>46</v>
      </c>
      <c r="E65" s="6" t="s">
        <v>922</v>
      </c>
      <c r="F65" s="6" t="s">
        <v>72</v>
      </c>
      <c r="G65" s="8">
        <v>2</v>
      </c>
      <c r="H65" s="11">
        <v>270</v>
      </c>
      <c r="I65" s="10">
        <f t="shared" si="4"/>
        <v>540</v>
      </c>
      <c r="O65">
        <f>rekapitulace!H8</f>
        <v>21</v>
      </c>
      <c r="P65">
        <f t="shared" si="5"/>
        <v>113.39999999999999</v>
      </c>
    </row>
    <row r="66" spans="1:16" ht="12.75">
      <c r="A66" s="6">
        <v>23</v>
      </c>
      <c r="B66" s="6" t="s">
        <v>46</v>
      </c>
      <c r="C66" s="6" t="s">
        <v>923</v>
      </c>
      <c r="D66" s="6" t="s">
        <v>46</v>
      </c>
      <c r="E66" s="6" t="s">
        <v>924</v>
      </c>
      <c r="F66" s="6" t="s">
        <v>72</v>
      </c>
      <c r="G66" s="8">
        <v>2</v>
      </c>
      <c r="H66" s="11">
        <v>210</v>
      </c>
      <c r="I66" s="10">
        <f t="shared" si="4"/>
        <v>420</v>
      </c>
      <c r="O66">
        <f>rekapitulace!H8</f>
        <v>21</v>
      </c>
      <c r="P66">
        <f t="shared" si="5"/>
        <v>88.2</v>
      </c>
    </row>
    <row r="67" spans="1:16" ht="12.75">
      <c r="A67" s="6">
        <v>24</v>
      </c>
      <c r="B67" s="6" t="s">
        <v>46</v>
      </c>
      <c r="C67" s="6" t="s">
        <v>925</v>
      </c>
      <c r="D67" s="6" t="s">
        <v>46</v>
      </c>
      <c r="E67" s="6" t="s">
        <v>926</v>
      </c>
      <c r="F67" s="6" t="s">
        <v>72</v>
      </c>
      <c r="G67" s="8">
        <v>2</v>
      </c>
      <c r="H67" s="11">
        <v>180</v>
      </c>
      <c r="I67" s="10">
        <f t="shared" si="4"/>
        <v>360</v>
      </c>
      <c r="O67">
        <f>rekapitulace!H8</f>
        <v>21</v>
      </c>
      <c r="P67">
        <f t="shared" si="5"/>
        <v>75.6</v>
      </c>
    </row>
    <row r="68" spans="1:16" ht="12.75">
      <c r="A68" s="6">
        <v>25</v>
      </c>
      <c r="B68" s="6" t="s">
        <v>46</v>
      </c>
      <c r="C68" s="6" t="s">
        <v>927</v>
      </c>
      <c r="D68" s="6" t="s">
        <v>46</v>
      </c>
      <c r="E68" s="6" t="s">
        <v>928</v>
      </c>
      <c r="F68" s="6" t="s">
        <v>355</v>
      </c>
      <c r="G68" s="8">
        <v>2</v>
      </c>
      <c r="H68" s="11">
        <v>180</v>
      </c>
      <c r="I68" s="10">
        <f t="shared" si="4"/>
        <v>360</v>
      </c>
      <c r="O68">
        <f>rekapitulace!H8</f>
        <v>21</v>
      </c>
      <c r="P68">
        <f t="shared" si="5"/>
        <v>75.6</v>
      </c>
    </row>
    <row r="69" spans="1:16" ht="12.75">
      <c r="A69" s="6">
        <v>26</v>
      </c>
      <c r="B69" s="6" t="s">
        <v>46</v>
      </c>
      <c r="C69" s="6" t="s">
        <v>929</v>
      </c>
      <c r="D69" s="6" t="s">
        <v>46</v>
      </c>
      <c r="E69" s="6" t="s">
        <v>930</v>
      </c>
      <c r="F69" s="6" t="s">
        <v>355</v>
      </c>
      <c r="G69" s="8">
        <v>2</v>
      </c>
      <c r="H69" s="11">
        <v>39</v>
      </c>
      <c r="I69" s="10">
        <f t="shared" si="4"/>
        <v>78</v>
      </c>
      <c r="O69">
        <f>rekapitulace!H8</f>
        <v>21</v>
      </c>
      <c r="P69">
        <f t="shared" si="5"/>
        <v>16.38</v>
      </c>
    </row>
    <row r="70" spans="1:16" ht="12.75">
      <c r="A70" s="6">
        <v>27</v>
      </c>
      <c r="B70" s="6" t="s">
        <v>46</v>
      </c>
      <c r="C70" s="6" t="s">
        <v>931</v>
      </c>
      <c r="D70" s="6" t="s">
        <v>46</v>
      </c>
      <c r="E70" s="6" t="s">
        <v>932</v>
      </c>
      <c r="F70" s="6" t="s">
        <v>355</v>
      </c>
      <c r="G70" s="8">
        <v>3</v>
      </c>
      <c r="H70" s="11">
        <v>31.5</v>
      </c>
      <c r="I70" s="10">
        <f t="shared" si="4"/>
        <v>94.5</v>
      </c>
      <c r="O70">
        <f>rekapitulace!H8</f>
        <v>21</v>
      </c>
      <c r="P70">
        <f t="shared" si="5"/>
        <v>19.845</v>
      </c>
    </row>
    <row r="71" spans="1:16" ht="12.75">
      <c r="A71" s="6">
        <v>28</v>
      </c>
      <c r="B71" s="6" t="s">
        <v>46</v>
      </c>
      <c r="C71" s="6" t="s">
        <v>933</v>
      </c>
      <c r="D71" s="6" t="s">
        <v>46</v>
      </c>
      <c r="E71" s="6" t="s">
        <v>934</v>
      </c>
      <c r="F71" s="6" t="s">
        <v>355</v>
      </c>
      <c r="G71" s="8">
        <v>10</v>
      </c>
      <c r="H71" s="11">
        <v>27</v>
      </c>
      <c r="I71" s="10">
        <f t="shared" si="4"/>
        <v>270</v>
      </c>
      <c r="O71">
        <f>rekapitulace!H8</f>
        <v>21</v>
      </c>
      <c r="P71">
        <f t="shared" si="5"/>
        <v>56.699999999999996</v>
      </c>
    </row>
    <row r="72" spans="1:16" ht="12.75">
      <c r="A72" s="6">
        <v>29</v>
      </c>
      <c r="B72" s="6" t="s">
        <v>46</v>
      </c>
      <c r="C72" s="6" t="s">
        <v>935</v>
      </c>
      <c r="D72" s="6" t="s">
        <v>46</v>
      </c>
      <c r="E72" s="6" t="s">
        <v>936</v>
      </c>
      <c r="F72" s="6" t="s">
        <v>355</v>
      </c>
      <c r="G72" s="8">
        <v>30</v>
      </c>
      <c r="H72" s="11">
        <v>22.5</v>
      </c>
      <c r="I72" s="10">
        <f t="shared" si="4"/>
        <v>675</v>
      </c>
      <c r="O72">
        <f>rekapitulace!H8</f>
        <v>21</v>
      </c>
      <c r="P72">
        <f t="shared" si="5"/>
        <v>141.75</v>
      </c>
    </row>
    <row r="73" spans="1:16" ht="12.75" customHeight="1">
      <c r="A73" s="13"/>
      <c r="B73" s="13"/>
      <c r="C73" s="13" t="s">
        <v>898</v>
      </c>
      <c r="D73" s="13"/>
      <c r="E73" s="13" t="s">
        <v>937</v>
      </c>
      <c r="F73" s="13"/>
      <c r="G73" s="13"/>
      <c r="H73" s="13"/>
      <c r="I73" s="13">
        <f>SUM(I54:I72)</f>
        <v>31689</v>
      </c>
      <c r="P73">
        <f>ROUND(SUM(P54:P72),2)</f>
        <v>6654.69</v>
      </c>
    </row>
    <row r="75" spans="1:9" ht="12.75" customHeight="1">
      <c r="A75" s="7"/>
      <c r="B75" s="7"/>
      <c r="C75" s="7" t="s">
        <v>938</v>
      </c>
      <c r="D75" s="7"/>
      <c r="E75" s="7" t="s">
        <v>897</v>
      </c>
      <c r="F75" s="7"/>
      <c r="G75" s="9"/>
      <c r="H75" s="7"/>
      <c r="I75" s="9"/>
    </row>
    <row r="76" spans="1:16" ht="12.75">
      <c r="A76" s="6">
        <v>30</v>
      </c>
      <c r="B76" s="6" t="s">
        <v>46</v>
      </c>
      <c r="C76" s="6" t="s">
        <v>939</v>
      </c>
      <c r="D76" s="6" t="s">
        <v>46</v>
      </c>
      <c r="E76" s="6" t="s">
        <v>940</v>
      </c>
      <c r="F76" s="6" t="s">
        <v>860</v>
      </c>
      <c r="G76" s="8">
        <v>1</v>
      </c>
      <c r="H76" s="11">
        <v>720</v>
      </c>
      <c r="I76" s="10">
        <f aca="true" t="shared" si="6" ref="I76:I107">ROUND((H76*G76),2)</f>
        <v>720</v>
      </c>
      <c r="O76">
        <f>rekapitulace!H8</f>
        <v>21</v>
      </c>
      <c r="P76">
        <f aca="true" t="shared" si="7" ref="P76:P107">O76/100*I76</f>
        <v>151.2</v>
      </c>
    </row>
    <row r="77" spans="1:16" ht="12.75">
      <c r="A77" s="6">
        <v>31</v>
      </c>
      <c r="B77" s="6" t="s">
        <v>46</v>
      </c>
      <c r="C77" s="6" t="s">
        <v>941</v>
      </c>
      <c r="D77" s="6" t="s">
        <v>46</v>
      </c>
      <c r="E77" s="6" t="s">
        <v>942</v>
      </c>
      <c r="F77" s="6" t="s">
        <v>355</v>
      </c>
      <c r="G77" s="8">
        <v>2</v>
      </c>
      <c r="H77" s="11">
        <v>840</v>
      </c>
      <c r="I77" s="10">
        <f t="shared" si="6"/>
        <v>1680</v>
      </c>
      <c r="O77">
        <f>rekapitulace!H8</f>
        <v>21</v>
      </c>
      <c r="P77">
        <f t="shared" si="7"/>
        <v>352.8</v>
      </c>
    </row>
    <row r="78" spans="1:16" ht="12.75">
      <c r="A78" s="6">
        <v>32</v>
      </c>
      <c r="B78" s="6" t="s">
        <v>46</v>
      </c>
      <c r="C78" s="6" t="s">
        <v>943</v>
      </c>
      <c r="D78" s="6" t="s">
        <v>46</v>
      </c>
      <c r="E78" s="6" t="s">
        <v>944</v>
      </c>
      <c r="F78" s="6" t="s">
        <v>860</v>
      </c>
      <c r="G78" s="8">
        <v>1</v>
      </c>
      <c r="H78" s="11">
        <v>286.5</v>
      </c>
      <c r="I78" s="10">
        <f t="shared" si="6"/>
        <v>286.5</v>
      </c>
      <c r="O78">
        <f>rekapitulace!H8</f>
        <v>21</v>
      </c>
      <c r="P78">
        <f t="shared" si="7"/>
        <v>60.165</v>
      </c>
    </row>
    <row r="79" spans="1:16" ht="12.75">
      <c r="A79" s="6">
        <v>33</v>
      </c>
      <c r="B79" s="6" t="s">
        <v>46</v>
      </c>
      <c r="C79" s="6" t="s">
        <v>945</v>
      </c>
      <c r="D79" s="6" t="s">
        <v>46</v>
      </c>
      <c r="E79" s="6" t="s">
        <v>946</v>
      </c>
      <c r="F79" s="6" t="s">
        <v>355</v>
      </c>
      <c r="G79" s="8">
        <v>1</v>
      </c>
      <c r="H79" s="11">
        <v>4840</v>
      </c>
      <c r="I79" s="10">
        <f t="shared" si="6"/>
        <v>4840</v>
      </c>
      <c r="O79">
        <f>rekapitulace!H8</f>
        <v>21</v>
      </c>
      <c r="P79">
        <f t="shared" si="7"/>
        <v>1016.4</v>
      </c>
    </row>
    <row r="80" spans="1:16" ht="12.75">
      <c r="A80" s="6">
        <v>34</v>
      </c>
      <c r="B80" s="6" t="s">
        <v>46</v>
      </c>
      <c r="C80" s="6" t="s">
        <v>947</v>
      </c>
      <c r="D80" s="6" t="s">
        <v>46</v>
      </c>
      <c r="E80" s="6" t="s">
        <v>948</v>
      </c>
      <c r="F80" s="6" t="s">
        <v>355</v>
      </c>
      <c r="G80" s="8">
        <v>4</v>
      </c>
      <c r="H80" s="11">
        <v>263.7</v>
      </c>
      <c r="I80" s="10">
        <f t="shared" si="6"/>
        <v>1054.8</v>
      </c>
      <c r="O80">
        <f>rekapitulace!H8</f>
        <v>21</v>
      </c>
      <c r="P80">
        <f t="shared" si="7"/>
        <v>221.50799999999998</v>
      </c>
    </row>
    <row r="81" spans="1:16" ht="12.75">
      <c r="A81" s="6">
        <v>35</v>
      </c>
      <c r="B81" s="6" t="s">
        <v>46</v>
      </c>
      <c r="C81" s="6" t="s">
        <v>949</v>
      </c>
      <c r="D81" s="6" t="s">
        <v>46</v>
      </c>
      <c r="E81" s="6" t="s">
        <v>950</v>
      </c>
      <c r="F81" s="6" t="s">
        <v>355</v>
      </c>
      <c r="G81" s="8">
        <v>3</v>
      </c>
      <c r="H81" s="11">
        <v>76.25</v>
      </c>
      <c r="I81" s="10">
        <f t="shared" si="6"/>
        <v>228.75</v>
      </c>
      <c r="O81">
        <f>rekapitulace!H8</f>
        <v>21</v>
      </c>
      <c r="P81">
        <f t="shared" si="7"/>
        <v>48.0375</v>
      </c>
    </row>
    <row r="82" spans="1:16" ht="12.75">
      <c r="A82" s="6">
        <v>36</v>
      </c>
      <c r="B82" s="6" t="s">
        <v>46</v>
      </c>
      <c r="C82" s="6" t="s">
        <v>951</v>
      </c>
      <c r="D82" s="6" t="s">
        <v>46</v>
      </c>
      <c r="E82" s="6" t="s">
        <v>952</v>
      </c>
      <c r="F82" s="6" t="s">
        <v>355</v>
      </c>
      <c r="G82" s="8">
        <v>2</v>
      </c>
      <c r="H82" s="11">
        <v>690</v>
      </c>
      <c r="I82" s="10">
        <f t="shared" si="6"/>
        <v>1380</v>
      </c>
      <c r="O82">
        <f>rekapitulace!H8</f>
        <v>21</v>
      </c>
      <c r="P82">
        <f t="shared" si="7"/>
        <v>289.8</v>
      </c>
    </row>
    <row r="83" spans="1:16" ht="12.75">
      <c r="A83" s="6">
        <v>37</v>
      </c>
      <c r="B83" s="6" t="s">
        <v>46</v>
      </c>
      <c r="C83" s="6" t="s">
        <v>953</v>
      </c>
      <c r="D83" s="6" t="s">
        <v>46</v>
      </c>
      <c r="E83" s="6" t="s">
        <v>954</v>
      </c>
      <c r="F83" s="6" t="s">
        <v>355</v>
      </c>
      <c r="G83" s="8">
        <v>2</v>
      </c>
      <c r="H83" s="11">
        <v>172.5</v>
      </c>
      <c r="I83" s="10">
        <f t="shared" si="6"/>
        <v>345</v>
      </c>
      <c r="O83">
        <f>rekapitulace!H8</f>
        <v>21</v>
      </c>
      <c r="P83">
        <f t="shared" si="7"/>
        <v>72.45</v>
      </c>
    </row>
    <row r="84" spans="1:16" ht="12.75">
      <c r="A84" s="6">
        <v>38</v>
      </c>
      <c r="B84" s="6" t="s">
        <v>46</v>
      </c>
      <c r="C84" s="6" t="s">
        <v>955</v>
      </c>
      <c r="D84" s="6" t="s">
        <v>46</v>
      </c>
      <c r="E84" s="6" t="s">
        <v>956</v>
      </c>
      <c r="F84" s="6" t="s">
        <v>355</v>
      </c>
      <c r="G84" s="8">
        <v>1</v>
      </c>
      <c r="H84" s="11">
        <v>274.5</v>
      </c>
      <c r="I84" s="10">
        <f t="shared" si="6"/>
        <v>274.5</v>
      </c>
      <c r="O84">
        <f>rekapitulace!H8</f>
        <v>21</v>
      </c>
      <c r="P84">
        <f t="shared" si="7"/>
        <v>57.644999999999996</v>
      </c>
    </row>
    <row r="85" spans="1:16" ht="12.75">
      <c r="A85" s="6">
        <v>39</v>
      </c>
      <c r="B85" s="6" t="s">
        <v>46</v>
      </c>
      <c r="C85" s="6" t="s">
        <v>957</v>
      </c>
      <c r="D85" s="6" t="s">
        <v>46</v>
      </c>
      <c r="E85" s="6" t="s">
        <v>958</v>
      </c>
      <c r="F85" s="6" t="s">
        <v>355</v>
      </c>
      <c r="G85" s="8">
        <v>2</v>
      </c>
      <c r="H85" s="11">
        <v>92.79</v>
      </c>
      <c r="I85" s="10">
        <f t="shared" si="6"/>
        <v>185.58</v>
      </c>
      <c r="O85">
        <f>rekapitulace!H8</f>
        <v>21</v>
      </c>
      <c r="P85">
        <f t="shared" si="7"/>
        <v>38.9718</v>
      </c>
    </row>
    <row r="86" spans="1:16" ht="12.75">
      <c r="A86" s="6">
        <v>40</v>
      </c>
      <c r="B86" s="6" t="s">
        <v>46</v>
      </c>
      <c r="C86" s="6" t="s">
        <v>959</v>
      </c>
      <c r="D86" s="6" t="s">
        <v>46</v>
      </c>
      <c r="E86" s="6" t="s">
        <v>960</v>
      </c>
      <c r="F86" s="6" t="s">
        <v>355</v>
      </c>
      <c r="G86" s="8">
        <v>3</v>
      </c>
      <c r="H86" s="11">
        <v>92.79</v>
      </c>
      <c r="I86" s="10">
        <f t="shared" si="6"/>
        <v>278.37</v>
      </c>
      <c r="O86">
        <f>rekapitulace!H8</f>
        <v>21</v>
      </c>
      <c r="P86">
        <f t="shared" si="7"/>
        <v>58.457699999999996</v>
      </c>
    </row>
    <row r="87" spans="1:16" ht="12.75">
      <c r="A87" s="6">
        <v>41</v>
      </c>
      <c r="B87" s="6" t="s">
        <v>46</v>
      </c>
      <c r="C87" s="6" t="s">
        <v>961</v>
      </c>
      <c r="D87" s="6" t="s">
        <v>46</v>
      </c>
      <c r="E87" s="6" t="s">
        <v>962</v>
      </c>
      <c r="F87" s="6" t="s">
        <v>355</v>
      </c>
      <c r="G87" s="8">
        <v>1</v>
      </c>
      <c r="H87" s="11">
        <v>448.5</v>
      </c>
      <c r="I87" s="10">
        <f t="shared" si="6"/>
        <v>448.5</v>
      </c>
      <c r="O87">
        <f>rekapitulace!H8</f>
        <v>21</v>
      </c>
      <c r="P87">
        <f t="shared" si="7"/>
        <v>94.185</v>
      </c>
    </row>
    <row r="88" spans="1:16" ht="12.75">
      <c r="A88" s="6">
        <v>42</v>
      </c>
      <c r="B88" s="6" t="s">
        <v>46</v>
      </c>
      <c r="C88" s="6" t="s">
        <v>963</v>
      </c>
      <c r="D88" s="6" t="s">
        <v>46</v>
      </c>
      <c r="E88" s="6" t="s">
        <v>964</v>
      </c>
      <c r="F88" s="6" t="s">
        <v>355</v>
      </c>
      <c r="G88" s="8">
        <v>1</v>
      </c>
      <c r="H88" s="11">
        <v>1185</v>
      </c>
      <c r="I88" s="10">
        <f t="shared" si="6"/>
        <v>1185</v>
      </c>
      <c r="O88">
        <f>rekapitulace!H8</f>
        <v>21</v>
      </c>
      <c r="P88">
        <f t="shared" si="7"/>
        <v>248.85</v>
      </c>
    </row>
    <row r="89" spans="1:16" ht="12.75">
      <c r="A89" s="6">
        <v>43</v>
      </c>
      <c r="B89" s="6" t="s">
        <v>46</v>
      </c>
      <c r="C89" s="6" t="s">
        <v>965</v>
      </c>
      <c r="D89" s="6" t="s">
        <v>46</v>
      </c>
      <c r="E89" s="6" t="s">
        <v>966</v>
      </c>
      <c r="F89" s="6" t="s">
        <v>355</v>
      </c>
      <c r="G89" s="8">
        <v>2</v>
      </c>
      <c r="H89" s="11">
        <v>375</v>
      </c>
      <c r="I89" s="10">
        <f t="shared" si="6"/>
        <v>750</v>
      </c>
      <c r="O89">
        <f>rekapitulace!H8</f>
        <v>21</v>
      </c>
      <c r="P89">
        <f t="shared" si="7"/>
        <v>157.5</v>
      </c>
    </row>
    <row r="90" spans="1:16" ht="12.75">
      <c r="A90" s="6">
        <v>44</v>
      </c>
      <c r="B90" s="6" t="s">
        <v>46</v>
      </c>
      <c r="C90" s="6" t="s">
        <v>967</v>
      </c>
      <c r="D90" s="6" t="s">
        <v>46</v>
      </c>
      <c r="E90" s="6" t="s">
        <v>968</v>
      </c>
      <c r="F90" s="6" t="s">
        <v>355</v>
      </c>
      <c r="G90" s="8">
        <v>4</v>
      </c>
      <c r="H90" s="11">
        <v>9</v>
      </c>
      <c r="I90" s="10">
        <f t="shared" si="6"/>
        <v>36</v>
      </c>
      <c r="O90">
        <f>rekapitulace!H8</f>
        <v>21</v>
      </c>
      <c r="P90">
        <f t="shared" si="7"/>
        <v>7.56</v>
      </c>
    </row>
    <row r="91" spans="1:16" ht="12.75">
      <c r="A91" s="6">
        <v>45</v>
      </c>
      <c r="B91" s="6" t="s">
        <v>46</v>
      </c>
      <c r="C91" s="6" t="s">
        <v>969</v>
      </c>
      <c r="D91" s="6" t="s">
        <v>46</v>
      </c>
      <c r="E91" s="6" t="s">
        <v>970</v>
      </c>
      <c r="F91" s="6" t="s">
        <v>355</v>
      </c>
      <c r="G91" s="8">
        <v>7</v>
      </c>
      <c r="H91" s="11">
        <v>19.5</v>
      </c>
      <c r="I91" s="10">
        <f t="shared" si="6"/>
        <v>136.5</v>
      </c>
      <c r="O91">
        <f>rekapitulace!H8</f>
        <v>21</v>
      </c>
      <c r="P91">
        <f t="shared" si="7"/>
        <v>28.665</v>
      </c>
    </row>
    <row r="92" spans="1:16" ht="12.75">
      <c r="A92" s="6">
        <v>46</v>
      </c>
      <c r="B92" s="6" t="s">
        <v>46</v>
      </c>
      <c r="C92" s="6" t="s">
        <v>971</v>
      </c>
      <c r="D92" s="6" t="s">
        <v>46</v>
      </c>
      <c r="E92" s="6" t="s">
        <v>972</v>
      </c>
      <c r="F92" s="6" t="s">
        <v>355</v>
      </c>
      <c r="G92" s="8">
        <v>1</v>
      </c>
      <c r="H92" s="11">
        <v>22.5</v>
      </c>
      <c r="I92" s="10">
        <f t="shared" si="6"/>
        <v>22.5</v>
      </c>
      <c r="O92">
        <f>rekapitulace!H8</f>
        <v>21</v>
      </c>
      <c r="P92">
        <f t="shared" si="7"/>
        <v>4.725</v>
      </c>
    </row>
    <row r="93" spans="1:16" ht="12.75">
      <c r="A93" s="6">
        <v>47</v>
      </c>
      <c r="B93" s="6" t="s">
        <v>46</v>
      </c>
      <c r="C93" s="6" t="s">
        <v>973</v>
      </c>
      <c r="D93" s="6" t="s">
        <v>46</v>
      </c>
      <c r="E93" s="6" t="s">
        <v>974</v>
      </c>
      <c r="F93" s="6" t="s">
        <v>355</v>
      </c>
      <c r="G93" s="8">
        <v>6</v>
      </c>
      <c r="H93" s="11">
        <v>25.5</v>
      </c>
      <c r="I93" s="10">
        <f t="shared" si="6"/>
        <v>153</v>
      </c>
      <c r="O93">
        <f>rekapitulace!H8</f>
        <v>21</v>
      </c>
      <c r="P93">
        <f t="shared" si="7"/>
        <v>32.129999999999995</v>
      </c>
    </row>
    <row r="94" spans="1:16" ht="12.75">
      <c r="A94" s="6">
        <v>48</v>
      </c>
      <c r="B94" s="6" t="s">
        <v>46</v>
      </c>
      <c r="C94" s="6" t="s">
        <v>975</v>
      </c>
      <c r="D94" s="6" t="s">
        <v>46</v>
      </c>
      <c r="E94" s="6" t="s">
        <v>976</v>
      </c>
      <c r="F94" s="6" t="s">
        <v>355</v>
      </c>
      <c r="G94" s="8">
        <v>2</v>
      </c>
      <c r="H94" s="11">
        <v>1125</v>
      </c>
      <c r="I94" s="10">
        <f t="shared" si="6"/>
        <v>2250</v>
      </c>
      <c r="O94">
        <f>rekapitulace!H8</f>
        <v>21</v>
      </c>
      <c r="P94">
        <f t="shared" si="7"/>
        <v>472.5</v>
      </c>
    </row>
    <row r="95" spans="1:16" ht="12.75">
      <c r="A95" s="6">
        <v>49</v>
      </c>
      <c r="B95" s="6" t="s">
        <v>46</v>
      </c>
      <c r="C95" s="6" t="s">
        <v>977</v>
      </c>
      <c r="D95" s="6" t="s">
        <v>46</v>
      </c>
      <c r="E95" s="6" t="s">
        <v>978</v>
      </c>
      <c r="F95" s="6" t="s">
        <v>355</v>
      </c>
      <c r="G95" s="8">
        <v>2</v>
      </c>
      <c r="H95" s="11">
        <v>21268.5</v>
      </c>
      <c r="I95" s="10">
        <f t="shared" si="6"/>
        <v>42537</v>
      </c>
      <c r="O95">
        <f>rekapitulace!H8</f>
        <v>21</v>
      </c>
      <c r="P95">
        <f t="shared" si="7"/>
        <v>8932.77</v>
      </c>
    </row>
    <row r="96" spans="1:16" ht="12.75">
      <c r="A96" s="6">
        <v>50</v>
      </c>
      <c r="B96" s="6" t="s">
        <v>46</v>
      </c>
      <c r="C96" s="6" t="s">
        <v>979</v>
      </c>
      <c r="D96" s="6" t="s">
        <v>46</v>
      </c>
      <c r="E96" s="6" t="s">
        <v>980</v>
      </c>
      <c r="F96" s="6" t="s">
        <v>355</v>
      </c>
      <c r="G96" s="8">
        <v>2</v>
      </c>
      <c r="H96" s="11">
        <v>17250</v>
      </c>
      <c r="I96" s="10">
        <f t="shared" si="6"/>
        <v>34500</v>
      </c>
      <c r="O96">
        <f>rekapitulace!H8</f>
        <v>21</v>
      </c>
      <c r="P96">
        <f t="shared" si="7"/>
        <v>7245</v>
      </c>
    </row>
    <row r="97" spans="1:16" ht="12.75">
      <c r="A97" s="6">
        <v>51</v>
      </c>
      <c r="B97" s="6" t="s">
        <v>46</v>
      </c>
      <c r="C97" s="6" t="s">
        <v>981</v>
      </c>
      <c r="D97" s="6" t="s">
        <v>46</v>
      </c>
      <c r="E97" s="6" t="s">
        <v>982</v>
      </c>
      <c r="F97" s="6" t="s">
        <v>355</v>
      </c>
      <c r="G97" s="8">
        <v>2</v>
      </c>
      <c r="H97" s="11">
        <v>585</v>
      </c>
      <c r="I97" s="10">
        <f t="shared" si="6"/>
        <v>1170</v>
      </c>
      <c r="O97">
        <f>rekapitulace!H8</f>
        <v>21</v>
      </c>
      <c r="P97">
        <f t="shared" si="7"/>
        <v>245.7</v>
      </c>
    </row>
    <row r="98" spans="1:16" ht="12.75">
      <c r="A98" s="6">
        <v>52</v>
      </c>
      <c r="B98" s="6" t="s">
        <v>46</v>
      </c>
      <c r="C98" s="6" t="s">
        <v>983</v>
      </c>
      <c r="D98" s="6" t="s">
        <v>46</v>
      </c>
      <c r="E98" s="6" t="s">
        <v>984</v>
      </c>
      <c r="F98" s="6" t="s">
        <v>355</v>
      </c>
      <c r="G98" s="8">
        <v>7</v>
      </c>
      <c r="H98" s="11">
        <v>168</v>
      </c>
      <c r="I98" s="10">
        <f t="shared" si="6"/>
        <v>1176</v>
      </c>
      <c r="O98">
        <f>rekapitulace!H8</f>
        <v>21</v>
      </c>
      <c r="P98">
        <f t="shared" si="7"/>
        <v>246.95999999999998</v>
      </c>
    </row>
    <row r="99" spans="1:16" ht="12.75">
      <c r="A99" s="6">
        <v>53</v>
      </c>
      <c r="B99" s="6" t="s">
        <v>46</v>
      </c>
      <c r="C99" s="6" t="s">
        <v>985</v>
      </c>
      <c r="D99" s="6" t="s">
        <v>46</v>
      </c>
      <c r="E99" s="6" t="s">
        <v>986</v>
      </c>
      <c r="F99" s="6" t="s">
        <v>355</v>
      </c>
      <c r="G99" s="8">
        <v>7</v>
      </c>
      <c r="H99" s="11">
        <v>84</v>
      </c>
      <c r="I99" s="10">
        <f t="shared" si="6"/>
        <v>588</v>
      </c>
      <c r="O99">
        <f>rekapitulace!H8</f>
        <v>21</v>
      </c>
      <c r="P99">
        <f t="shared" si="7"/>
        <v>123.47999999999999</v>
      </c>
    </row>
    <row r="100" spans="1:16" ht="12.75">
      <c r="A100" s="6">
        <v>54</v>
      </c>
      <c r="B100" s="6" t="s">
        <v>46</v>
      </c>
      <c r="C100" s="6" t="s">
        <v>987</v>
      </c>
      <c r="D100" s="6" t="s">
        <v>46</v>
      </c>
      <c r="E100" s="6" t="s">
        <v>988</v>
      </c>
      <c r="F100" s="6" t="s">
        <v>355</v>
      </c>
      <c r="G100" s="8">
        <v>7</v>
      </c>
      <c r="H100" s="11">
        <v>18</v>
      </c>
      <c r="I100" s="10">
        <f t="shared" si="6"/>
        <v>126</v>
      </c>
      <c r="O100">
        <f>rekapitulace!H8</f>
        <v>21</v>
      </c>
      <c r="P100">
        <f t="shared" si="7"/>
        <v>26.459999999999997</v>
      </c>
    </row>
    <row r="101" spans="1:16" ht="12.75">
      <c r="A101" s="6">
        <v>55</v>
      </c>
      <c r="B101" s="6" t="s">
        <v>46</v>
      </c>
      <c r="C101" s="6" t="s">
        <v>989</v>
      </c>
      <c r="D101" s="6" t="s">
        <v>46</v>
      </c>
      <c r="E101" s="6" t="s">
        <v>990</v>
      </c>
      <c r="F101" s="6" t="s">
        <v>355</v>
      </c>
      <c r="G101" s="8">
        <v>6</v>
      </c>
      <c r="H101" s="11">
        <v>130.43</v>
      </c>
      <c r="I101" s="10">
        <f t="shared" si="6"/>
        <v>782.58</v>
      </c>
      <c r="O101">
        <f>rekapitulace!H8</f>
        <v>21</v>
      </c>
      <c r="P101">
        <f t="shared" si="7"/>
        <v>164.3418</v>
      </c>
    </row>
    <row r="102" spans="1:16" ht="12.75">
      <c r="A102" s="6">
        <v>56</v>
      </c>
      <c r="B102" s="6" t="s">
        <v>46</v>
      </c>
      <c r="C102" s="6" t="s">
        <v>991</v>
      </c>
      <c r="D102" s="6" t="s">
        <v>46</v>
      </c>
      <c r="E102" s="6" t="s">
        <v>992</v>
      </c>
      <c r="F102" s="6" t="s">
        <v>355</v>
      </c>
      <c r="G102" s="8">
        <v>1</v>
      </c>
      <c r="H102" s="11">
        <v>168.45</v>
      </c>
      <c r="I102" s="10">
        <f t="shared" si="6"/>
        <v>168.45</v>
      </c>
      <c r="O102">
        <f>rekapitulace!H8</f>
        <v>21</v>
      </c>
      <c r="P102">
        <f t="shared" si="7"/>
        <v>35.3745</v>
      </c>
    </row>
    <row r="103" spans="1:16" ht="12.75">
      <c r="A103" s="6">
        <v>57</v>
      </c>
      <c r="B103" s="6" t="s">
        <v>46</v>
      </c>
      <c r="C103" s="6" t="s">
        <v>993</v>
      </c>
      <c r="D103" s="6" t="s">
        <v>46</v>
      </c>
      <c r="E103" s="6" t="s">
        <v>994</v>
      </c>
      <c r="F103" s="6" t="s">
        <v>355</v>
      </c>
      <c r="G103" s="8">
        <v>1</v>
      </c>
      <c r="H103" s="11">
        <v>234</v>
      </c>
      <c r="I103" s="10">
        <f t="shared" si="6"/>
        <v>234</v>
      </c>
      <c r="O103">
        <f>rekapitulace!H8</f>
        <v>21</v>
      </c>
      <c r="P103">
        <f t="shared" si="7"/>
        <v>49.14</v>
      </c>
    </row>
    <row r="104" spans="1:16" ht="12.75">
      <c r="A104" s="6">
        <v>58</v>
      </c>
      <c r="B104" s="6" t="s">
        <v>46</v>
      </c>
      <c r="C104" s="6" t="s">
        <v>995</v>
      </c>
      <c r="D104" s="6" t="s">
        <v>46</v>
      </c>
      <c r="E104" s="6" t="s">
        <v>996</v>
      </c>
      <c r="F104" s="6" t="s">
        <v>355</v>
      </c>
      <c r="G104" s="8">
        <v>8</v>
      </c>
      <c r="H104" s="11">
        <v>52.5</v>
      </c>
      <c r="I104" s="10">
        <f t="shared" si="6"/>
        <v>420</v>
      </c>
      <c r="O104">
        <f>rekapitulace!H8</f>
        <v>21</v>
      </c>
      <c r="P104">
        <f t="shared" si="7"/>
        <v>88.2</v>
      </c>
    </row>
    <row r="105" spans="1:16" ht="12.75">
      <c r="A105" s="6">
        <v>59</v>
      </c>
      <c r="B105" s="6" t="s">
        <v>46</v>
      </c>
      <c r="C105" s="6" t="s">
        <v>997</v>
      </c>
      <c r="D105" s="6" t="s">
        <v>46</v>
      </c>
      <c r="E105" s="6" t="s">
        <v>998</v>
      </c>
      <c r="F105" s="6" t="s">
        <v>355</v>
      </c>
      <c r="G105" s="8">
        <v>15</v>
      </c>
      <c r="H105" s="11">
        <v>48</v>
      </c>
      <c r="I105" s="10">
        <f t="shared" si="6"/>
        <v>720</v>
      </c>
      <c r="O105">
        <f>rekapitulace!H8</f>
        <v>21</v>
      </c>
      <c r="P105">
        <f t="shared" si="7"/>
        <v>151.2</v>
      </c>
    </row>
    <row r="106" spans="1:16" ht="12.75">
      <c r="A106" s="6">
        <v>60</v>
      </c>
      <c r="B106" s="6" t="s">
        <v>46</v>
      </c>
      <c r="C106" s="6" t="s">
        <v>999</v>
      </c>
      <c r="D106" s="6" t="s">
        <v>46</v>
      </c>
      <c r="E106" s="6" t="s">
        <v>1000</v>
      </c>
      <c r="F106" s="6" t="s">
        <v>355</v>
      </c>
      <c r="G106" s="8">
        <v>1</v>
      </c>
      <c r="H106" s="11">
        <v>48</v>
      </c>
      <c r="I106" s="10">
        <f t="shared" si="6"/>
        <v>48</v>
      </c>
      <c r="O106">
        <f>rekapitulace!H8</f>
        <v>21</v>
      </c>
      <c r="P106">
        <f t="shared" si="7"/>
        <v>10.08</v>
      </c>
    </row>
    <row r="107" spans="1:16" ht="12.75">
      <c r="A107" s="6">
        <v>61</v>
      </c>
      <c r="B107" s="6" t="s">
        <v>46</v>
      </c>
      <c r="C107" s="6" t="s">
        <v>1001</v>
      </c>
      <c r="D107" s="6" t="s">
        <v>46</v>
      </c>
      <c r="E107" s="6" t="s">
        <v>1002</v>
      </c>
      <c r="F107" s="6" t="s">
        <v>355</v>
      </c>
      <c r="G107" s="8">
        <v>4</v>
      </c>
      <c r="H107" s="11">
        <v>142.5</v>
      </c>
      <c r="I107" s="10">
        <f t="shared" si="6"/>
        <v>570</v>
      </c>
      <c r="O107">
        <f>rekapitulace!H8</f>
        <v>21</v>
      </c>
      <c r="P107">
        <f t="shared" si="7"/>
        <v>119.69999999999999</v>
      </c>
    </row>
    <row r="108" spans="1:16" ht="12.75">
      <c r="A108" s="6">
        <v>62</v>
      </c>
      <c r="B108" s="6" t="s">
        <v>46</v>
      </c>
      <c r="C108" s="6" t="s">
        <v>1003</v>
      </c>
      <c r="D108" s="6" t="s">
        <v>46</v>
      </c>
      <c r="E108" s="6" t="s">
        <v>1004</v>
      </c>
      <c r="F108" s="6" t="s">
        <v>355</v>
      </c>
      <c r="G108" s="8">
        <v>4</v>
      </c>
      <c r="H108" s="11">
        <v>142.5</v>
      </c>
      <c r="I108" s="10">
        <f aca="true" t="shared" si="8" ref="I108:I139">ROUND((H108*G108),2)</f>
        <v>570</v>
      </c>
      <c r="O108">
        <f>rekapitulace!H8</f>
        <v>21</v>
      </c>
      <c r="P108">
        <f aca="true" t="shared" si="9" ref="P108:P139">O108/100*I108</f>
        <v>119.69999999999999</v>
      </c>
    </row>
    <row r="109" spans="1:16" ht="12.75">
      <c r="A109" s="6">
        <v>63</v>
      </c>
      <c r="B109" s="6" t="s">
        <v>46</v>
      </c>
      <c r="C109" s="6" t="s">
        <v>1005</v>
      </c>
      <c r="D109" s="6" t="s">
        <v>46</v>
      </c>
      <c r="E109" s="6" t="s">
        <v>1006</v>
      </c>
      <c r="F109" s="6" t="s">
        <v>355</v>
      </c>
      <c r="G109" s="8">
        <v>2</v>
      </c>
      <c r="H109" s="11">
        <v>142.5</v>
      </c>
      <c r="I109" s="10">
        <f t="shared" si="8"/>
        <v>285</v>
      </c>
      <c r="O109">
        <f>rekapitulace!H8</f>
        <v>21</v>
      </c>
      <c r="P109">
        <f t="shared" si="9"/>
        <v>59.849999999999994</v>
      </c>
    </row>
    <row r="110" spans="1:16" ht="12.75">
      <c r="A110" s="6">
        <v>64</v>
      </c>
      <c r="B110" s="6" t="s">
        <v>46</v>
      </c>
      <c r="C110" s="6" t="s">
        <v>1007</v>
      </c>
      <c r="D110" s="6" t="s">
        <v>46</v>
      </c>
      <c r="E110" s="6" t="s">
        <v>1008</v>
      </c>
      <c r="F110" s="6" t="s">
        <v>355</v>
      </c>
      <c r="G110" s="8">
        <v>2</v>
      </c>
      <c r="H110" s="11">
        <v>142.5</v>
      </c>
      <c r="I110" s="10">
        <f t="shared" si="8"/>
        <v>285</v>
      </c>
      <c r="O110">
        <f>rekapitulace!H8</f>
        <v>21</v>
      </c>
      <c r="P110">
        <f t="shared" si="9"/>
        <v>59.849999999999994</v>
      </c>
    </row>
    <row r="111" spans="1:16" ht="12.75">
      <c r="A111" s="6">
        <v>65</v>
      </c>
      <c r="B111" s="6" t="s">
        <v>46</v>
      </c>
      <c r="C111" s="6" t="s">
        <v>1009</v>
      </c>
      <c r="D111" s="6" t="s">
        <v>46</v>
      </c>
      <c r="E111" s="6" t="s">
        <v>1010</v>
      </c>
      <c r="F111" s="6" t="s">
        <v>355</v>
      </c>
      <c r="G111" s="8">
        <v>20</v>
      </c>
      <c r="H111" s="11">
        <v>12</v>
      </c>
      <c r="I111" s="10">
        <f t="shared" si="8"/>
        <v>240</v>
      </c>
      <c r="O111">
        <f>rekapitulace!H8</f>
        <v>21</v>
      </c>
      <c r="P111">
        <f t="shared" si="9"/>
        <v>50.4</v>
      </c>
    </row>
    <row r="112" spans="1:16" ht="12.75">
      <c r="A112" s="6">
        <v>66</v>
      </c>
      <c r="B112" s="6" t="s">
        <v>46</v>
      </c>
      <c r="C112" s="6" t="s">
        <v>1011</v>
      </c>
      <c r="D112" s="6" t="s">
        <v>46</v>
      </c>
      <c r="E112" s="6" t="s">
        <v>1012</v>
      </c>
      <c r="F112" s="6" t="s">
        <v>355</v>
      </c>
      <c r="G112" s="8">
        <v>20</v>
      </c>
      <c r="H112" s="11">
        <v>4.5</v>
      </c>
      <c r="I112" s="10">
        <f t="shared" si="8"/>
        <v>90</v>
      </c>
      <c r="O112">
        <f>rekapitulace!H8</f>
        <v>21</v>
      </c>
      <c r="P112">
        <f t="shared" si="9"/>
        <v>18.9</v>
      </c>
    </row>
    <row r="113" spans="1:16" ht="12.75">
      <c r="A113" s="6">
        <v>67</v>
      </c>
      <c r="B113" s="6" t="s">
        <v>46</v>
      </c>
      <c r="C113" s="6" t="s">
        <v>1013</v>
      </c>
      <c r="D113" s="6" t="s">
        <v>46</v>
      </c>
      <c r="E113" s="6" t="s">
        <v>1014</v>
      </c>
      <c r="F113" s="6" t="s">
        <v>355</v>
      </c>
      <c r="G113" s="8">
        <v>3</v>
      </c>
      <c r="H113" s="11">
        <v>26.22</v>
      </c>
      <c r="I113" s="10">
        <f t="shared" si="8"/>
        <v>78.66</v>
      </c>
      <c r="O113">
        <f>rekapitulace!H8</f>
        <v>21</v>
      </c>
      <c r="P113">
        <f t="shared" si="9"/>
        <v>16.5186</v>
      </c>
    </row>
    <row r="114" spans="1:16" ht="12.75">
      <c r="A114" s="6">
        <v>68</v>
      </c>
      <c r="B114" s="6" t="s">
        <v>46</v>
      </c>
      <c r="C114" s="6" t="s">
        <v>1015</v>
      </c>
      <c r="D114" s="6" t="s">
        <v>46</v>
      </c>
      <c r="E114" s="6" t="s">
        <v>1016</v>
      </c>
      <c r="F114" s="6" t="s">
        <v>355</v>
      </c>
      <c r="G114" s="8">
        <v>1</v>
      </c>
      <c r="H114" s="11">
        <v>26.22</v>
      </c>
      <c r="I114" s="10">
        <f t="shared" si="8"/>
        <v>26.22</v>
      </c>
      <c r="O114">
        <f>rekapitulace!H8</f>
        <v>21</v>
      </c>
      <c r="P114">
        <f t="shared" si="9"/>
        <v>5.5062</v>
      </c>
    </row>
    <row r="115" spans="1:16" ht="12.75">
      <c r="A115" s="6">
        <v>69</v>
      </c>
      <c r="B115" s="6" t="s">
        <v>46</v>
      </c>
      <c r="C115" s="6" t="s">
        <v>1017</v>
      </c>
      <c r="D115" s="6" t="s">
        <v>46</v>
      </c>
      <c r="E115" s="6" t="s">
        <v>1018</v>
      </c>
      <c r="F115" s="6" t="s">
        <v>355</v>
      </c>
      <c r="G115" s="8">
        <v>2</v>
      </c>
      <c r="H115" s="11">
        <v>61.43</v>
      </c>
      <c r="I115" s="10">
        <f t="shared" si="8"/>
        <v>122.86</v>
      </c>
      <c r="O115">
        <f>rekapitulace!H8</f>
        <v>21</v>
      </c>
      <c r="P115">
        <f t="shared" si="9"/>
        <v>25.8006</v>
      </c>
    </row>
    <row r="116" spans="1:16" ht="12.75">
      <c r="A116" s="6">
        <v>70</v>
      </c>
      <c r="B116" s="6" t="s">
        <v>46</v>
      </c>
      <c r="C116" s="6" t="s">
        <v>1019</v>
      </c>
      <c r="D116" s="6" t="s">
        <v>46</v>
      </c>
      <c r="E116" s="6" t="s">
        <v>1020</v>
      </c>
      <c r="F116" s="6" t="s">
        <v>355</v>
      </c>
      <c r="G116" s="8">
        <v>1</v>
      </c>
      <c r="H116" s="11">
        <v>12</v>
      </c>
      <c r="I116" s="10">
        <f t="shared" si="8"/>
        <v>12</v>
      </c>
      <c r="O116">
        <f>rekapitulace!H8</f>
        <v>21</v>
      </c>
      <c r="P116">
        <f t="shared" si="9"/>
        <v>2.52</v>
      </c>
    </row>
    <row r="117" spans="1:16" ht="12.75">
      <c r="A117" s="6">
        <v>71</v>
      </c>
      <c r="B117" s="6" t="s">
        <v>46</v>
      </c>
      <c r="C117" s="6" t="s">
        <v>1021</v>
      </c>
      <c r="D117" s="6" t="s">
        <v>46</v>
      </c>
      <c r="E117" s="6" t="s">
        <v>1022</v>
      </c>
      <c r="F117" s="6" t="s">
        <v>355</v>
      </c>
      <c r="G117" s="8">
        <v>6</v>
      </c>
      <c r="H117" s="11">
        <v>22.8</v>
      </c>
      <c r="I117" s="10">
        <f t="shared" si="8"/>
        <v>136.8</v>
      </c>
      <c r="O117">
        <f>rekapitulace!H8</f>
        <v>21</v>
      </c>
      <c r="P117">
        <f t="shared" si="9"/>
        <v>28.728</v>
      </c>
    </row>
    <row r="118" spans="1:16" ht="12.75">
      <c r="A118" s="6">
        <v>72</v>
      </c>
      <c r="B118" s="6" t="s">
        <v>46</v>
      </c>
      <c r="C118" s="6" t="s">
        <v>1023</v>
      </c>
      <c r="D118" s="6" t="s">
        <v>46</v>
      </c>
      <c r="E118" s="6" t="s">
        <v>1024</v>
      </c>
      <c r="F118" s="6" t="s">
        <v>355</v>
      </c>
      <c r="G118" s="8">
        <v>2</v>
      </c>
      <c r="H118" s="11">
        <v>22.8</v>
      </c>
      <c r="I118" s="10">
        <f t="shared" si="8"/>
        <v>45.6</v>
      </c>
      <c r="O118">
        <f>rekapitulace!H8</f>
        <v>21</v>
      </c>
      <c r="P118">
        <f t="shared" si="9"/>
        <v>9.576</v>
      </c>
    </row>
    <row r="119" spans="1:16" ht="12.75">
      <c r="A119" s="6">
        <v>73</v>
      </c>
      <c r="B119" s="6" t="s">
        <v>46</v>
      </c>
      <c r="C119" s="6" t="s">
        <v>1025</v>
      </c>
      <c r="D119" s="6" t="s">
        <v>46</v>
      </c>
      <c r="E119" s="6" t="s">
        <v>1026</v>
      </c>
      <c r="F119" s="6" t="s">
        <v>355</v>
      </c>
      <c r="G119" s="8">
        <v>2</v>
      </c>
      <c r="H119" s="11">
        <v>57.75</v>
      </c>
      <c r="I119" s="10">
        <f t="shared" si="8"/>
        <v>115.5</v>
      </c>
      <c r="O119">
        <f>rekapitulace!H8</f>
        <v>21</v>
      </c>
      <c r="P119">
        <f t="shared" si="9"/>
        <v>24.255</v>
      </c>
    </row>
    <row r="120" spans="1:16" ht="12.75">
      <c r="A120" s="6">
        <v>74</v>
      </c>
      <c r="B120" s="6" t="s">
        <v>46</v>
      </c>
      <c r="C120" s="6" t="s">
        <v>1027</v>
      </c>
      <c r="D120" s="6" t="s">
        <v>46</v>
      </c>
      <c r="E120" s="6" t="s">
        <v>1028</v>
      </c>
      <c r="F120" s="6" t="s">
        <v>355</v>
      </c>
      <c r="G120" s="8">
        <v>2</v>
      </c>
      <c r="H120" s="11">
        <v>12</v>
      </c>
      <c r="I120" s="10">
        <f t="shared" si="8"/>
        <v>24</v>
      </c>
      <c r="O120">
        <f>rekapitulace!H8</f>
        <v>21</v>
      </c>
      <c r="P120">
        <f t="shared" si="9"/>
        <v>5.04</v>
      </c>
    </row>
    <row r="121" spans="1:16" ht="12.75">
      <c r="A121" s="6">
        <v>75</v>
      </c>
      <c r="B121" s="6" t="s">
        <v>46</v>
      </c>
      <c r="C121" s="6" t="s">
        <v>1029</v>
      </c>
      <c r="D121" s="6" t="s">
        <v>46</v>
      </c>
      <c r="E121" s="6" t="s">
        <v>1030</v>
      </c>
      <c r="F121" s="6" t="s">
        <v>355</v>
      </c>
      <c r="G121" s="8">
        <v>100</v>
      </c>
      <c r="H121" s="11">
        <v>14.25</v>
      </c>
      <c r="I121" s="10">
        <f t="shared" si="8"/>
        <v>1425</v>
      </c>
      <c r="O121">
        <f>rekapitulace!H8</f>
        <v>21</v>
      </c>
      <c r="P121">
        <f t="shared" si="9"/>
        <v>299.25</v>
      </c>
    </row>
    <row r="122" spans="1:16" ht="12.75">
      <c r="A122" s="6">
        <v>76</v>
      </c>
      <c r="B122" s="6" t="s">
        <v>46</v>
      </c>
      <c r="C122" s="6" t="s">
        <v>1031</v>
      </c>
      <c r="D122" s="6" t="s">
        <v>46</v>
      </c>
      <c r="E122" s="6" t="s">
        <v>1032</v>
      </c>
      <c r="F122" s="6" t="s">
        <v>355</v>
      </c>
      <c r="G122" s="8">
        <v>10</v>
      </c>
      <c r="H122" s="11">
        <v>14.25</v>
      </c>
      <c r="I122" s="10">
        <f t="shared" si="8"/>
        <v>142.5</v>
      </c>
      <c r="O122">
        <f>rekapitulace!H8</f>
        <v>21</v>
      </c>
      <c r="P122">
        <f t="shared" si="9"/>
        <v>29.924999999999997</v>
      </c>
    </row>
    <row r="123" spans="1:16" ht="12.75">
      <c r="A123" s="6">
        <v>77</v>
      </c>
      <c r="B123" s="6" t="s">
        <v>46</v>
      </c>
      <c r="C123" s="6" t="s">
        <v>1033</v>
      </c>
      <c r="D123" s="6" t="s">
        <v>46</v>
      </c>
      <c r="E123" s="6" t="s">
        <v>1034</v>
      </c>
      <c r="F123" s="6" t="s">
        <v>355</v>
      </c>
      <c r="G123" s="8">
        <v>30</v>
      </c>
      <c r="H123" s="11">
        <v>42</v>
      </c>
      <c r="I123" s="10">
        <f t="shared" si="8"/>
        <v>1260</v>
      </c>
      <c r="O123">
        <f>rekapitulace!H8</f>
        <v>21</v>
      </c>
      <c r="P123">
        <f t="shared" si="9"/>
        <v>264.59999999999997</v>
      </c>
    </row>
    <row r="124" spans="1:16" ht="12.75">
      <c r="A124" s="6">
        <v>78</v>
      </c>
      <c r="B124" s="6" t="s">
        <v>46</v>
      </c>
      <c r="C124" s="6" t="s">
        <v>1035</v>
      </c>
      <c r="D124" s="6" t="s">
        <v>46</v>
      </c>
      <c r="E124" s="6" t="s">
        <v>1036</v>
      </c>
      <c r="F124" s="6" t="s">
        <v>355</v>
      </c>
      <c r="G124" s="8">
        <v>30</v>
      </c>
      <c r="H124" s="11">
        <v>9</v>
      </c>
      <c r="I124" s="10">
        <f t="shared" si="8"/>
        <v>270</v>
      </c>
      <c r="O124">
        <f>rekapitulace!H8</f>
        <v>21</v>
      </c>
      <c r="P124">
        <f t="shared" si="9"/>
        <v>56.699999999999996</v>
      </c>
    </row>
    <row r="125" spans="1:16" ht="12.75">
      <c r="A125" s="6">
        <v>79</v>
      </c>
      <c r="B125" s="6" t="s">
        <v>46</v>
      </c>
      <c r="C125" s="6" t="s">
        <v>1037</v>
      </c>
      <c r="D125" s="6" t="s">
        <v>46</v>
      </c>
      <c r="E125" s="6" t="s">
        <v>1038</v>
      </c>
      <c r="F125" s="6" t="s">
        <v>355</v>
      </c>
      <c r="G125" s="8">
        <v>40</v>
      </c>
      <c r="H125" s="11">
        <v>27</v>
      </c>
      <c r="I125" s="10">
        <f t="shared" si="8"/>
        <v>1080</v>
      </c>
      <c r="O125">
        <f>rekapitulace!H8</f>
        <v>21</v>
      </c>
      <c r="P125">
        <f t="shared" si="9"/>
        <v>226.79999999999998</v>
      </c>
    </row>
    <row r="126" spans="1:16" ht="12.75">
      <c r="A126" s="6">
        <v>80</v>
      </c>
      <c r="B126" s="6" t="s">
        <v>46</v>
      </c>
      <c r="C126" s="6" t="s">
        <v>1039</v>
      </c>
      <c r="D126" s="6" t="s">
        <v>46</v>
      </c>
      <c r="E126" s="6" t="s">
        <v>1040</v>
      </c>
      <c r="F126" s="6" t="s">
        <v>355</v>
      </c>
      <c r="G126" s="8">
        <v>3</v>
      </c>
      <c r="H126" s="11">
        <v>34.5</v>
      </c>
      <c r="I126" s="10">
        <f t="shared" si="8"/>
        <v>103.5</v>
      </c>
      <c r="O126">
        <f>rekapitulace!H8</f>
        <v>21</v>
      </c>
      <c r="P126">
        <f t="shared" si="9"/>
        <v>21.735</v>
      </c>
    </row>
    <row r="127" spans="1:16" ht="12.75">
      <c r="A127" s="6">
        <v>81</v>
      </c>
      <c r="B127" s="6" t="s">
        <v>46</v>
      </c>
      <c r="C127" s="6" t="s">
        <v>1041</v>
      </c>
      <c r="D127" s="6" t="s">
        <v>46</v>
      </c>
      <c r="E127" s="6" t="s">
        <v>1042</v>
      </c>
      <c r="F127" s="6" t="s">
        <v>355</v>
      </c>
      <c r="G127" s="8">
        <v>6</v>
      </c>
      <c r="H127" s="11">
        <v>34.5</v>
      </c>
      <c r="I127" s="10">
        <f t="shared" si="8"/>
        <v>207</v>
      </c>
      <c r="O127">
        <f>rekapitulace!H8</f>
        <v>21</v>
      </c>
      <c r="P127">
        <f t="shared" si="9"/>
        <v>43.47</v>
      </c>
    </row>
    <row r="128" spans="1:16" ht="12.75">
      <c r="A128" s="6">
        <v>82</v>
      </c>
      <c r="B128" s="6" t="s">
        <v>46</v>
      </c>
      <c r="C128" s="6" t="s">
        <v>1043</v>
      </c>
      <c r="D128" s="6" t="s">
        <v>46</v>
      </c>
      <c r="E128" s="6" t="s">
        <v>1044</v>
      </c>
      <c r="F128" s="6" t="s">
        <v>355</v>
      </c>
      <c r="G128" s="8">
        <v>1</v>
      </c>
      <c r="H128" s="11">
        <v>18</v>
      </c>
      <c r="I128" s="10">
        <f t="shared" si="8"/>
        <v>18</v>
      </c>
      <c r="O128">
        <f>rekapitulace!H8</f>
        <v>21</v>
      </c>
      <c r="P128">
        <f t="shared" si="9"/>
        <v>3.78</v>
      </c>
    </row>
    <row r="129" spans="1:16" ht="12.75">
      <c r="A129" s="6">
        <v>83</v>
      </c>
      <c r="B129" s="6" t="s">
        <v>46</v>
      </c>
      <c r="C129" s="6" t="s">
        <v>1045</v>
      </c>
      <c r="D129" s="6" t="s">
        <v>46</v>
      </c>
      <c r="E129" s="6" t="s">
        <v>1046</v>
      </c>
      <c r="F129" s="6" t="s">
        <v>355</v>
      </c>
      <c r="G129" s="8">
        <v>1</v>
      </c>
      <c r="H129" s="11">
        <v>57</v>
      </c>
      <c r="I129" s="10">
        <f t="shared" si="8"/>
        <v>57</v>
      </c>
      <c r="O129">
        <f>rekapitulace!H8</f>
        <v>21</v>
      </c>
      <c r="P129">
        <f t="shared" si="9"/>
        <v>11.969999999999999</v>
      </c>
    </row>
    <row r="130" spans="1:16" ht="12.75">
      <c r="A130" s="6">
        <v>84</v>
      </c>
      <c r="B130" s="6" t="s">
        <v>46</v>
      </c>
      <c r="C130" s="6" t="s">
        <v>1047</v>
      </c>
      <c r="D130" s="6" t="s">
        <v>46</v>
      </c>
      <c r="E130" s="6" t="s">
        <v>1048</v>
      </c>
      <c r="F130" s="6" t="s">
        <v>355</v>
      </c>
      <c r="G130" s="8">
        <v>1</v>
      </c>
      <c r="H130" s="11">
        <v>13.5</v>
      </c>
      <c r="I130" s="10">
        <f t="shared" si="8"/>
        <v>13.5</v>
      </c>
      <c r="O130">
        <f>rekapitulace!H8</f>
        <v>21</v>
      </c>
      <c r="P130">
        <f t="shared" si="9"/>
        <v>2.835</v>
      </c>
    </row>
    <row r="131" spans="1:16" ht="12.75">
      <c r="A131" s="6">
        <v>85</v>
      </c>
      <c r="B131" s="6" t="s">
        <v>46</v>
      </c>
      <c r="C131" s="6" t="s">
        <v>1049</v>
      </c>
      <c r="D131" s="6" t="s">
        <v>46</v>
      </c>
      <c r="E131" s="6" t="s">
        <v>1050</v>
      </c>
      <c r="F131" s="6" t="s">
        <v>355</v>
      </c>
      <c r="G131" s="8">
        <v>15</v>
      </c>
      <c r="H131" s="11">
        <v>112.5</v>
      </c>
      <c r="I131" s="10">
        <f t="shared" si="8"/>
        <v>1687.5</v>
      </c>
      <c r="O131">
        <f>rekapitulace!H8</f>
        <v>21</v>
      </c>
      <c r="P131">
        <f t="shared" si="9"/>
        <v>354.375</v>
      </c>
    </row>
    <row r="132" spans="1:16" ht="12.75">
      <c r="A132" s="6">
        <v>86</v>
      </c>
      <c r="B132" s="6" t="s">
        <v>46</v>
      </c>
      <c r="C132" s="6" t="s">
        <v>1051</v>
      </c>
      <c r="D132" s="6" t="s">
        <v>46</v>
      </c>
      <c r="E132" s="6" t="s">
        <v>1052</v>
      </c>
      <c r="F132" s="6" t="s">
        <v>355</v>
      </c>
      <c r="G132" s="8">
        <v>3</v>
      </c>
      <c r="H132" s="11">
        <v>15</v>
      </c>
      <c r="I132" s="10">
        <f t="shared" si="8"/>
        <v>45</v>
      </c>
      <c r="O132">
        <f>rekapitulace!H8</f>
        <v>21</v>
      </c>
      <c r="P132">
        <f t="shared" si="9"/>
        <v>9.45</v>
      </c>
    </row>
    <row r="133" spans="1:16" ht="12.75">
      <c r="A133" s="6">
        <v>87</v>
      </c>
      <c r="B133" s="6" t="s">
        <v>46</v>
      </c>
      <c r="C133" s="6" t="s">
        <v>1053</v>
      </c>
      <c r="D133" s="6" t="s">
        <v>46</v>
      </c>
      <c r="E133" s="6" t="s">
        <v>1054</v>
      </c>
      <c r="F133" s="6" t="s">
        <v>355</v>
      </c>
      <c r="G133" s="8">
        <v>6</v>
      </c>
      <c r="H133" s="11">
        <v>51</v>
      </c>
      <c r="I133" s="10">
        <f t="shared" si="8"/>
        <v>306</v>
      </c>
      <c r="O133">
        <f>rekapitulace!H8</f>
        <v>21</v>
      </c>
      <c r="P133">
        <f t="shared" si="9"/>
        <v>64.25999999999999</v>
      </c>
    </row>
    <row r="134" spans="1:16" ht="12.75">
      <c r="A134" s="6">
        <v>88</v>
      </c>
      <c r="B134" s="6" t="s">
        <v>46</v>
      </c>
      <c r="C134" s="6" t="s">
        <v>1055</v>
      </c>
      <c r="D134" s="6" t="s">
        <v>46</v>
      </c>
      <c r="E134" s="6" t="s">
        <v>1056</v>
      </c>
      <c r="F134" s="6" t="s">
        <v>355</v>
      </c>
      <c r="G134" s="8">
        <v>1</v>
      </c>
      <c r="H134" s="11">
        <v>3</v>
      </c>
      <c r="I134" s="10">
        <f t="shared" si="8"/>
        <v>3</v>
      </c>
      <c r="O134">
        <f>rekapitulace!H8</f>
        <v>21</v>
      </c>
      <c r="P134">
        <f t="shared" si="9"/>
        <v>0.63</v>
      </c>
    </row>
    <row r="135" spans="1:16" ht="12.75">
      <c r="A135" s="6">
        <v>89</v>
      </c>
      <c r="B135" s="6" t="s">
        <v>46</v>
      </c>
      <c r="C135" s="6" t="s">
        <v>1057</v>
      </c>
      <c r="D135" s="6" t="s">
        <v>46</v>
      </c>
      <c r="E135" s="6" t="s">
        <v>1058</v>
      </c>
      <c r="F135" s="6" t="s">
        <v>355</v>
      </c>
      <c r="G135" s="8">
        <v>1</v>
      </c>
      <c r="H135" s="11">
        <v>3</v>
      </c>
      <c r="I135" s="10">
        <f t="shared" si="8"/>
        <v>3</v>
      </c>
      <c r="O135">
        <f>rekapitulace!H8</f>
        <v>21</v>
      </c>
      <c r="P135">
        <f t="shared" si="9"/>
        <v>0.63</v>
      </c>
    </row>
    <row r="136" spans="1:16" ht="12.75">
      <c r="A136" s="6">
        <v>90</v>
      </c>
      <c r="B136" s="6" t="s">
        <v>46</v>
      </c>
      <c r="C136" s="6" t="s">
        <v>1059</v>
      </c>
      <c r="D136" s="6" t="s">
        <v>46</v>
      </c>
      <c r="E136" s="6" t="s">
        <v>1060</v>
      </c>
      <c r="F136" s="6" t="s">
        <v>355</v>
      </c>
      <c r="G136" s="8">
        <v>1</v>
      </c>
      <c r="H136" s="11">
        <v>3</v>
      </c>
      <c r="I136" s="10">
        <f t="shared" si="8"/>
        <v>3</v>
      </c>
      <c r="O136">
        <f>rekapitulace!H8</f>
        <v>21</v>
      </c>
      <c r="P136">
        <f t="shared" si="9"/>
        <v>0.63</v>
      </c>
    </row>
    <row r="137" spans="1:16" ht="12.75">
      <c r="A137" s="6">
        <v>91</v>
      </c>
      <c r="B137" s="6" t="s">
        <v>46</v>
      </c>
      <c r="C137" s="6" t="s">
        <v>1061</v>
      </c>
      <c r="D137" s="6" t="s">
        <v>46</v>
      </c>
      <c r="E137" s="6" t="s">
        <v>1062</v>
      </c>
      <c r="F137" s="6" t="s">
        <v>355</v>
      </c>
      <c r="G137" s="8">
        <v>20</v>
      </c>
      <c r="H137" s="11">
        <v>3</v>
      </c>
      <c r="I137" s="10">
        <f t="shared" si="8"/>
        <v>60</v>
      </c>
      <c r="O137">
        <f>rekapitulace!H8</f>
        <v>21</v>
      </c>
      <c r="P137">
        <f t="shared" si="9"/>
        <v>12.6</v>
      </c>
    </row>
    <row r="138" spans="1:16" ht="12.75">
      <c r="A138" s="6">
        <v>92</v>
      </c>
      <c r="B138" s="6" t="s">
        <v>46</v>
      </c>
      <c r="C138" s="6" t="s">
        <v>1063</v>
      </c>
      <c r="D138" s="6" t="s">
        <v>46</v>
      </c>
      <c r="E138" s="6" t="s">
        <v>1064</v>
      </c>
      <c r="F138" s="6" t="s">
        <v>355</v>
      </c>
      <c r="G138" s="8">
        <v>15</v>
      </c>
      <c r="H138" s="11">
        <v>3</v>
      </c>
      <c r="I138" s="10">
        <f t="shared" si="8"/>
        <v>45</v>
      </c>
      <c r="O138">
        <f>rekapitulace!H8</f>
        <v>21</v>
      </c>
      <c r="P138">
        <f t="shared" si="9"/>
        <v>9.45</v>
      </c>
    </row>
    <row r="139" spans="1:16" ht="12.75">
      <c r="A139" s="6">
        <v>93</v>
      </c>
      <c r="B139" s="6" t="s">
        <v>46</v>
      </c>
      <c r="C139" s="6" t="s">
        <v>1065</v>
      </c>
      <c r="D139" s="6" t="s">
        <v>46</v>
      </c>
      <c r="E139" s="6" t="s">
        <v>1066</v>
      </c>
      <c r="F139" s="6" t="s">
        <v>355</v>
      </c>
      <c r="G139" s="8">
        <v>1</v>
      </c>
      <c r="H139" s="11">
        <v>57</v>
      </c>
      <c r="I139" s="10">
        <f t="shared" si="8"/>
        <v>57</v>
      </c>
      <c r="O139">
        <f>rekapitulace!H8</f>
        <v>21</v>
      </c>
      <c r="P139">
        <f t="shared" si="9"/>
        <v>11.969999999999999</v>
      </c>
    </row>
    <row r="140" spans="1:16" ht="12.75">
      <c r="A140" s="6">
        <v>94</v>
      </c>
      <c r="B140" s="6" t="s">
        <v>46</v>
      </c>
      <c r="C140" s="6" t="s">
        <v>1067</v>
      </c>
      <c r="D140" s="6" t="s">
        <v>46</v>
      </c>
      <c r="E140" s="6" t="s">
        <v>1068</v>
      </c>
      <c r="F140" s="6" t="s">
        <v>355</v>
      </c>
      <c r="G140" s="8">
        <v>1</v>
      </c>
      <c r="H140" s="11">
        <v>420</v>
      </c>
      <c r="I140" s="10">
        <f aca="true" t="shared" si="10" ref="I140:I151">ROUND((H140*G140),2)</f>
        <v>420</v>
      </c>
      <c r="O140">
        <f>rekapitulace!H8</f>
        <v>21</v>
      </c>
      <c r="P140">
        <f aca="true" t="shared" si="11" ref="P140:P151">O140/100*I140</f>
        <v>88.2</v>
      </c>
    </row>
    <row r="141" spans="1:16" ht="12.75">
      <c r="A141" s="6">
        <v>95</v>
      </c>
      <c r="B141" s="6" t="s">
        <v>46</v>
      </c>
      <c r="C141" s="6" t="s">
        <v>1069</v>
      </c>
      <c r="D141" s="6" t="s">
        <v>46</v>
      </c>
      <c r="E141" s="6" t="s">
        <v>1070</v>
      </c>
      <c r="F141" s="6" t="s">
        <v>355</v>
      </c>
      <c r="G141" s="8">
        <v>2</v>
      </c>
      <c r="H141" s="11">
        <v>45</v>
      </c>
      <c r="I141" s="10">
        <f t="shared" si="10"/>
        <v>90</v>
      </c>
      <c r="O141">
        <f>rekapitulace!H8</f>
        <v>21</v>
      </c>
      <c r="P141">
        <f t="shared" si="11"/>
        <v>18.9</v>
      </c>
    </row>
    <row r="142" spans="1:16" ht="12.75">
      <c r="A142" s="6">
        <v>96</v>
      </c>
      <c r="B142" s="6" t="s">
        <v>46</v>
      </c>
      <c r="C142" s="6" t="s">
        <v>1071</v>
      </c>
      <c r="D142" s="6" t="s">
        <v>46</v>
      </c>
      <c r="E142" s="6" t="s">
        <v>1072</v>
      </c>
      <c r="F142" s="6" t="s">
        <v>860</v>
      </c>
      <c r="G142" s="8">
        <v>1</v>
      </c>
      <c r="H142" s="11">
        <v>450</v>
      </c>
      <c r="I142" s="10">
        <f t="shared" si="10"/>
        <v>450</v>
      </c>
      <c r="O142">
        <f>rekapitulace!H8</f>
        <v>21</v>
      </c>
      <c r="P142">
        <f t="shared" si="11"/>
        <v>94.5</v>
      </c>
    </row>
    <row r="143" spans="1:16" ht="12.75">
      <c r="A143" s="6">
        <v>97</v>
      </c>
      <c r="B143" s="6" t="s">
        <v>46</v>
      </c>
      <c r="C143" s="6" t="s">
        <v>1073</v>
      </c>
      <c r="D143" s="6" t="s">
        <v>46</v>
      </c>
      <c r="E143" s="6" t="s">
        <v>1074</v>
      </c>
      <c r="F143" s="6" t="s">
        <v>860</v>
      </c>
      <c r="G143" s="8">
        <v>1</v>
      </c>
      <c r="H143" s="11">
        <v>3000</v>
      </c>
      <c r="I143" s="10">
        <f t="shared" si="10"/>
        <v>3000</v>
      </c>
      <c r="O143">
        <f>rekapitulace!H8</f>
        <v>21</v>
      </c>
      <c r="P143">
        <f t="shared" si="11"/>
        <v>630</v>
      </c>
    </row>
    <row r="144" spans="1:16" ht="12.75">
      <c r="A144" s="6">
        <v>98</v>
      </c>
      <c r="B144" s="6" t="s">
        <v>46</v>
      </c>
      <c r="C144" s="6" t="s">
        <v>1075</v>
      </c>
      <c r="D144" s="6" t="s">
        <v>46</v>
      </c>
      <c r="E144" s="6" t="s">
        <v>1076</v>
      </c>
      <c r="F144" s="6" t="s">
        <v>355</v>
      </c>
      <c r="G144" s="8">
        <v>1</v>
      </c>
      <c r="H144" s="11">
        <v>1650</v>
      </c>
      <c r="I144" s="10">
        <f t="shared" si="10"/>
        <v>1650</v>
      </c>
      <c r="O144">
        <f>rekapitulace!H8</f>
        <v>21</v>
      </c>
      <c r="P144">
        <f t="shared" si="11"/>
        <v>346.5</v>
      </c>
    </row>
    <row r="145" spans="1:16" ht="12.75">
      <c r="A145" s="6">
        <v>99</v>
      </c>
      <c r="B145" s="6" t="s">
        <v>46</v>
      </c>
      <c r="C145" s="6" t="s">
        <v>1077</v>
      </c>
      <c r="D145" s="6" t="s">
        <v>46</v>
      </c>
      <c r="E145" s="6" t="s">
        <v>1078</v>
      </c>
      <c r="F145" s="6" t="s">
        <v>355</v>
      </c>
      <c r="G145" s="8">
        <v>2</v>
      </c>
      <c r="H145" s="11">
        <v>448.5</v>
      </c>
      <c r="I145" s="10">
        <f t="shared" si="10"/>
        <v>897</v>
      </c>
      <c r="O145">
        <f>rekapitulace!H8</f>
        <v>21</v>
      </c>
      <c r="P145">
        <f t="shared" si="11"/>
        <v>188.37</v>
      </c>
    </row>
    <row r="146" spans="1:16" ht="12.75">
      <c r="A146" s="6">
        <v>100</v>
      </c>
      <c r="B146" s="6" t="s">
        <v>46</v>
      </c>
      <c r="C146" s="6" t="s">
        <v>1079</v>
      </c>
      <c r="D146" s="6" t="s">
        <v>46</v>
      </c>
      <c r="E146" s="6" t="s">
        <v>1080</v>
      </c>
      <c r="F146" s="6" t="s">
        <v>355</v>
      </c>
      <c r="G146" s="8">
        <v>1</v>
      </c>
      <c r="H146" s="11">
        <v>825</v>
      </c>
      <c r="I146" s="10">
        <f t="shared" si="10"/>
        <v>825</v>
      </c>
      <c r="O146">
        <f>rekapitulace!H8</f>
        <v>21</v>
      </c>
      <c r="P146">
        <f t="shared" si="11"/>
        <v>173.25</v>
      </c>
    </row>
    <row r="147" spans="1:16" ht="12.75">
      <c r="A147" s="6">
        <v>101</v>
      </c>
      <c r="B147" s="6" t="s">
        <v>46</v>
      </c>
      <c r="C147" s="6" t="s">
        <v>1081</v>
      </c>
      <c r="D147" s="6" t="s">
        <v>46</v>
      </c>
      <c r="E147" s="6" t="s">
        <v>1082</v>
      </c>
      <c r="F147" s="6" t="s">
        <v>860</v>
      </c>
      <c r="G147" s="8">
        <v>1</v>
      </c>
      <c r="H147" s="11">
        <v>4500</v>
      </c>
      <c r="I147" s="10">
        <f t="shared" si="10"/>
        <v>4500</v>
      </c>
      <c r="O147">
        <f>rekapitulace!H8</f>
        <v>21</v>
      </c>
      <c r="P147">
        <f t="shared" si="11"/>
        <v>945</v>
      </c>
    </row>
    <row r="148" spans="1:16" ht="12.75">
      <c r="A148" s="6">
        <v>102</v>
      </c>
      <c r="B148" s="6" t="s">
        <v>46</v>
      </c>
      <c r="C148" s="6" t="s">
        <v>1083</v>
      </c>
      <c r="D148" s="6" t="s">
        <v>46</v>
      </c>
      <c r="E148" s="6" t="s">
        <v>1084</v>
      </c>
      <c r="F148" s="6" t="s">
        <v>860</v>
      </c>
      <c r="G148" s="8">
        <v>1</v>
      </c>
      <c r="H148" s="11">
        <v>1500</v>
      </c>
      <c r="I148" s="10">
        <f t="shared" si="10"/>
        <v>1500</v>
      </c>
      <c r="O148">
        <f>rekapitulace!H8</f>
        <v>21</v>
      </c>
      <c r="P148">
        <f t="shared" si="11"/>
        <v>315</v>
      </c>
    </row>
    <row r="149" spans="1:16" ht="12.75">
      <c r="A149" s="6">
        <v>103</v>
      </c>
      <c r="B149" s="6" t="s">
        <v>46</v>
      </c>
      <c r="C149" s="6" t="s">
        <v>1085</v>
      </c>
      <c r="D149" s="6" t="s">
        <v>46</v>
      </c>
      <c r="E149" s="6" t="s">
        <v>1086</v>
      </c>
      <c r="F149" s="6" t="s">
        <v>860</v>
      </c>
      <c r="G149" s="8">
        <v>1</v>
      </c>
      <c r="H149" s="11">
        <v>150</v>
      </c>
      <c r="I149" s="10">
        <f t="shared" si="10"/>
        <v>150</v>
      </c>
      <c r="O149">
        <f>rekapitulace!H8</f>
        <v>21</v>
      </c>
      <c r="P149">
        <f t="shared" si="11"/>
        <v>31.5</v>
      </c>
    </row>
    <row r="150" spans="1:16" ht="12.75">
      <c r="A150" s="6">
        <v>104</v>
      </c>
      <c r="B150" s="6" t="s">
        <v>46</v>
      </c>
      <c r="C150" s="6" t="s">
        <v>1087</v>
      </c>
      <c r="D150" s="6" t="s">
        <v>46</v>
      </c>
      <c r="E150" s="6" t="s">
        <v>1088</v>
      </c>
      <c r="F150" s="6" t="s">
        <v>860</v>
      </c>
      <c r="G150" s="8">
        <v>1</v>
      </c>
      <c r="H150" s="11">
        <v>3000</v>
      </c>
      <c r="I150" s="10">
        <f t="shared" si="10"/>
        <v>3000</v>
      </c>
      <c r="O150">
        <f>rekapitulace!H8</f>
        <v>21</v>
      </c>
      <c r="P150">
        <f t="shared" si="11"/>
        <v>630</v>
      </c>
    </row>
    <row r="151" spans="1:16" ht="12.75">
      <c r="A151" s="6">
        <v>105</v>
      </c>
      <c r="B151" s="6" t="s">
        <v>46</v>
      </c>
      <c r="C151" s="6" t="s">
        <v>1089</v>
      </c>
      <c r="D151" s="6" t="s">
        <v>46</v>
      </c>
      <c r="E151" s="6" t="s">
        <v>1090</v>
      </c>
      <c r="F151" s="6" t="s">
        <v>355</v>
      </c>
      <c r="G151" s="8">
        <v>1</v>
      </c>
      <c r="H151" s="11">
        <v>3</v>
      </c>
      <c r="I151" s="10">
        <f t="shared" si="10"/>
        <v>3</v>
      </c>
      <c r="O151">
        <f>rekapitulace!H8</f>
        <v>21</v>
      </c>
      <c r="P151">
        <f t="shared" si="11"/>
        <v>0.63</v>
      </c>
    </row>
    <row r="152" spans="1:16" ht="12.75" customHeight="1">
      <c r="A152" s="13"/>
      <c r="B152" s="13"/>
      <c r="C152" s="13" t="s">
        <v>938</v>
      </c>
      <c r="D152" s="13"/>
      <c r="E152" s="13" t="s">
        <v>937</v>
      </c>
      <c r="F152" s="13"/>
      <c r="G152" s="13"/>
      <c r="H152" s="13"/>
      <c r="I152" s="13">
        <f>SUM(I76:I151)</f>
        <v>124597.67000000001</v>
      </c>
      <c r="P152">
        <f>ROUND(SUM(P76:P151),2)</f>
        <v>26165.51</v>
      </c>
    </row>
    <row r="154" spans="1:9" ht="12.75" customHeight="1">
      <c r="A154" s="7"/>
      <c r="B154" s="7"/>
      <c r="C154" s="7" t="s">
        <v>1092</v>
      </c>
      <c r="D154" s="7"/>
      <c r="E154" s="7" t="s">
        <v>1091</v>
      </c>
      <c r="F154" s="7"/>
      <c r="G154" s="9"/>
      <c r="H154" s="7"/>
      <c r="I154" s="9"/>
    </row>
    <row r="155" spans="1:16" ht="12.75">
      <c r="A155" s="6">
        <v>106</v>
      </c>
      <c r="B155" s="6" t="s">
        <v>46</v>
      </c>
      <c r="C155" s="6" t="s">
        <v>1093</v>
      </c>
      <c r="D155" s="6" t="s">
        <v>46</v>
      </c>
      <c r="E155" s="6" t="s">
        <v>1094</v>
      </c>
      <c r="F155" s="6" t="s">
        <v>355</v>
      </c>
      <c r="G155" s="8">
        <v>1</v>
      </c>
      <c r="H155" s="11">
        <v>15006</v>
      </c>
      <c r="I155" s="10">
        <f aca="true" t="shared" si="12" ref="I155:I162">ROUND((H155*G155),2)</f>
        <v>15006</v>
      </c>
      <c r="O155">
        <f>rekapitulace!H8</f>
        <v>21</v>
      </c>
      <c r="P155">
        <f aca="true" t="shared" si="13" ref="P155:P162">O155/100*I155</f>
        <v>3151.2599999999998</v>
      </c>
    </row>
    <row r="156" spans="1:16" ht="12.75">
      <c r="A156" s="6">
        <v>107</v>
      </c>
      <c r="B156" s="6" t="s">
        <v>46</v>
      </c>
      <c r="C156" s="6" t="s">
        <v>1095</v>
      </c>
      <c r="D156" s="6" t="s">
        <v>46</v>
      </c>
      <c r="E156" s="6" t="s">
        <v>1096</v>
      </c>
      <c r="F156" s="6" t="s">
        <v>355</v>
      </c>
      <c r="G156" s="8">
        <v>1</v>
      </c>
      <c r="H156" s="11">
        <v>6439.5</v>
      </c>
      <c r="I156" s="10">
        <f t="shared" si="12"/>
        <v>6439.5</v>
      </c>
      <c r="O156">
        <f>rekapitulace!H8</f>
        <v>21</v>
      </c>
      <c r="P156">
        <f t="shared" si="13"/>
        <v>1352.2949999999998</v>
      </c>
    </row>
    <row r="157" spans="1:16" ht="12.75">
      <c r="A157" s="6">
        <v>108</v>
      </c>
      <c r="B157" s="6" t="s">
        <v>46</v>
      </c>
      <c r="C157" s="6" t="s">
        <v>1097</v>
      </c>
      <c r="D157" s="6" t="s">
        <v>46</v>
      </c>
      <c r="E157" s="6" t="s">
        <v>1098</v>
      </c>
      <c r="F157" s="6" t="s">
        <v>355</v>
      </c>
      <c r="G157" s="8">
        <v>1</v>
      </c>
      <c r="H157" s="11">
        <v>6519</v>
      </c>
      <c r="I157" s="10">
        <f t="shared" si="12"/>
        <v>6519</v>
      </c>
      <c r="O157">
        <f>rekapitulace!H8</f>
        <v>21</v>
      </c>
      <c r="P157">
        <f t="shared" si="13"/>
        <v>1368.99</v>
      </c>
    </row>
    <row r="158" spans="1:16" ht="12.75">
      <c r="A158" s="6">
        <v>109</v>
      </c>
      <c r="B158" s="6" t="s">
        <v>46</v>
      </c>
      <c r="C158" s="6" t="s">
        <v>1099</v>
      </c>
      <c r="D158" s="6" t="s">
        <v>46</v>
      </c>
      <c r="E158" s="6" t="s">
        <v>1100</v>
      </c>
      <c r="F158" s="6" t="s">
        <v>355</v>
      </c>
      <c r="G158" s="8">
        <v>1</v>
      </c>
      <c r="H158" s="11">
        <v>1350</v>
      </c>
      <c r="I158" s="10">
        <f t="shared" si="12"/>
        <v>1350</v>
      </c>
      <c r="O158">
        <f>rekapitulace!H8</f>
        <v>21</v>
      </c>
      <c r="P158">
        <f t="shared" si="13"/>
        <v>283.5</v>
      </c>
    </row>
    <row r="159" spans="1:16" ht="12.75">
      <c r="A159" s="6">
        <v>110</v>
      </c>
      <c r="B159" s="6" t="s">
        <v>46</v>
      </c>
      <c r="C159" s="6" t="s">
        <v>1101</v>
      </c>
      <c r="D159" s="6" t="s">
        <v>46</v>
      </c>
      <c r="E159" s="6" t="s">
        <v>1102</v>
      </c>
      <c r="F159" s="6" t="s">
        <v>355</v>
      </c>
      <c r="G159" s="8">
        <v>1</v>
      </c>
      <c r="H159" s="11">
        <v>1350</v>
      </c>
      <c r="I159" s="10">
        <f t="shared" si="12"/>
        <v>1350</v>
      </c>
      <c r="O159">
        <f>rekapitulace!H8</f>
        <v>21</v>
      </c>
      <c r="P159">
        <f t="shared" si="13"/>
        <v>283.5</v>
      </c>
    </row>
    <row r="160" spans="1:16" ht="12.75">
      <c r="A160" s="6">
        <v>111</v>
      </c>
      <c r="B160" s="6" t="s">
        <v>46</v>
      </c>
      <c r="C160" s="6" t="s">
        <v>1103</v>
      </c>
      <c r="D160" s="6" t="s">
        <v>46</v>
      </c>
      <c r="E160" s="6" t="s">
        <v>1104</v>
      </c>
      <c r="F160" s="6" t="s">
        <v>355</v>
      </c>
      <c r="G160" s="8">
        <v>1</v>
      </c>
      <c r="H160" s="11">
        <v>9465</v>
      </c>
      <c r="I160" s="10">
        <f t="shared" si="12"/>
        <v>9465</v>
      </c>
      <c r="O160">
        <f>rekapitulace!H8</f>
        <v>21</v>
      </c>
      <c r="P160">
        <f t="shared" si="13"/>
        <v>1987.6499999999999</v>
      </c>
    </row>
    <row r="161" spans="1:16" ht="12.75">
      <c r="A161" s="6">
        <v>112</v>
      </c>
      <c r="B161" s="6" t="s">
        <v>46</v>
      </c>
      <c r="C161" s="6" t="s">
        <v>1105</v>
      </c>
      <c r="D161" s="6" t="s">
        <v>46</v>
      </c>
      <c r="E161" s="6" t="s">
        <v>1106</v>
      </c>
      <c r="F161" s="6" t="s">
        <v>355</v>
      </c>
      <c r="G161" s="8">
        <v>1</v>
      </c>
      <c r="H161" s="11">
        <v>120</v>
      </c>
      <c r="I161" s="10">
        <f t="shared" si="12"/>
        <v>120</v>
      </c>
      <c r="O161">
        <f>rekapitulace!H8</f>
        <v>21</v>
      </c>
      <c r="P161">
        <f t="shared" si="13"/>
        <v>25.2</v>
      </c>
    </row>
    <row r="162" spans="1:16" ht="12.75">
      <c r="A162" s="6">
        <v>113</v>
      </c>
      <c r="B162" s="6" t="s">
        <v>46</v>
      </c>
      <c r="C162" s="6" t="s">
        <v>1107</v>
      </c>
      <c r="D162" s="6" t="s">
        <v>46</v>
      </c>
      <c r="E162" s="6" t="s">
        <v>1108</v>
      </c>
      <c r="F162" s="6" t="s">
        <v>355</v>
      </c>
      <c r="G162" s="8">
        <v>1</v>
      </c>
      <c r="H162" s="11">
        <v>804</v>
      </c>
      <c r="I162" s="10">
        <f t="shared" si="12"/>
        <v>804</v>
      </c>
      <c r="O162">
        <f>rekapitulace!H8</f>
        <v>21</v>
      </c>
      <c r="P162">
        <f t="shared" si="13"/>
        <v>168.84</v>
      </c>
    </row>
    <row r="163" spans="1:16" ht="12.75" customHeight="1">
      <c r="A163" s="13"/>
      <c r="B163" s="13"/>
      <c r="C163" s="13" t="s">
        <v>1092</v>
      </c>
      <c r="D163" s="13"/>
      <c r="E163" s="13" t="s">
        <v>1109</v>
      </c>
      <c r="F163" s="13"/>
      <c r="G163" s="13"/>
      <c r="H163" s="13"/>
      <c r="I163" s="13">
        <f>SUM(I155:I162)</f>
        <v>41053.5</v>
      </c>
      <c r="P163">
        <f>ROUND(SUM(P155:P162),2)</f>
        <v>8621.24</v>
      </c>
    </row>
    <row r="165" spans="1:9" ht="12.75" customHeight="1">
      <c r="A165" s="7"/>
      <c r="B165" s="7"/>
      <c r="C165" s="7" t="s">
        <v>1111</v>
      </c>
      <c r="D165" s="7"/>
      <c r="E165" s="7" t="s">
        <v>1110</v>
      </c>
      <c r="F165" s="7"/>
      <c r="G165" s="9"/>
      <c r="H165" s="7"/>
      <c r="I165" s="9"/>
    </row>
    <row r="166" spans="1:16" ht="25.5">
      <c r="A166" s="6">
        <v>114</v>
      </c>
      <c r="B166" s="6" t="s">
        <v>46</v>
      </c>
      <c r="C166" s="6" t="s">
        <v>1112</v>
      </c>
      <c r="D166" s="6" t="s">
        <v>46</v>
      </c>
      <c r="E166" s="6" t="s">
        <v>1113</v>
      </c>
      <c r="F166" s="6" t="s">
        <v>355</v>
      </c>
      <c r="G166" s="8">
        <v>1</v>
      </c>
      <c r="H166" s="11">
        <v>14250</v>
      </c>
      <c r="I166" s="10">
        <f>ROUND((H166*G166),2)</f>
        <v>14250</v>
      </c>
      <c r="O166">
        <f>rekapitulace!H8</f>
        <v>21</v>
      </c>
      <c r="P166">
        <f>O166/100*I166</f>
        <v>2992.5</v>
      </c>
    </row>
    <row r="167" spans="1:16" ht="12.75">
      <c r="A167" s="6">
        <v>115</v>
      </c>
      <c r="B167" s="6" t="s">
        <v>46</v>
      </c>
      <c r="C167" s="6" t="s">
        <v>1114</v>
      </c>
      <c r="D167" s="6" t="s">
        <v>46</v>
      </c>
      <c r="E167" s="6" t="s">
        <v>1115</v>
      </c>
      <c r="F167" s="6" t="s">
        <v>355</v>
      </c>
      <c r="G167" s="8">
        <v>0</v>
      </c>
      <c r="H167" s="11">
        <v>0</v>
      </c>
      <c r="I167" s="10">
        <f>ROUND((H167*G167),2)</f>
        <v>0</v>
      </c>
      <c r="O167">
        <f>rekapitulace!H8</f>
        <v>21</v>
      </c>
      <c r="P167">
        <f>O167/100*I167</f>
        <v>0</v>
      </c>
    </row>
    <row r="168" spans="1:16" ht="12.75">
      <c r="A168" s="6">
        <v>116</v>
      </c>
      <c r="B168" s="6" t="s">
        <v>46</v>
      </c>
      <c r="C168" s="6" t="s">
        <v>1116</v>
      </c>
      <c r="D168" s="6" t="s">
        <v>46</v>
      </c>
      <c r="E168" s="6" t="s">
        <v>1117</v>
      </c>
      <c r="F168" s="6" t="s">
        <v>355</v>
      </c>
      <c r="G168" s="8">
        <v>1</v>
      </c>
      <c r="H168" s="11">
        <v>375</v>
      </c>
      <c r="I168" s="10">
        <f>ROUND((H168*G168),2)</f>
        <v>375</v>
      </c>
      <c r="O168">
        <f>rekapitulace!H8</f>
        <v>21</v>
      </c>
      <c r="P168">
        <f>O168/100*I168</f>
        <v>78.75</v>
      </c>
    </row>
    <row r="169" spans="1:16" ht="12.75">
      <c r="A169" s="6">
        <v>117</v>
      </c>
      <c r="B169" s="6" t="s">
        <v>46</v>
      </c>
      <c r="C169" s="6" t="s">
        <v>1118</v>
      </c>
      <c r="D169" s="6" t="s">
        <v>46</v>
      </c>
      <c r="E169" s="6" t="s">
        <v>1119</v>
      </c>
      <c r="F169" s="6" t="s">
        <v>355</v>
      </c>
      <c r="G169" s="8">
        <v>2</v>
      </c>
      <c r="H169" s="11">
        <v>585</v>
      </c>
      <c r="I169" s="10">
        <f>ROUND((H169*G169),2)</f>
        <v>1170</v>
      </c>
      <c r="O169">
        <f>rekapitulace!H8</f>
        <v>21</v>
      </c>
      <c r="P169">
        <f>O169/100*I169</f>
        <v>245.7</v>
      </c>
    </row>
    <row r="170" spans="1:16" ht="12.75">
      <c r="A170" s="6">
        <v>118</v>
      </c>
      <c r="B170" s="6" t="s">
        <v>46</v>
      </c>
      <c r="C170" s="6" t="s">
        <v>1120</v>
      </c>
      <c r="D170" s="6" t="s">
        <v>46</v>
      </c>
      <c r="E170" s="6" t="s">
        <v>1121</v>
      </c>
      <c r="F170" s="6" t="s">
        <v>355</v>
      </c>
      <c r="G170" s="8">
        <v>2</v>
      </c>
      <c r="H170" s="11">
        <v>868.5</v>
      </c>
      <c r="I170" s="10">
        <f>ROUND((H170*G170),2)</f>
        <v>1737</v>
      </c>
      <c r="O170">
        <f>rekapitulace!H8</f>
        <v>21</v>
      </c>
      <c r="P170">
        <f>O170/100*I170</f>
        <v>364.77</v>
      </c>
    </row>
    <row r="171" spans="1:16" ht="12.75" customHeight="1">
      <c r="A171" s="13"/>
      <c r="B171" s="13"/>
      <c r="C171" s="13" t="s">
        <v>1111</v>
      </c>
      <c r="D171" s="13"/>
      <c r="E171" s="13" t="s">
        <v>1122</v>
      </c>
      <c r="F171" s="13"/>
      <c r="G171" s="13"/>
      <c r="H171" s="13"/>
      <c r="I171" s="13">
        <f>SUM(I166:I170)</f>
        <v>17532</v>
      </c>
      <c r="P171">
        <f>ROUND(SUM(P166:P170),2)</f>
        <v>3681.72</v>
      </c>
    </row>
    <row r="173" spans="1:9" ht="12.75" customHeight="1">
      <c r="A173" s="7"/>
      <c r="B173" s="7"/>
      <c r="C173" s="7" t="s">
        <v>1124</v>
      </c>
      <c r="D173" s="7"/>
      <c r="E173" s="7" t="s">
        <v>1123</v>
      </c>
      <c r="F173" s="7"/>
      <c r="G173" s="9"/>
      <c r="H173" s="7"/>
      <c r="I173" s="9"/>
    </row>
    <row r="174" spans="1:16" ht="12.75">
      <c r="A174" s="6">
        <v>119</v>
      </c>
      <c r="B174" s="6" t="s">
        <v>46</v>
      </c>
      <c r="C174" s="6" t="s">
        <v>1125</v>
      </c>
      <c r="D174" s="6" t="s">
        <v>46</v>
      </c>
      <c r="E174" s="6" t="s">
        <v>1126</v>
      </c>
      <c r="F174" s="6" t="s">
        <v>355</v>
      </c>
      <c r="G174" s="8">
        <v>1</v>
      </c>
      <c r="H174" s="11">
        <v>4800</v>
      </c>
      <c r="I174" s="10">
        <f aca="true" t="shared" si="14" ref="I174:I187">ROUND((H174*G174),2)</f>
        <v>4800</v>
      </c>
      <c r="O174">
        <f>rekapitulace!H8</f>
        <v>21</v>
      </c>
      <c r="P174">
        <f aca="true" t="shared" si="15" ref="P174:P187">O174/100*I174</f>
        <v>1008</v>
      </c>
    </row>
    <row r="175" spans="1:16" ht="12.75">
      <c r="A175" s="6">
        <v>120</v>
      </c>
      <c r="B175" s="6" t="s">
        <v>46</v>
      </c>
      <c r="C175" s="6" t="s">
        <v>1127</v>
      </c>
      <c r="D175" s="6" t="s">
        <v>46</v>
      </c>
      <c r="E175" s="6" t="s">
        <v>1128</v>
      </c>
      <c r="F175" s="6" t="s">
        <v>355</v>
      </c>
      <c r="G175" s="8">
        <v>2</v>
      </c>
      <c r="H175" s="11">
        <v>802.5</v>
      </c>
      <c r="I175" s="10">
        <f t="shared" si="14"/>
        <v>1605</v>
      </c>
      <c r="O175">
        <f>rekapitulace!H8</f>
        <v>21</v>
      </c>
      <c r="P175">
        <f t="shared" si="15"/>
        <v>337.05</v>
      </c>
    </row>
    <row r="176" spans="1:16" ht="12.75">
      <c r="A176" s="6">
        <v>121</v>
      </c>
      <c r="B176" s="6" t="s">
        <v>46</v>
      </c>
      <c r="C176" s="6" t="s">
        <v>1129</v>
      </c>
      <c r="D176" s="6" t="s">
        <v>46</v>
      </c>
      <c r="E176" s="6" t="s">
        <v>1130</v>
      </c>
      <c r="F176" s="6" t="s">
        <v>355</v>
      </c>
      <c r="G176" s="8">
        <v>3</v>
      </c>
      <c r="H176" s="11">
        <v>168</v>
      </c>
      <c r="I176" s="10">
        <f t="shared" si="14"/>
        <v>504</v>
      </c>
      <c r="O176">
        <f>rekapitulace!H8</f>
        <v>21</v>
      </c>
      <c r="P176">
        <f t="shared" si="15"/>
        <v>105.83999999999999</v>
      </c>
    </row>
    <row r="177" spans="1:16" ht="12.75">
      <c r="A177" s="6">
        <v>122</v>
      </c>
      <c r="B177" s="6" t="s">
        <v>46</v>
      </c>
      <c r="C177" s="6" t="s">
        <v>1131</v>
      </c>
      <c r="D177" s="6" t="s">
        <v>46</v>
      </c>
      <c r="E177" s="6" t="s">
        <v>1132</v>
      </c>
      <c r="F177" s="6" t="s">
        <v>355</v>
      </c>
      <c r="G177" s="8">
        <v>1</v>
      </c>
      <c r="H177" s="11">
        <v>2688</v>
      </c>
      <c r="I177" s="10">
        <f t="shared" si="14"/>
        <v>2688</v>
      </c>
      <c r="O177">
        <f>rekapitulace!H8</f>
        <v>21</v>
      </c>
      <c r="P177">
        <f t="shared" si="15"/>
        <v>564.48</v>
      </c>
    </row>
    <row r="178" spans="1:16" ht="12.75">
      <c r="A178" s="6">
        <v>123</v>
      </c>
      <c r="B178" s="6" t="s">
        <v>46</v>
      </c>
      <c r="C178" s="6" t="s">
        <v>1133</v>
      </c>
      <c r="D178" s="6" t="s">
        <v>46</v>
      </c>
      <c r="E178" s="6" t="s">
        <v>1134</v>
      </c>
      <c r="F178" s="6" t="s">
        <v>355</v>
      </c>
      <c r="G178" s="8">
        <v>1</v>
      </c>
      <c r="H178" s="11">
        <v>2350.5</v>
      </c>
      <c r="I178" s="10">
        <f t="shared" si="14"/>
        <v>2350.5</v>
      </c>
      <c r="O178">
        <f>rekapitulace!H8</f>
        <v>21</v>
      </c>
      <c r="P178">
        <f t="shared" si="15"/>
        <v>493.60499999999996</v>
      </c>
    </row>
    <row r="179" spans="1:16" ht="12.75">
      <c r="A179" s="6">
        <v>124</v>
      </c>
      <c r="B179" s="6" t="s">
        <v>46</v>
      </c>
      <c r="C179" s="6" t="s">
        <v>1135</v>
      </c>
      <c r="D179" s="6" t="s">
        <v>46</v>
      </c>
      <c r="E179" s="6" t="s">
        <v>1136</v>
      </c>
      <c r="F179" s="6" t="s">
        <v>355</v>
      </c>
      <c r="G179" s="8">
        <v>6</v>
      </c>
      <c r="H179" s="11">
        <v>552</v>
      </c>
      <c r="I179" s="10">
        <f t="shared" si="14"/>
        <v>3312</v>
      </c>
      <c r="O179">
        <f>rekapitulace!H8</f>
        <v>21</v>
      </c>
      <c r="P179">
        <f t="shared" si="15"/>
        <v>695.52</v>
      </c>
    </row>
    <row r="180" spans="1:16" ht="12.75">
      <c r="A180" s="6">
        <v>125</v>
      </c>
      <c r="B180" s="6" t="s">
        <v>46</v>
      </c>
      <c r="C180" s="6" t="s">
        <v>1137</v>
      </c>
      <c r="D180" s="6" t="s">
        <v>46</v>
      </c>
      <c r="E180" s="6" t="s">
        <v>1138</v>
      </c>
      <c r="F180" s="6" t="s">
        <v>355</v>
      </c>
      <c r="G180" s="8">
        <v>3</v>
      </c>
      <c r="H180" s="11">
        <v>4200</v>
      </c>
      <c r="I180" s="10">
        <f t="shared" si="14"/>
        <v>12600</v>
      </c>
      <c r="O180">
        <f>rekapitulace!H8</f>
        <v>21</v>
      </c>
      <c r="P180">
        <f t="shared" si="15"/>
        <v>2646</v>
      </c>
    </row>
    <row r="181" spans="1:16" ht="12.75">
      <c r="A181" s="6">
        <v>126</v>
      </c>
      <c r="B181" s="6" t="s">
        <v>46</v>
      </c>
      <c r="C181" s="6" t="s">
        <v>1139</v>
      </c>
      <c r="D181" s="6" t="s">
        <v>46</v>
      </c>
      <c r="E181" s="6" t="s">
        <v>1140</v>
      </c>
      <c r="F181" s="6" t="s">
        <v>1141</v>
      </c>
      <c r="G181" s="8">
        <v>70</v>
      </c>
      <c r="H181" s="11">
        <v>38.87</v>
      </c>
      <c r="I181" s="10">
        <f t="shared" si="14"/>
        <v>2720.9</v>
      </c>
      <c r="O181">
        <f>rekapitulace!H8</f>
        <v>21</v>
      </c>
      <c r="P181">
        <f t="shared" si="15"/>
        <v>571.389</v>
      </c>
    </row>
    <row r="182" spans="1:16" ht="12.75">
      <c r="A182" s="6">
        <v>127</v>
      </c>
      <c r="B182" s="6" t="s">
        <v>46</v>
      </c>
      <c r="C182" s="6" t="s">
        <v>1142</v>
      </c>
      <c r="D182" s="6" t="s">
        <v>46</v>
      </c>
      <c r="E182" s="6" t="s">
        <v>1143</v>
      </c>
      <c r="F182" s="6" t="s">
        <v>860</v>
      </c>
      <c r="G182" s="8">
        <v>1</v>
      </c>
      <c r="H182" s="11">
        <v>750</v>
      </c>
      <c r="I182" s="10">
        <f t="shared" si="14"/>
        <v>750</v>
      </c>
      <c r="O182">
        <f>rekapitulace!H8</f>
        <v>21</v>
      </c>
      <c r="P182">
        <f t="shared" si="15"/>
        <v>157.5</v>
      </c>
    </row>
    <row r="183" spans="1:16" ht="12.75">
      <c r="A183" s="6">
        <v>128</v>
      </c>
      <c r="B183" s="6" t="s">
        <v>46</v>
      </c>
      <c r="C183" s="6" t="s">
        <v>1144</v>
      </c>
      <c r="D183" s="6" t="s">
        <v>46</v>
      </c>
      <c r="E183" s="6" t="s">
        <v>1145</v>
      </c>
      <c r="F183" s="6" t="s">
        <v>355</v>
      </c>
      <c r="G183" s="8">
        <v>3</v>
      </c>
      <c r="H183" s="11">
        <v>112.5</v>
      </c>
      <c r="I183" s="10">
        <f t="shared" si="14"/>
        <v>337.5</v>
      </c>
      <c r="O183">
        <f>rekapitulace!H8</f>
        <v>21</v>
      </c>
      <c r="P183">
        <f t="shared" si="15"/>
        <v>70.875</v>
      </c>
    </row>
    <row r="184" spans="1:16" ht="12.75">
      <c r="A184" s="6">
        <v>129</v>
      </c>
      <c r="B184" s="6" t="s">
        <v>46</v>
      </c>
      <c r="C184" s="6" t="s">
        <v>1146</v>
      </c>
      <c r="D184" s="6" t="s">
        <v>46</v>
      </c>
      <c r="E184" s="6" t="s">
        <v>1147</v>
      </c>
      <c r="F184" s="6" t="s">
        <v>72</v>
      </c>
      <c r="G184" s="8">
        <v>20</v>
      </c>
      <c r="H184" s="11">
        <v>17.62</v>
      </c>
      <c r="I184" s="10">
        <f t="shared" si="14"/>
        <v>352.4</v>
      </c>
      <c r="O184">
        <f>rekapitulace!H8</f>
        <v>21</v>
      </c>
      <c r="P184">
        <f t="shared" si="15"/>
        <v>74.00399999999999</v>
      </c>
    </row>
    <row r="185" spans="1:16" ht="12.75">
      <c r="A185" s="6">
        <v>130</v>
      </c>
      <c r="B185" s="6" t="s">
        <v>46</v>
      </c>
      <c r="C185" s="6" t="s">
        <v>1148</v>
      </c>
      <c r="D185" s="6" t="s">
        <v>46</v>
      </c>
      <c r="E185" s="6" t="s">
        <v>1149</v>
      </c>
      <c r="F185" s="6" t="s">
        <v>72</v>
      </c>
      <c r="G185" s="8">
        <v>30</v>
      </c>
      <c r="H185" s="11">
        <v>31.5</v>
      </c>
      <c r="I185" s="10">
        <f t="shared" si="14"/>
        <v>945</v>
      </c>
      <c r="O185">
        <f>rekapitulace!H8</f>
        <v>21</v>
      </c>
      <c r="P185">
        <f t="shared" si="15"/>
        <v>198.45</v>
      </c>
    </row>
    <row r="186" spans="1:16" ht="12.75">
      <c r="A186" s="6">
        <v>131</v>
      </c>
      <c r="B186" s="6" t="s">
        <v>46</v>
      </c>
      <c r="C186" s="6" t="s">
        <v>1150</v>
      </c>
      <c r="D186" s="6" t="s">
        <v>46</v>
      </c>
      <c r="E186" s="6" t="s">
        <v>1151</v>
      </c>
      <c r="F186" s="6" t="s">
        <v>355</v>
      </c>
      <c r="G186" s="8">
        <v>2</v>
      </c>
      <c r="H186" s="11">
        <v>253.5</v>
      </c>
      <c r="I186" s="10">
        <f t="shared" si="14"/>
        <v>507</v>
      </c>
      <c r="O186">
        <f>rekapitulace!H8</f>
        <v>21</v>
      </c>
      <c r="P186">
        <f t="shared" si="15"/>
        <v>106.47</v>
      </c>
    </row>
    <row r="187" spans="1:16" ht="12.75">
      <c r="A187" s="6">
        <v>132</v>
      </c>
      <c r="B187" s="6" t="s">
        <v>46</v>
      </c>
      <c r="C187" s="6" t="s">
        <v>1152</v>
      </c>
      <c r="D187" s="6" t="s">
        <v>46</v>
      </c>
      <c r="E187" s="6" t="s">
        <v>1153</v>
      </c>
      <c r="F187" s="6" t="s">
        <v>860</v>
      </c>
      <c r="G187" s="8">
        <v>1</v>
      </c>
      <c r="H187" s="11">
        <v>2250</v>
      </c>
      <c r="I187" s="10">
        <f t="shared" si="14"/>
        <v>2250</v>
      </c>
      <c r="O187">
        <f>rekapitulace!H8</f>
        <v>21</v>
      </c>
      <c r="P187">
        <f t="shared" si="15"/>
        <v>472.5</v>
      </c>
    </row>
    <row r="188" spans="1:16" ht="12.75" customHeight="1">
      <c r="A188" s="13"/>
      <c r="B188" s="13"/>
      <c r="C188" s="13" t="s">
        <v>1124</v>
      </c>
      <c r="D188" s="13"/>
      <c r="E188" s="13" t="s">
        <v>1154</v>
      </c>
      <c r="F188" s="13"/>
      <c r="G188" s="13"/>
      <c r="H188" s="13"/>
      <c r="I188" s="13">
        <f>SUM(I174:I187)</f>
        <v>35722.3</v>
      </c>
      <c r="P188">
        <f>ROUND(SUM(P174:P187),2)</f>
        <v>7501.68</v>
      </c>
    </row>
    <row r="190" spans="1:9" ht="12.75" customHeight="1">
      <c r="A190" s="7"/>
      <c r="B190" s="7"/>
      <c r="C190" s="7" t="s">
        <v>1156</v>
      </c>
      <c r="D190" s="7"/>
      <c r="E190" s="7" t="s">
        <v>1155</v>
      </c>
      <c r="F190" s="7"/>
      <c r="G190" s="9"/>
      <c r="H190" s="7"/>
      <c r="I190" s="9"/>
    </row>
    <row r="191" spans="1:16" ht="12.75">
      <c r="A191" s="6">
        <v>133</v>
      </c>
      <c r="B191" s="6" t="s">
        <v>46</v>
      </c>
      <c r="C191" s="6" t="s">
        <v>1157</v>
      </c>
      <c r="D191" s="6" t="s">
        <v>46</v>
      </c>
      <c r="E191" s="6" t="s">
        <v>1158</v>
      </c>
      <c r="F191" s="6" t="s">
        <v>72</v>
      </c>
      <c r="G191" s="8">
        <v>200</v>
      </c>
      <c r="H191" s="11">
        <v>14.42</v>
      </c>
      <c r="I191" s="10">
        <f aca="true" t="shared" si="16" ref="I191:I220">ROUND((H191*G191),2)</f>
        <v>2884</v>
      </c>
      <c r="O191">
        <f>rekapitulace!H8</f>
        <v>21</v>
      </c>
      <c r="P191">
        <f aca="true" t="shared" si="17" ref="P191:P220">O191/100*I191</f>
        <v>605.64</v>
      </c>
    </row>
    <row r="192" spans="1:16" ht="12.75">
      <c r="A192" s="6">
        <v>134</v>
      </c>
      <c r="B192" s="6" t="s">
        <v>46</v>
      </c>
      <c r="C192" s="6" t="s">
        <v>1159</v>
      </c>
      <c r="D192" s="6" t="s">
        <v>46</v>
      </c>
      <c r="E192" s="6" t="s">
        <v>1160</v>
      </c>
      <c r="F192" s="6" t="s">
        <v>72</v>
      </c>
      <c r="G192" s="8">
        <v>75</v>
      </c>
      <c r="H192" s="11">
        <v>24.3</v>
      </c>
      <c r="I192" s="10">
        <f t="shared" si="16"/>
        <v>1822.5</v>
      </c>
      <c r="O192">
        <f>rekapitulace!H8</f>
        <v>21</v>
      </c>
      <c r="P192">
        <f t="shared" si="17"/>
        <v>382.72499999999997</v>
      </c>
    </row>
    <row r="193" spans="1:16" ht="12.75">
      <c r="A193" s="6">
        <v>135</v>
      </c>
      <c r="B193" s="6" t="s">
        <v>46</v>
      </c>
      <c r="C193" s="6" t="s">
        <v>1161</v>
      </c>
      <c r="D193" s="6" t="s">
        <v>46</v>
      </c>
      <c r="E193" s="6" t="s">
        <v>1162</v>
      </c>
      <c r="F193" s="6" t="s">
        <v>72</v>
      </c>
      <c r="G193" s="8">
        <v>50</v>
      </c>
      <c r="H193" s="11">
        <v>46.5</v>
      </c>
      <c r="I193" s="10">
        <f t="shared" si="16"/>
        <v>2325</v>
      </c>
      <c r="O193">
        <f>rekapitulace!H8</f>
        <v>21</v>
      </c>
      <c r="P193">
        <f t="shared" si="17"/>
        <v>488.25</v>
      </c>
    </row>
    <row r="194" spans="1:16" ht="12.75">
      <c r="A194" s="6">
        <v>136</v>
      </c>
      <c r="B194" s="6" t="s">
        <v>46</v>
      </c>
      <c r="C194" s="6" t="s">
        <v>1163</v>
      </c>
      <c r="D194" s="6" t="s">
        <v>46</v>
      </c>
      <c r="E194" s="6" t="s">
        <v>1164</v>
      </c>
      <c r="F194" s="6" t="s">
        <v>72</v>
      </c>
      <c r="G194" s="8">
        <v>30</v>
      </c>
      <c r="H194" s="11">
        <v>126.53</v>
      </c>
      <c r="I194" s="10">
        <f t="shared" si="16"/>
        <v>3795.9</v>
      </c>
      <c r="O194">
        <f>rekapitulace!H8</f>
        <v>21</v>
      </c>
      <c r="P194">
        <f t="shared" si="17"/>
        <v>797.139</v>
      </c>
    </row>
    <row r="195" spans="1:16" ht="12.75">
      <c r="A195" s="6">
        <v>137</v>
      </c>
      <c r="B195" s="6" t="s">
        <v>46</v>
      </c>
      <c r="C195" s="6" t="s">
        <v>1165</v>
      </c>
      <c r="D195" s="6" t="s">
        <v>46</v>
      </c>
      <c r="E195" s="6" t="s">
        <v>1166</v>
      </c>
      <c r="F195" s="6" t="s">
        <v>72</v>
      </c>
      <c r="G195" s="8">
        <v>30</v>
      </c>
      <c r="H195" s="11">
        <v>100.94</v>
      </c>
      <c r="I195" s="10">
        <f t="shared" si="16"/>
        <v>3028.2</v>
      </c>
      <c r="O195">
        <f>rekapitulace!H8</f>
        <v>21</v>
      </c>
      <c r="P195">
        <f t="shared" si="17"/>
        <v>635.9219999999999</v>
      </c>
    </row>
    <row r="196" spans="1:16" ht="12.75">
      <c r="A196" s="6">
        <v>138</v>
      </c>
      <c r="B196" s="6" t="s">
        <v>46</v>
      </c>
      <c r="C196" s="6" t="s">
        <v>1167</v>
      </c>
      <c r="D196" s="6" t="s">
        <v>46</v>
      </c>
      <c r="E196" s="6" t="s">
        <v>1168</v>
      </c>
      <c r="F196" s="6" t="s">
        <v>72</v>
      </c>
      <c r="G196" s="8">
        <v>15</v>
      </c>
      <c r="H196" s="11">
        <v>69.03</v>
      </c>
      <c r="I196" s="10">
        <f t="shared" si="16"/>
        <v>1035.45</v>
      </c>
      <c r="O196">
        <f>rekapitulace!H8</f>
        <v>21</v>
      </c>
      <c r="P196">
        <f t="shared" si="17"/>
        <v>217.4445</v>
      </c>
    </row>
    <row r="197" spans="1:16" ht="12.75">
      <c r="A197" s="6">
        <v>139</v>
      </c>
      <c r="B197" s="6" t="s">
        <v>46</v>
      </c>
      <c r="C197" s="6" t="s">
        <v>1169</v>
      </c>
      <c r="D197" s="6" t="s">
        <v>46</v>
      </c>
      <c r="E197" s="6" t="s">
        <v>1170</v>
      </c>
      <c r="F197" s="6" t="s">
        <v>72</v>
      </c>
      <c r="G197" s="8">
        <v>70</v>
      </c>
      <c r="H197" s="11">
        <v>40.95</v>
      </c>
      <c r="I197" s="10">
        <f t="shared" si="16"/>
        <v>2866.5</v>
      </c>
      <c r="O197">
        <f>rekapitulace!H8</f>
        <v>21</v>
      </c>
      <c r="P197">
        <f t="shared" si="17"/>
        <v>601.965</v>
      </c>
    </row>
    <row r="198" spans="1:16" ht="12.75">
      <c r="A198" s="6">
        <v>140</v>
      </c>
      <c r="B198" s="6" t="s">
        <v>46</v>
      </c>
      <c r="C198" s="6" t="s">
        <v>1171</v>
      </c>
      <c r="D198" s="6" t="s">
        <v>46</v>
      </c>
      <c r="E198" s="6" t="s">
        <v>1172</v>
      </c>
      <c r="F198" s="6" t="s">
        <v>72</v>
      </c>
      <c r="G198" s="8">
        <v>20</v>
      </c>
      <c r="H198" s="11">
        <v>37.67</v>
      </c>
      <c r="I198" s="10">
        <f t="shared" si="16"/>
        <v>753.4</v>
      </c>
      <c r="O198">
        <f>rekapitulace!H8</f>
        <v>21</v>
      </c>
      <c r="P198">
        <f t="shared" si="17"/>
        <v>158.214</v>
      </c>
    </row>
    <row r="199" spans="1:16" ht="12.75">
      <c r="A199" s="6">
        <v>141</v>
      </c>
      <c r="B199" s="6" t="s">
        <v>46</v>
      </c>
      <c r="C199" s="6" t="s">
        <v>1173</v>
      </c>
      <c r="D199" s="6" t="s">
        <v>46</v>
      </c>
      <c r="E199" s="6" t="s">
        <v>1174</v>
      </c>
      <c r="F199" s="6" t="s">
        <v>72</v>
      </c>
      <c r="G199" s="8">
        <v>200</v>
      </c>
      <c r="H199" s="11">
        <v>15.23</v>
      </c>
      <c r="I199" s="10">
        <f t="shared" si="16"/>
        <v>3046</v>
      </c>
      <c r="O199">
        <f>rekapitulace!H8</f>
        <v>21</v>
      </c>
      <c r="P199">
        <f t="shared" si="17"/>
        <v>639.66</v>
      </c>
    </row>
    <row r="200" spans="1:16" ht="12.75">
      <c r="A200" s="6">
        <v>142</v>
      </c>
      <c r="B200" s="6" t="s">
        <v>46</v>
      </c>
      <c r="C200" s="6" t="s">
        <v>1175</v>
      </c>
      <c r="D200" s="6" t="s">
        <v>46</v>
      </c>
      <c r="E200" s="6" t="s">
        <v>1176</v>
      </c>
      <c r="F200" s="6" t="s">
        <v>72</v>
      </c>
      <c r="G200" s="8">
        <v>100</v>
      </c>
      <c r="H200" s="11">
        <v>24.9</v>
      </c>
      <c r="I200" s="10">
        <f t="shared" si="16"/>
        <v>2490</v>
      </c>
      <c r="O200">
        <f>rekapitulace!H8</f>
        <v>21</v>
      </c>
      <c r="P200">
        <f t="shared" si="17"/>
        <v>522.9</v>
      </c>
    </row>
    <row r="201" spans="1:16" ht="12.75">
      <c r="A201" s="6">
        <v>143</v>
      </c>
      <c r="B201" s="6" t="s">
        <v>46</v>
      </c>
      <c r="C201" s="6" t="s">
        <v>1177</v>
      </c>
      <c r="D201" s="6" t="s">
        <v>46</v>
      </c>
      <c r="E201" s="6" t="s">
        <v>1178</v>
      </c>
      <c r="F201" s="6" t="s">
        <v>72</v>
      </c>
      <c r="G201" s="8">
        <v>100</v>
      </c>
      <c r="H201" s="11">
        <v>23.25</v>
      </c>
      <c r="I201" s="10">
        <f t="shared" si="16"/>
        <v>2325</v>
      </c>
      <c r="O201">
        <f>rekapitulace!H8</f>
        <v>21</v>
      </c>
      <c r="P201">
        <f t="shared" si="17"/>
        <v>488.25</v>
      </c>
    </row>
    <row r="202" spans="1:16" ht="12.75">
      <c r="A202" s="6">
        <v>144</v>
      </c>
      <c r="B202" s="6" t="s">
        <v>46</v>
      </c>
      <c r="C202" s="6" t="s">
        <v>1179</v>
      </c>
      <c r="D202" s="6" t="s">
        <v>46</v>
      </c>
      <c r="E202" s="6" t="s">
        <v>1180</v>
      </c>
      <c r="F202" s="6" t="s">
        <v>72</v>
      </c>
      <c r="G202" s="8">
        <v>20</v>
      </c>
      <c r="H202" s="11">
        <v>17.25</v>
      </c>
      <c r="I202" s="10">
        <f t="shared" si="16"/>
        <v>345</v>
      </c>
      <c r="O202">
        <f>rekapitulace!H8</f>
        <v>21</v>
      </c>
      <c r="P202">
        <f t="shared" si="17"/>
        <v>72.45</v>
      </c>
    </row>
    <row r="203" spans="1:16" ht="12.75">
      <c r="A203" s="6">
        <v>145</v>
      </c>
      <c r="B203" s="6" t="s">
        <v>46</v>
      </c>
      <c r="C203" s="6" t="s">
        <v>1181</v>
      </c>
      <c r="D203" s="6" t="s">
        <v>46</v>
      </c>
      <c r="E203" s="6" t="s">
        <v>1182</v>
      </c>
      <c r="F203" s="6" t="s">
        <v>72</v>
      </c>
      <c r="G203" s="8">
        <v>20</v>
      </c>
      <c r="H203" s="11">
        <v>14.25</v>
      </c>
      <c r="I203" s="10">
        <f t="shared" si="16"/>
        <v>285</v>
      </c>
      <c r="O203">
        <f>rekapitulace!H8</f>
        <v>21</v>
      </c>
      <c r="P203">
        <f t="shared" si="17"/>
        <v>59.849999999999994</v>
      </c>
    </row>
    <row r="204" spans="1:16" ht="12.75">
      <c r="A204" s="6">
        <v>146</v>
      </c>
      <c r="B204" s="6" t="s">
        <v>46</v>
      </c>
      <c r="C204" s="6" t="s">
        <v>1183</v>
      </c>
      <c r="D204" s="6" t="s">
        <v>46</v>
      </c>
      <c r="E204" s="6" t="s">
        <v>1184</v>
      </c>
      <c r="F204" s="6" t="s">
        <v>72</v>
      </c>
      <c r="G204" s="8">
        <v>50</v>
      </c>
      <c r="H204" s="11">
        <v>18</v>
      </c>
      <c r="I204" s="10">
        <f t="shared" si="16"/>
        <v>900</v>
      </c>
      <c r="O204">
        <f>rekapitulace!H8</f>
        <v>21</v>
      </c>
      <c r="P204">
        <f t="shared" si="17"/>
        <v>189</v>
      </c>
    </row>
    <row r="205" spans="1:16" ht="12.75">
      <c r="A205" s="6">
        <v>147</v>
      </c>
      <c r="B205" s="6" t="s">
        <v>46</v>
      </c>
      <c r="C205" s="6" t="s">
        <v>1185</v>
      </c>
      <c r="D205" s="6" t="s">
        <v>46</v>
      </c>
      <c r="E205" s="6" t="s">
        <v>1186</v>
      </c>
      <c r="F205" s="6" t="s">
        <v>72</v>
      </c>
      <c r="G205" s="8">
        <v>50</v>
      </c>
      <c r="H205" s="11">
        <v>16.5</v>
      </c>
      <c r="I205" s="10">
        <f t="shared" si="16"/>
        <v>825</v>
      </c>
      <c r="O205">
        <f>rekapitulace!H8</f>
        <v>21</v>
      </c>
      <c r="P205">
        <f t="shared" si="17"/>
        <v>173.25</v>
      </c>
    </row>
    <row r="206" spans="1:16" ht="12.75">
      <c r="A206" s="6">
        <v>148</v>
      </c>
      <c r="B206" s="6" t="s">
        <v>46</v>
      </c>
      <c r="C206" s="6" t="s">
        <v>1187</v>
      </c>
      <c r="D206" s="6" t="s">
        <v>46</v>
      </c>
      <c r="E206" s="6" t="s">
        <v>1188</v>
      </c>
      <c r="F206" s="6" t="s">
        <v>72</v>
      </c>
      <c r="G206" s="8">
        <v>80</v>
      </c>
      <c r="H206" s="11">
        <v>102.21</v>
      </c>
      <c r="I206" s="10">
        <f t="shared" si="16"/>
        <v>8176.8</v>
      </c>
      <c r="O206">
        <f>rekapitulace!H8</f>
        <v>21</v>
      </c>
      <c r="P206">
        <f t="shared" si="17"/>
        <v>1717.128</v>
      </c>
    </row>
    <row r="207" spans="1:16" ht="12.75">
      <c r="A207" s="6">
        <v>149</v>
      </c>
      <c r="B207" s="6" t="s">
        <v>46</v>
      </c>
      <c r="C207" s="6" t="s">
        <v>1189</v>
      </c>
      <c r="D207" s="6" t="s">
        <v>46</v>
      </c>
      <c r="E207" s="6" t="s">
        <v>1190</v>
      </c>
      <c r="F207" s="6" t="s">
        <v>860</v>
      </c>
      <c r="G207" s="8">
        <v>1</v>
      </c>
      <c r="H207" s="11">
        <v>450</v>
      </c>
      <c r="I207" s="10">
        <f t="shared" si="16"/>
        <v>450</v>
      </c>
      <c r="O207">
        <f>rekapitulace!H8</f>
        <v>21</v>
      </c>
      <c r="P207">
        <f t="shared" si="17"/>
        <v>94.5</v>
      </c>
    </row>
    <row r="208" spans="1:16" ht="12.75">
      <c r="A208" s="6">
        <v>150</v>
      </c>
      <c r="B208" s="6" t="s">
        <v>46</v>
      </c>
      <c r="C208" s="6" t="s">
        <v>1191</v>
      </c>
      <c r="D208" s="6" t="s">
        <v>46</v>
      </c>
      <c r="E208" s="6" t="s">
        <v>1192</v>
      </c>
      <c r="F208" s="6" t="s">
        <v>72</v>
      </c>
      <c r="G208" s="8">
        <v>15</v>
      </c>
      <c r="H208" s="11">
        <v>720</v>
      </c>
      <c r="I208" s="10">
        <f t="shared" si="16"/>
        <v>10800</v>
      </c>
      <c r="O208">
        <f>rekapitulace!H8</f>
        <v>21</v>
      </c>
      <c r="P208">
        <f t="shared" si="17"/>
        <v>2268</v>
      </c>
    </row>
    <row r="209" spans="1:16" ht="12.75">
      <c r="A209" s="6">
        <v>151</v>
      </c>
      <c r="B209" s="6" t="s">
        <v>46</v>
      </c>
      <c r="C209" s="6" t="s">
        <v>1193</v>
      </c>
      <c r="D209" s="6" t="s">
        <v>46</v>
      </c>
      <c r="E209" s="6" t="s">
        <v>1194</v>
      </c>
      <c r="F209" s="6" t="s">
        <v>355</v>
      </c>
      <c r="G209" s="8">
        <v>15</v>
      </c>
      <c r="H209" s="11">
        <v>435</v>
      </c>
      <c r="I209" s="10">
        <f t="shared" si="16"/>
        <v>6525</v>
      </c>
      <c r="O209">
        <f>rekapitulace!H8</f>
        <v>21</v>
      </c>
      <c r="P209">
        <f t="shared" si="17"/>
        <v>1370.25</v>
      </c>
    </row>
    <row r="210" spans="1:16" ht="12.75">
      <c r="A210" s="6">
        <v>152</v>
      </c>
      <c r="B210" s="6" t="s">
        <v>46</v>
      </c>
      <c r="C210" s="6" t="s">
        <v>1195</v>
      </c>
      <c r="D210" s="6" t="s">
        <v>46</v>
      </c>
      <c r="E210" s="6" t="s">
        <v>1196</v>
      </c>
      <c r="F210" s="6" t="s">
        <v>860</v>
      </c>
      <c r="G210" s="8">
        <v>1</v>
      </c>
      <c r="H210" s="11">
        <v>3000</v>
      </c>
      <c r="I210" s="10">
        <f t="shared" si="16"/>
        <v>3000</v>
      </c>
      <c r="O210">
        <f>rekapitulace!H8</f>
        <v>21</v>
      </c>
      <c r="P210">
        <f t="shared" si="17"/>
        <v>630</v>
      </c>
    </row>
    <row r="211" spans="1:16" ht="12.75">
      <c r="A211" s="6">
        <v>153</v>
      </c>
      <c r="B211" s="6" t="s">
        <v>46</v>
      </c>
      <c r="C211" s="6" t="s">
        <v>1197</v>
      </c>
      <c r="D211" s="6" t="s">
        <v>46</v>
      </c>
      <c r="E211" s="6" t="s">
        <v>1198</v>
      </c>
      <c r="F211" s="6" t="s">
        <v>860</v>
      </c>
      <c r="G211" s="8">
        <v>1</v>
      </c>
      <c r="H211" s="11">
        <v>4500</v>
      </c>
      <c r="I211" s="10">
        <f t="shared" si="16"/>
        <v>4500</v>
      </c>
      <c r="O211">
        <f>rekapitulace!H8</f>
        <v>21</v>
      </c>
      <c r="P211">
        <f t="shared" si="17"/>
        <v>945</v>
      </c>
    </row>
    <row r="212" spans="1:16" ht="12.75">
      <c r="A212" s="6">
        <v>154</v>
      </c>
      <c r="B212" s="6" t="s">
        <v>46</v>
      </c>
      <c r="C212" s="6" t="s">
        <v>1199</v>
      </c>
      <c r="D212" s="6" t="s">
        <v>46</v>
      </c>
      <c r="E212" s="6" t="s">
        <v>1200</v>
      </c>
      <c r="F212" s="6" t="s">
        <v>72</v>
      </c>
      <c r="G212" s="8">
        <v>150</v>
      </c>
      <c r="H212" s="11">
        <v>20.69</v>
      </c>
      <c r="I212" s="10">
        <f t="shared" si="16"/>
        <v>3103.5</v>
      </c>
      <c r="O212">
        <f>rekapitulace!H8</f>
        <v>21</v>
      </c>
      <c r="P212">
        <f t="shared" si="17"/>
        <v>651.735</v>
      </c>
    </row>
    <row r="213" spans="1:16" ht="12.75">
      <c r="A213" s="6">
        <v>155</v>
      </c>
      <c r="B213" s="6" t="s">
        <v>46</v>
      </c>
      <c r="C213" s="6" t="s">
        <v>1201</v>
      </c>
      <c r="D213" s="6" t="s">
        <v>46</v>
      </c>
      <c r="E213" s="6" t="s">
        <v>1202</v>
      </c>
      <c r="F213" s="6" t="s">
        <v>72</v>
      </c>
      <c r="G213" s="8">
        <v>20</v>
      </c>
      <c r="H213" s="11">
        <v>32.63</v>
      </c>
      <c r="I213" s="10">
        <f t="shared" si="16"/>
        <v>652.6</v>
      </c>
      <c r="O213">
        <f>rekapitulace!H8</f>
        <v>21</v>
      </c>
      <c r="P213">
        <f t="shared" si="17"/>
        <v>137.046</v>
      </c>
    </row>
    <row r="214" spans="1:16" ht="12.75">
      <c r="A214" s="6">
        <v>156</v>
      </c>
      <c r="B214" s="6" t="s">
        <v>46</v>
      </c>
      <c r="C214" s="6" t="s">
        <v>1203</v>
      </c>
      <c r="D214" s="6" t="s">
        <v>46</v>
      </c>
      <c r="E214" s="6" t="s">
        <v>1204</v>
      </c>
      <c r="F214" s="6" t="s">
        <v>355</v>
      </c>
      <c r="G214" s="8">
        <v>5</v>
      </c>
      <c r="H214" s="11">
        <v>34.5</v>
      </c>
      <c r="I214" s="10">
        <f t="shared" si="16"/>
        <v>172.5</v>
      </c>
      <c r="O214">
        <f>rekapitulace!H8</f>
        <v>21</v>
      </c>
      <c r="P214">
        <f t="shared" si="17"/>
        <v>36.225</v>
      </c>
    </row>
    <row r="215" spans="1:16" ht="12.75">
      <c r="A215" s="6">
        <v>157</v>
      </c>
      <c r="B215" s="6" t="s">
        <v>46</v>
      </c>
      <c r="C215" s="6" t="s">
        <v>1205</v>
      </c>
      <c r="D215" s="6" t="s">
        <v>46</v>
      </c>
      <c r="E215" s="6" t="s">
        <v>1206</v>
      </c>
      <c r="F215" s="6" t="s">
        <v>355</v>
      </c>
      <c r="G215" s="8">
        <v>10</v>
      </c>
      <c r="H215" s="11">
        <v>13.95</v>
      </c>
      <c r="I215" s="10">
        <f t="shared" si="16"/>
        <v>139.5</v>
      </c>
      <c r="O215">
        <f>rekapitulace!H8</f>
        <v>21</v>
      </c>
      <c r="P215">
        <f t="shared" si="17"/>
        <v>29.294999999999998</v>
      </c>
    </row>
    <row r="216" spans="1:16" ht="12.75">
      <c r="A216" s="6">
        <v>158</v>
      </c>
      <c r="B216" s="6" t="s">
        <v>46</v>
      </c>
      <c r="C216" s="6" t="s">
        <v>1207</v>
      </c>
      <c r="D216" s="6" t="s">
        <v>46</v>
      </c>
      <c r="E216" s="6" t="s">
        <v>1208</v>
      </c>
      <c r="F216" s="6" t="s">
        <v>355</v>
      </c>
      <c r="G216" s="8">
        <v>2</v>
      </c>
      <c r="H216" s="11">
        <v>144</v>
      </c>
      <c r="I216" s="10">
        <f t="shared" si="16"/>
        <v>288</v>
      </c>
      <c r="O216">
        <f>rekapitulace!H8</f>
        <v>21</v>
      </c>
      <c r="P216">
        <f t="shared" si="17"/>
        <v>60.48</v>
      </c>
    </row>
    <row r="217" spans="1:16" ht="12.75">
      <c r="A217" s="6">
        <v>159</v>
      </c>
      <c r="B217" s="6" t="s">
        <v>46</v>
      </c>
      <c r="C217" s="6" t="s">
        <v>1209</v>
      </c>
      <c r="D217" s="6" t="s">
        <v>46</v>
      </c>
      <c r="E217" s="6" t="s">
        <v>1210</v>
      </c>
      <c r="F217" s="6" t="s">
        <v>355</v>
      </c>
      <c r="G217" s="8">
        <v>1</v>
      </c>
      <c r="H217" s="11">
        <v>285</v>
      </c>
      <c r="I217" s="10">
        <f t="shared" si="16"/>
        <v>285</v>
      </c>
      <c r="O217">
        <f>rekapitulace!H8</f>
        <v>21</v>
      </c>
      <c r="P217">
        <f t="shared" si="17"/>
        <v>59.849999999999994</v>
      </c>
    </row>
    <row r="218" spans="1:16" ht="12.75">
      <c r="A218" s="6">
        <v>160</v>
      </c>
      <c r="B218" s="6" t="s">
        <v>46</v>
      </c>
      <c r="C218" s="6" t="s">
        <v>1211</v>
      </c>
      <c r="D218" s="6" t="s">
        <v>46</v>
      </c>
      <c r="E218" s="6" t="s">
        <v>1212</v>
      </c>
      <c r="F218" s="6" t="s">
        <v>860</v>
      </c>
      <c r="G218" s="8">
        <v>1</v>
      </c>
      <c r="H218" s="11">
        <v>4500</v>
      </c>
      <c r="I218" s="10">
        <f t="shared" si="16"/>
        <v>4500</v>
      </c>
      <c r="O218">
        <f>rekapitulace!H8</f>
        <v>21</v>
      </c>
      <c r="P218">
        <f t="shared" si="17"/>
        <v>945</v>
      </c>
    </row>
    <row r="219" spans="1:16" ht="12.75">
      <c r="A219" s="6">
        <v>161</v>
      </c>
      <c r="B219" s="6" t="s">
        <v>46</v>
      </c>
      <c r="C219" s="6" t="s">
        <v>1213</v>
      </c>
      <c r="D219" s="6" t="s">
        <v>46</v>
      </c>
      <c r="E219" s="6" t="s">
        <v>1214</v>
      </c>
      <c r="F219" s="6" t="s">
        <v>355</v>
      </c>
      <c r="G219" s="8">
        <v>10</v>
      </c>
      <c r="H219" s="11">
        <v>285</v>
      </c>
      <c r="I219" s="10">
        <f t="shared" si="16"/>
        <v>2850</v>
      </c>
      <c r="O219">
        <f>rekapitulace!H8</f>
        <v>21</v>
      </c>
      <c r="P219">
        <f t="shared" si="17"/>
        <v>598.5</v>
      </c>
    </row>
    <row r="220" spans="1:16" ht="12.75">
      <c r="A220" s="6">
        <v>162</v>
      </c>
      <c r="B220" s="6" t="s">
        <v>46</v>
      </c>
      <c r="C220" s="6" t="s">
        <v>1215</v>
      </c>
      <c r="D220" s="6" t="s">
        <v>46</v>
      </c>
      <c r="E220" s="6" t="s">
        <v>1216</v>
      </c>
      <c r="F220" s="6" t="s">
        <v>355</v>
      </c>
      <c r="G220" s="8">
        <v>2</v>
      </c>
      <c r="H220" s="11">
        <v>180</v>
      </c>
      <c r="I220" s="10">
        <f t="shared" si="16"/>
        <v>360</v>
      </c>
      <c r="O220">
        <f>rekapitulace!H8</f>
        <v>21</v>
      </c>
      <c r="P220">
        <f t="shared" si="17"/>
        <v>75.6</v>
      </c>
    </row>
    <row r="221" spans="1:16" ht="12.75" customHeight="1">
      <c r="A221" s="13"/>
      <c r="B221" s="13"/>
      <c r="C221" s="13" t="s">
        <v>1156</v>
      </c>
      <c r="D221" s="13"/>
      <c r="E221" s="13" t="s">
        <v>1217</v>
      </c>
      <c r="F221" s="13"/>
      <c r="G221" s="13"/>
      <c r="H221" s="13"/>
      <c r="I221" s="13">
        <f>SUM(I191:I220)</f>
        <v>74529.85</v>
      </c>
      <c r="P221">
        <f>ROUND(SUM(P191:P220),2)</f>
        <v>15651.27</v>
      </c>
    </row>
    <row r="223" spans="1:16" ht="12.75" customHeight="1">
      <c r="A223" s="13"/>
      <c r="B223" s="13"/>
      <c r="C223" s="13"/>
      <c r="D223" s="13"/>
      <c r="E223" s="13" t="s">
        <v>60</v>
      </c>
      <c r="F223" s="13"/>
      <c r="G223" s="13"/>
      <c r="H223" s="13"/>
      <c r="I223" s="13">
        <f>+I14+I24+I29+I33+I37+I42+I51+I73+I152+I163+I171+I188+I221</f>
        <v>592615.3200000001</v>
      </c>
      <c r="P223">
        <f>+P14+P24+P29+P33+P37+P42+P51+P73+P152+P163+P171+P188+P221</f>
        <v>124449.22000000002</v>
      </c>
    </row>
    <row r="225" spans="1:9" ht="12.75" customHeight="1">
      <c r="A225" s="7" t="s">
        <v>61</v>
      </c>
      <c r="B225" s="7"/>
      <c r="C225" s="7"/>
      <c r="D225" s="7"/>
      <c r="E225" s="7"/>
      <c r="F225" s="7"/>
      <c r="G225" s="7"/>
      <c r="H225" s="7"/>
      <c r="I225" s="7"/>
    </row>
    <row r="226" spans="1:9" ht="12.75" customHeight="1">
      <c r="A226" s="7"/>
      <c r="B226" s="7"/>
      <c r="C226" s="7"/>
      <c r="D226" s="7"/>
      <c r="E226" s="7" t="s">
        <v>62</v>
      </c>
      <c r="F226" s="7"/>
      <c r="G226" s="7"/>
      <c r="H226" s="7"/>
      <c r="I226" s="7"/>
    </row>
    <row r="227" spans="1:16" ht="12.75" customHeight="1">
      <c r="A227" s="13"/>
      <c r="B227" s="13"/>
      <c r="C227" s="13"/>
      <c r="D227" s="13"/>
      <c r="E227" s="13" t="s">
        <v>63</v>
      </c>
      <c r="F227" s="13"/>
      <c r="G227" s="13"/>
      <c r="H227" s="13"/>
      <c r="I227" s="13">
        <v>0</v>
      </c>
      <c r="P227">
        <v>0</v>
      </c>
    </row>
    <row r="228" spans="1:9" ht="12.75" customHeight="1">
      <c r="A228" s="13"/>
      <c r="B228" s="13"/>
      <c r="C228" s="13"/>
      <c r="D228" s="13"/>
      <c r="E228" s="13" t="s">
        <v>64</v>
      </c>
      <c r="F228" s="13"/>
      <c r="G228" s="13"/>
      <c r="H228" s="13"/>
      <c r="I228" s="13"/>
    </row>
    <row r="229" spans="1:16" ht="12.75" customHeight="1">
      <c r="A229" s="13"/>
      <c r="B229" s="13"/>
      <c r="C229" s="13"/>
      <c r="D229" s="13"/>
      <c r="E229" s="13" t="s">
        <v>65</v>
      </c>
      <c r="F229" s="13"/>
      <c r="G229" s="13"/>
      <c r="H229" s="13"/>
      <c r="I229" s="13">
        <v>0</v>
      </c>
      <c r="P229">
        <v>0</v>
      </c>
    </row>
    <row r="230" spans="1:16" ht="12.75" customHeight="1">
      <c r="A230" s="13"/>
      <c r="B230" s="13"/>
      <c r="C230" s="13"/>
      <c r="D230" s="13"/>
      <c r="E230" s="13" t="s">
        <v>66</v>
      </c>
      <c r="F230" s="13"/>
      <c r="G230" s="13"/>
      <c r="H230" s="13"/>
      <c r="I230" s="13">
        <f>I227+I229</f>
        <v>0</v>
      </c>
      <c r="P230">
        <f>P227+P229</f>
        <v>0</v>
      </c>
    </row>
    <row r="232" spans="1:16" ht="12.75" customHeight="1">
      <c r="A232" s="13"/>
      <c r="B232" s="13"/>
      <c r="C232" s="13"/>
      <c r="D232" s="13"/>
      <c r="E232" s="13" t="s">
        <v>66</v>
      </c>
      <c r="F232" s="13"/>
      <c r="G232" s="13"/>
      <c r="H232" s="13"/>
      <c r="I232" s="13">
        <f>I223+I230</f>
        <v>592615.3200000001</v>
      </c>
      <c r="P232">
        <f>P223+P230</f>
        <v>124449.22000000002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1218</v>
      </c>
      <c r="D6" s="5"/>
      <c r="E6" s="5" t="s">
        <v>1219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1220</v>
      </c>
      <c r="D12" s="6" t="s">
        <v>46</v>
      </c>
      <c r="E12" s="6" t="s">
        <v>1221</v>
      </c>
      <c r="F12" s="6" t="s">
        <v>77</v>
      </c>
      <c r="G12" s="8">
        <v>6.805</v>
      </c>
      <c r="H12" s="11">
        <v>30.6</v>
      </c>
      <c r="I12" s="10">
        <f aca="true" t="shared" si="0" ref="I12:I19">ROUND((H12*G12),2)</f>
        <v>208.23</v>
      </c>
      <c r="O12">
        <f>rekapitulace!H8</f>
        <v>21</v>
      </c>
      <c r="P12">
        <f aca="true" t="shared" si="1" ref="P12:P19">O12/100*I12</f>
        <v>43.7283</v>
      </c>
    </row>
    <row r="13" spans="1:16" ht="12.75">
      <c r="A13" s="6">
        <v>2</v>
      </c>
      <c r="B13" s="6" t="s">
        <v>46</v>
      </c>
      <c r="C13" s="6" t="s">
        <v>1222</v>
      </c>
      <c r="D13" s="6" t="s">
        <v>46</v>
      </c>
      <c r="E13" s="6" t="s">
        <v>1223</v>
      </c>
      <c r="F13" s="6" t="s">
        <v>48</v>
      </c>
      <c r="G13" s="8">
        <v>27.22</v>
      </c>
      <c r="H13" s="11">
        <v>75.6</v>
      </c>
      <c r="I13" s="10">
        <f t="shared" si="0"/>
        <v>2057.83</v>
      </c>
      <c r="O13">
        <f>rekapitulace!H8</f>
        <v>21</v>
      </c>
      <c r="P13">
        <f t="shared" si="1"/>
        <v>432.1443</v>
      </c>
    </row>
    <row r="14" spans="1:16" ht="12.75">
      <c r="A14" s="6">
        <v>3</v>
      </c>
      <c r="B14" s="6" t="s">
        <v>46</v>
      </c>
      <c r="C14" s="6" t="s">
        <v>1224</v>
      </c>
      <c r="D14" s="6" t="s">
        <v>46</v>
      </c>
      <c r="E14" s="6" t="s">
        <v>1225</v>
      </c>
      <c r="F14" s="6" t="s">
        <v>77</v>
      </c>
      <c r="G14" s="8">
        <v>8.44</v>
      </c>
      <c r="H14" s="11">
        <v>307</v>
      </c>
      <c r="I14" s="10">
        <f t="shared" si="0"/>
        <v>2591.08</v>
      </c>
      <c r="O14">
        <f>rekapitulace!H8</f>
        <v>21</v>
      </c>
      <c r="P14">
        <f t="shared" si="1"/>
        <v>544.1268</v>
      </c>
    </row>
    <row r="15" spans="1:16" ht="12.75">
      <c r="A15" s="6">
        <v>4</v>
      </c>
      <c r="B15" s="6" t="s">
        <v>46</v>
      </c>
      <c r="C15" s="6" t="s">
        <v>87</v>
      </c>
      <c r="D15" s="6" t="s">
        <v>46</v>
      </c>
      <c r="E15" s="6" t="s">
        <v>88</v>
      </c>
      <c r="F15" s="6" t="s">
        <v>77</v>
      </c>
      <c r="G15" s="8">
        <v>2.97</v>
      </c>
      <c r="H15" s="11">
        <v>83.8</v>
      </c>
      <c r="I15" s="10">
        <f t="shared" si="0"/>
        <v>248.89</v>
      </c>
      <c r="O15">
        <f>rekapitulace!H8</f>
        <v>21</v>
      </c>
      <c r="P15">
        <f t="shared" si="1"/>
        <v>52.26689999999999</v>
      </c>
    </row>
    <row r="16" spans="1:16" ht="12.75">
      <c r="A16" s="6">
        <v>9</v>
      </c>
      <c r="B16" s="6" t="s">
        <v>46</v>
      </c>
      <c r="C16" s="6" t="s">
        <v>95</v>
      </c>
      <c r="D16" s="6" t="s">
        <v>46</v>
      </c>
      <c r="E16" s="6" t="s">
        <v>96</v>
      </c>
      <c r="F16" s="6" t="s">
        <v>77</v>
      </c>
      <c r="G16" s="8">
        <v>5.47</v>
      </c>
      <c r="H16" s="11">
        <v>195</v>
      </c>
      <c r="I16" s="10">
        <f t="shared" si="0"/>
        <v>1066.65</v>
      </c>
      <c r="O16">
        <f>rekapitulace!H8</f>
        <v>21</v>
      </c>
      <c r="P16">
        <f t="shared" si="1"/>
        <v>223.9965</v>
      </c>
    </row>
    <row r="17" spans="1:16" ht="12.75">
      <c r="A17" s="6">
        <v>10</v>
      </c>
      <c r="B17" s="6" t="s">
        <v>46</v>
      </c>
      <c r="C17" s="6" t="s">
        <v>337</v>
      </c>
      <c r="D17" s="6" t="s">
        <v>46</v>
      </c>
      <c r="E17" s="6" t="s">
        <v>338</v>
      </c>
      <c r="F17" s="6" t="s">
        <v>77</v>
      </c>
      <c r="G17" s="8">
        <v>5.47</v>
      </c>
      <c r="H17" s="11">
        <v>55.9</v>
      </c>
      <c r="I17" s="10">
        <f t="shared" si="0"/>
        <v>305.77</v>
      </c>
      <c r="O17">
        <f>rekapitulace!H8</f>
        <v>21</v>
      </c>
      <c r="P17">
        <f t="shared" si="1"/>
        <v>64.2117</v>
      </c>
    </row>
    <row r="18" spans="1:16" ht="12.75">
      <c r="A18" s="6">
        <v>11</v>
      </c>
      <c r="B18" s="6" t="s">
        <v>46</v>
      </c>
      <c r="C18" s="6" t="s">
        <v>82</v>
      </c>
      <c r="D18" s="6" t="s">
        <v>46</v>
      </c>
      <c r="E18" s="6" t="s">
        <v>83</v>
      </c>
      <c r="F18" s="6" t="s">
        <v>77</v>
      </c>
      <c r="G18" s="8">
        <v>5.47</v>
      </c>
      <c r="H18" s="11">
        <v>15.65</v>
      </c>
      <c r="I18" s="10">
        <f t="shared" si="0"/>
        <v>85.61</v>
      </c>
      <c r="O18">
        <f>rekapitulace!H8</f>
        <v>21</v>
      </c>
      <c r="P18">
        <f t="shared" si="1"/>
        <v>17.978099999999998</v>
      </c>
    </row>
    <row r="19" spans="1:16" ht="12.75">
      <c r="A19" s="6">
        <v>12</v>
      </c>
      <c r="B19" s="6" t="s">
        <v>46</v>
      </c>
      <c r="C19" s="6" t="s">
        <v>84</v>
      </c>
      <c r="D19" s="6" t="s">
        <v>46</v>
      </c>
      <c r="E19" s="6" t="s">
        <v>85</v>
      </c>
      <c r="F19" s="6" t="s">
        <v>86</v>
      </c>
      <c r="G19" s="8">
        <v>10.393</v>
      </c>
      <c r="H19" s="11">
        <v>210</v>
      </c>
      <c r="I19" s="10">
        <f t="shared" si="0"/>
        <v>2182.53</v>
      </c>
      <c r="O19">
        <f>rekapitulace!H8</f>
        <v>21</v>
      </c>
      <c r="P19">
        <f t="shared" si="1"/>
        <v>458.3313</v>
      </c>
    </row>
    <row r="20" spans="1:16" ht="12.75" customHeight="1">
      <c r="A20" s="13"/>
      <c r="B20" s="13"/>
      <c r="C20" s="13" t="s">
        <v>24</v>
      </c>
      <c r="D20" s="13"/>
      <c r="E20" s="13" t="s">
        <v>43</v>
      </c>
      <c r="F20" s="13"/>
      <c r="G20" s="13"/>
      <c r="H20" s="13"/>
      <c r="I20" s="13">
        <f>SUM(I12:I19)</f>
        <v>8746.59</v>
      </c>
      <c r="P20">
        <f>ROUND(SUM(P12:P19),2)</f>
        <v>1836.78</v>
      </c>
    </row>
    <row r="22" spans="1:9" ht="12.75" customHeight="1">
      <c r="A22" s="7"/>
      <c r="B22" s="7"/>
      <c r="C22" s="7" t="s">
        <v>1227</v>
      </c>
      <c r="D22" s="7"/>
      <c r="E22" s="7" t="s">
        <v>1226</v>
      </c>
      <c r="F22" s="7"/>
      <c r="G22" s="9"/>
      <c r="H22" s="7"/>
      <c r="I22" s="9"/>
    </row>
    <row r="23" spans="1:16" ht="12.75">
      <c r="A23" s="6">
        <v>8</v>
      </c>
      <c r="B23" s="6" t="s">
        <v>46</v>
      </c>
      <c r="C23" s="6" t="s">
        <v>1228</v>
      </c>
      <c r="D23" s="6" t="s">
        <v>46</v>
      </c>
      <c r="E23" s="6" t="s">
        <v>1229</v>
      </c>
      <c r="F23" s="6" t="s">
        <v>52</v>
      </c>
      <c r="G23" s="8">
        <v>2</v>
      </c>
      <c r="H23" s="11">
        <v>175</v>
      </c>
      <c r="I23" s="10">
        <f aca="true" t="shared" si="2" ref="I23:I28">ROUND((H23*G23),2)</f>
        <v>350</v>
      </c>
      <c r="O23">
        <f>rekapitulace!H8</f>
        <v>21</v>
      </c>
      <c r="P23">
        <f aca="true" t="shared" si="3" ref="P23:P28">O23/100*I23</f>
        <v>73.5</v>
      </c>
    </row>
    <row r="24" spans="1:16" ht="25.5">
      <c r="A24" s="6">
        <v>13</v>
      </c>
      <c r="B24" s="6" t="s">
        <v>46</v>
      </c>
      <c r="C24" s="6" t="s">
        <v>1230</v>
      </c>
      <c r="D24" s="6" t="s">
        <v>46</v>
      </c>
      <c r="E24" s="6" t="s">
        <v>1231</v>
      </c>
      <c r="F24" s="6" t="s">
        <v>72</v>
      </c>
      <c r="G24" s="8">
        <v>100.7</v>
      </c>
      <c r="H24" s="11">
        <v>15.3</v>
      </c>
      <c r="I24" s="10">
        <f t="shared" si="2"/>
        <v>1540.71</v>
      </c>
      <c r="O24">
        <f>rekapitulace!H8</f>
        <v>21</v>
      </c>
      <c r="P24">
        <f t="shared" si="3"/>
        <v>323.5491</v>
      </c>
    </row>
    <row r="25" spans="1:16" ht="12.75">
      <c r="A25" s="6">
        <v>14</v>
      </c>
      <c r="B25" s="6" t="s">
        <v>46</v>
      </c>
      <c r="C25" s="6" t="s">
        <v>1232</v>
      </c>
      <c r="D25" s="6" t="s">
        <v>46</v>
      </c>
      <c r="E25" s="6" t="s">
        <v>1233</v>
      </c>
      <c r="F25" s="6" t="s">
        <v>72</v>
      </c>
      <c r="G25" s="8">
        <v>100.7</v>
      </c>
      <c r="H25" s="11">
        <v>178</v>
      </c>
      <c r="I25" s="10">
        <f t="shared" si="2"/>
        <v>17924.6</v>
      </c>
      <c r="O25">
        <f>rekapitulace!H8</f>
        <v>21</v>
      </c>
      <c r="P25">
        <f t="shared" si="3"/>
        <v>3764.1659999999997</v>
      </c>
    </row>
    <row r="26" spans="1:16" ht="12.75">
      <c r="A26" s="6">
        <v>15</v>
      </c>
      <c r="B26" s="6" t="s">
        <v>46</v>
      </c>
      <c r="C26" s="6" t="s">
        <v>1234</v>
      </c>
      <c r="D26" s="6" t="s">
        <v>46</v>
      </c>
      <c r="E26" s="6" t="s">
        <v>1235</v>
      </c>
      <c r="F26" s="6" t="s">
        <v>86</v>
      </c>
      <c r="G26" s="8">
        <v>0.091</v>
      </c>
      <c r="H26" s="11">
        <v>3140</v>
      </c>
      <c r="I26" s="10">
        <f t="shared" si="2"/>
        <v>285.74</v>
      </c>
      <c r="O26">
        <f>rekapitulace!H8</f>
        <v>21</v>
      </c>
      <c r="P26">
        <f t="shared" si="3"/>
        <v>60.0054</v>
      </c>
    </row>
    <row r="27" spans="1:16" ht="12.75">
      <c r="A27" s="6">
        <v>16</v>
      </c>
      <c r="B27" s="6" t="s">
        <v>46</v>
      </c>
      <c r="C27" s="6" t="s">
        <v>1236</v>
      </c>
      <c r="D27" s="6" t="s">
        <v>46</v>
      </c>
      <c r="E27" s="6" t="s">
        <v>1237</v>
      </c>
      <c r="F27" s="6" t="s">
        <v>52</v>
      </c>
      <c r="G27" s="8">
        <v>1</v>
      </c>
      <c r="H27" s="11">
        <v>79.2</v>
      </c>
      <c r="I27" s="10">
        <f t="shared" si="2"/>
        <v>79.2</v>
      </c>
      <c r="O27">
        <f>rekapitulace!H8</f>
        <v>21</v>
      </c>
      <c r="P27">
        <f t="shared" si="3"/>
        <v>16.632</v>
      </c>
    </row>
    <row r="28" spans="1:16" ht="12.75">
      <c r="A28" s="6">
        <v>17</v>
      </c>
      <c r="B28" s="6" t="s">
        <v>46</v>
      </c>
      <c r="C28" s="6" t="s">
        <v>1238</v>
      </c>
      <c r="D28" s="6" t="s">
        <v>46</v>
      </c>
      <c r="E28" s="6" t="s">
        <v>1239</v>
      </c>
      <c r="F28" s="6" t="s">
        <v>52</v>
      </c>
      <c r="G28" s="8">
        <v>1</v>
      </c>
      <c r="H28" s="11">
        <v>5120</v>
      </c>
      <c r="I28" s="10">
        <f t="shared" si="2"/>
        <v>5120</v>
      </c>
      <c r="O28">
        <f>rekapitulace!H8</f>
        <v>21</v>
      </c>
      <c r="P28">
        <f t="shared" si="3"/>
        <v>1075.2</v>
      </c>
    </row>
    <row r="29" spans="1:16" ht="12.75" customHeight="1">
      <c r="A29" s="13"/>
      <c r="B29" s="13"/>
      <c r="C29" s="13" t="s">
        <v>1227</v>
      </c>
      <c r="D29" s="13"/>
      <c r="E29" s="13" t="s">
        <v>1240</v>
      </c>
      <c r="F29" s="13"/>
      <c r="G29" s="13"/>
      <c r="H29" s="13"/>
      <c r="I29" s="13">
        <f>SUM(I23:I28)</f>
        <v>25300.25</v>
      </c>
      <c r="P29">
        <f>ROUND(SUM(P23:P28),2)</f>
        <v>5313.05</v>
      </c>
    </row>
    <row r="31" spans="1:9" ht="12.75" customHeight="1">
      <c r="A31" s="7"/>
      <c r="B31" s="7"/>
      <c r="C31" s="7" t="s">
        <v>41</v>
      </c>
      <c r="D31" s="7"/>
      <c r="E31" s="7" t="s">
        <v>111</v>
      </c>
      <c r="F31" s="7"/>
      <c r="G31" s="9"/>
      <c r="H31" s="7"/>
      <c r="I31" s="9"/>
    </row>
    <row r="32" spans="1:16" ht="12.75">
      <c r="A32" s="6">
        <v>5</v>
      </c>
      <c r="B32" s="6" t="s">
        <v>46</v>
      </c>
      <c r="C32" s="6" t="s">
        <v>93</v>
      </c>
      <c r="D32" s="6" t="s">
        <v>46</v>
      </c>
      <c r="E32" s="6" t="s">
        <v>94</v>
      </c>
      <c r="F32" s="6" t="s">
        <v>86</v>
      </c>
      <c r="G32" s="8">
        <v>9.248</v>
      </c>
      <c r="H32" s="11">
        <v>255.15</v>
      </c>
      <c r="I32" s="10">
        <f>ROUND((H32*G32),2)</f>
        <v>2359.63</v>
      </c>
      <c r="O32">
        <f>rekapitulace!H8</f>
        <v>21</v>
      </c>
      <c r="P32">
        <f>O32/100*I32</f>
        <v>495.52230000000003</v>
      </c>
    </row>
    <row r="33" spans="1:16" ht="12.75">
      <c r="A33" s="6">
        <v>7</v>
      </c>
      <c r="B33" s="6" t="s">
        <v>46</v>
      </c>
      <c r="C33" s="6" t="s">
        <v>1241</v>
      </c>
      <c r="D33" s="6" t="s">
        <v>46</v>
      </c>
      <c r="E33" s="6" t="s">
        <v>1242</v>
      </c>
      <c r="F33" s="6" t="s">
        <v>72</v>
      </c>
      <c r="G33" s="8">
        <v>100.7</v>
      </c>
      <c r="H33" s="11">
        <v>9.73</v>
      </c>
      <c r="I33" s="10">
        <f>ROUND((H33*G33),2)</f>
        <v>979.81</v>
      </c>
      <c r="O33">
        <f>rekapitulace!H8</f>
        <v>21</v>
      </c>
      <c r="P33">
        <f>O33/100*I33</f>
        <v>205.7601</v>
      </c>
    </row>
    <row r="34" spans="1:16" ht="12.75" customHeight="1">
      <c r="A34" s="13"/>
      <c r="B34" s="13"/>
      <c r="C34" s="13" t="s">
        <v>41</v>
      </c>
      <c r="D34" s="13"/>
      <c r="E34" s="13" t="s">
        <v>192</v>
      </c>
      <c r="F34" s="13"/>
      <c r="G34" s="13"/>
      <c r="H34" s="13"/>
      <c r="I34" s="13">
        <f>SUM(I32:I33)</f>
        <v>3339.44</v>
      </c>
      <c r="P34">
        <f>ROUND(SUM(P32:P33),2)</f>
        <v>701.28</v>
      </c>
    </row>
    <row r="36" spans="1:16" ht="12.75" customHeight="1">
      <c r="A36" s="13"/>
      <c r="B36" s="13"/>
      <c r="C36" s="13"/>
      <c r="D36" s="13"/>
      <c r="E36" s="13" t="s">
        <v>60</v>
      </c>
      <c r="F36" s="13"/>
      <c r="G36" s="13"/>
      <c r="H36" s="13"/>
      <c r="I36" s="13">
        <f>+I20+I29+I34</f>
        <v>37386.28</v>
      </c>
      <c r="P36">
        <f>+P20+P29+P34</f>
        <v>7851.11</v>
      </c>
    </row>
    <row r="38" spans="1:9" ht="12.75" customHeight="1">
      <c r="A38" s="7" t="s">
        <v>61</v>
      </c>
      <c r="B38" s="7"/>
      <c r="C38" s="7"/>
      <c r="D38" s="7"/>
      <c r="E38" s="7"/>
      <c r="F38" s="7"/>
      <c r="G38" s="7"/>
      <c r="H38" s="7"/>
      <c r="I38" s="7"/>
    </row>
    <row r="39" spans="1:9" ht="12.75" customHeight="1">
      <c r="A39" s="7"/>
      <c r="B39" s="7"/>
      <c r="C39" s="7"/>
      <c r="D39" s="7"/>
      <c r="E39" s="7" t="s">
        <v>62</v>
      </c>
      <c r="F39" s="7"/>
      <c r="G39" s="7"/>
      <c r="H39" s="7"/>
      <c r="I39" s="7"/>
    </row>
    <row r="40" spans="1:16" ht="12.75" customHeight="1">
      <c r="A40" s="13"/>
      <c r="B40" s="13"/>
      <c r="C40" s="13"/>
      <c r="D40" s="13"/>
      <c r="E40" s="13" t="s">
        <v>63</v>
      </c>
      <c r="F40" s="13"/>
      <c r="G40" s="13"/>
      <c r="H40" s="13"/>
      <c r="I40" s="13">
        <v>0</v>
      </c>
      <c r="P40">
        <v>0</v>
      </c>
    </row>
    <row r="41" spans="1:9" ht="12.75" customHeight="1">
      <c r="A41" s="13"/>
      <c r="B41" s="13"/>
      <c r="C41" s="13"/>
      <c r="D41" s="13"/>
      <c r="E41" s="13" t="s">
        <v>64</v>
      </c>
      <c r="F41" s="13"/>
      <c r="G41" s="13"/>
      <c r="H41" s="13"/>
      <c r="I41" s="13"/>
    </row>
    <row r="42" spans="1:16" ht="12.75" customHeight="1">
      <c r="A42" s="13"/>
      <c r="B42" s="13"/>
      <c r="C42" s="13"/>
      <c r="D42" s="13"/>
      <c r="E42" s="13" t="s">
        <v>65</v>
      </c>
      <c r="F42" s="13"/>
      <c r="G42" s="13"/>
      <c r="H42" s="13"/>
      <c r="I42" s="13">
        <v>0</v>
      </c>
      <c r="P42">
        <v>0</v>
      </c>
    </row>
    <row r="43" spans="1:16" ht="12.75" customHeight="1">
      <c r="A43" s="13"/>
      <c r="B43" s="13"/>
      <c r="C43" s="13"/>
      <c r="D43" s="13"/>
      <c r="E43" s="13" t="s">
        <v>66</v>
      </c>
      <c r="F43" s="13"/>
      <c r="G43" s="13"/>
      <c r="H43" s="13"/>
      <c r="I43" s="13">
        <f>I40+I42</f>
        <v>0</v>
      </c>
      <c r="P43">
        <f>P40+P42</f>
        <v>0</v>
      </c>
    </row>
    <row r="45" spans="1:16" ht="12.75" customHeight="1">
      <c r="A45" s="13"/>
      <c r="B45" s="13"/>
      <c r="C45" s="13"/>
      <c r="D45" s="13"/>
      <c r="E45" s="13" t="s">
        <v>66</v>
      </c>
      <c r="F45" s="13"/>
      <c r="G45" s="13"/>
      <c r="H45" s="13"/>
      <c r="I45" s="13">
        <f>I36+I43</f>
        <v>37386.28</v>
      </c>
      <c r="P45">
        <f>P36+P43</f>
        <v>7851.11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1243</v>
      </c>
      <c r="D6" s="5"/>
      <c r="E6" s="5" t="s">
        <v>1244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95</v>
      </c>
      <c r="D12" s="6" t="s">
        <v>46</v>
      </c>
      <c r="E12" s="6" t="s">
        <v>96</v>
      </c>
      <c r="F12" s="6" t="s">
        <v>77</v>
      </c>
      <c r="G12" s="8">
        <v>63.867</v>
      </c>
      <c r="H12" s="11">
        <v>195</v>
      </c>
      <c r="I12" s="10">
        <f aca="true" t="shared" si="0" ref="I12:I18">ROUND((H12*G12),2)</f>
        <v>12454.07</v>
      </c>
      <c r="O12">
        <f>rekapitulace!H8</f>
        <v>21</v>
      </c>
      <c r="P12">
        <f aca="true" t="shared" si="1" ref="P12:P18">O12/100*I12</f>
        <v>2615.3547</v>
      </c>
    </row>
    <row r="13" spans="1:16" ht="12.75">
      <c r="A13" s="6">
        <v>2</v>
      </c>
      <c r="B13" s="6" t="s">
        <v>46</v>
      </c>
      <c r="C13" s="6" t="s">
        <v>337</v>
      </c>
      <c r="D13" s="6" t="s">
        <v>46</v>
      </c>
      <c r="E13" s="6" t="s">
        <v>338</v>
      </c>
      <c r="F13" s="6" t="s">
        <v>77</v>
      </c>
      <c r="G13" s="8">
        <v>63.867</v>
      </c>
      <c r="H13" s="11">
        <v>55.9</v>
      </c>
      <c r="I13" s="10">
        <f t="shared" si="0"/>
        <v>3570.17</v>
      </c>
      <c r="O13">
        <f>rekapitulace!H8</f>
        <v>21</v>
      </c>
      <c r="P13">
        <f t="shared" si="1"/>
        <v>749.7357</v>
      </c>
    </row>
    <row r="14" spans="1:16" ht="12.75">
      <c r="A14" s="6">
        <v>3</v>
      </c>
      <c r="B14" s="6" t="s">
        <v>46</v>
      </c>
      <c r="C14" s="6" t="s">
        <v>82</v>
      </c>
      <c r="D14" s="6" t="s">
        <v>46</v>
      </c>
      <c r="E14" s="6" t="s">
        <v>83</v>
      </c>
      <c r="F14" s="6" t="s">
        <v>77</v>
      </c>
      <c r="G14" s="8">
        <v>63.867</v>
      </c>
      <c r="H14" s="11">
        <v>15.65</v>
      </c>
      <c r="I14" s="10">
        <f t="shared" si="0"/>
        <v>999.52</v>
      </c>
      <c r="O14">
        <f>rekapitulace!H8</f>
        <v>21</v>
      </c>
      <c r="P14">
        <f t="shared" si="1"/>
        <v>209.89919999999998</v>
      </c>
    </row>
    <row r="15" spans="1:16" ht="12.75">
      <c r="A15" s="6">
        <v>4</v>
      </c>
      <c r="B15" s="6" t="s">
        <v>46</v>
      </c>
      <c r="C15" s="6" t="s">
        <v>84</v>
      </c>
      <c r="D15" s="6" t="s">
        <v>46</v>
      </c>
      <c r="E15" s="6" t="s">
        <v>85</v>
      </c>
      <c r="F15" s="6" t="s">
        <v>86</v>
      </c>
      <c r="G15" s="8">
        <v>121.347</v>
      </c>
      <c r="H15" s="11">
        <v>210</v>
      </c>
      <c r="I15" s="10">
        <f t="shared" si="0"/>
        <v>25482.87</v>
      </c>
      <c r="O15">
        <f>rekapitulace!H8</f>
        <v>21</v>
      </c>
      <c r="P15">
        <f t="shared" si="1"/>
        <v>5351.4027</v>
      </c>
    </row>
    <row r="16" spans="1:16" ht="12.75">
      <c r="A16" s="6">
        <v>11</v>
      </c>
      <c r="B16" s="6" t="s">
        <v>46</v>
      </c>
      <c r="C16" s="6" t="s">
        <v>1245</v>
      </c>
      <c r="D16" s="6" t="s">
        <v>46</v>
      </c>
      <c r="E16" s="6" t="s">
        <v>1246</v>
      </c>
      <c r="F16" s="6" t="s">
        <v>77</v>
      </c>
      <c r="G16" s="8">
        <v>95.916</v>
      </c>
      <c r="H16" s="11">
        <v>268</v>
      </c>
      <c r="I16" s="10">
        <f t="shared" si="0"/>
        <v>25705.49</v>
      </c>
      <c r="O16">
        <f>rekapitulace!H8</f>
        <v>21</v>
      </c>
      <c r="P16">
        <f t="shared" si="1"/>
        <v>5398.1529</v>
      </c>
    </row>
    <row r="17" spans="1:16" ht="12.75">
      <c r="A17" s="6">
        <v>12</v>
      </c>
      <c r="B17" s="6" t="s">
        <v>46</v>
      </c>
      <c r="C17" s="6" t="s">
        <v>1247</v>
      </c>
      <c r="D17" s="6" t="s">
        <v>46</v>
      </c>
      <c r="E17" s="6" t="s">
        <v>1248</v>
      </c>
      <c r="F17" s="6" t="s">
        <v>77</v>
      </c>
      <c r="G17" s="8">
        <v>26.224</v>
      </c>
      <c r="H17" s="11">
        <v>39.7</v>
      </c>
      <c r="I17" s="10">
        <f t="shared" si="0"/>
        <v>1041.09</v>
      </c>
      <c r="O17">
        <f>rekapitulace!H8</f>
        <v>21</v>
      </c>
      <c r="P17">
        <f t="shared" si="1"/>
        <v>218.6289</v>
      </c>
    </row>
    <row r="18" spans="1:16" ht="12.75">
      <c r="A18" s="6">
        <v>13</v>
      </c>
      <c r="B18" s="6" t="s">
        <v>46</v>
      </c>
      <c r="C18" s="6" t="s">
        <v>87</v>
      </c>
      <c r="D18" s="6" t="s">
        <v>46</v>
      </c>
      <c r="E18" s="6" t="s">
        <v>88</v>
      </c>
      <c r="F18" s="6" t="s">
        <v>77</v>
      </c>
      <c r="G18" s="8">
        <v>32.049</v>
      </c>
      <c r="H18" s="11">
        <v>83.8</v>
      </c>
      <c r="I18" s="10">
        <f t="shared" si="0"/>
        <v>2685.71</v>
      </c>
      <c r="O18">
        <f>rekapitulace!H8</f>
        <v>21</v>
      </c>
      <c r="P18">
        <f t="shared" si="1"/>
        <v>563.9991</v>
      </c>
    </row>
    <row r="19" spans="1:16" ht="12.75" customHeight="1">
      <c r="A19" s="13"/>
      <c r="B19" s="13"/>
      <c r="C19" s="13" t="s">
        <v>24</v>
      </c>
      <c r="D19" s="13"/>
      <c r="E19" s="13" t="s">
        <v>43</v>
      </c>
      <c r="F19" s="13"/>
      <c r="G19" s="13"/>
      <c r="H19" s="13"/>
      <c r="I19" s="13">
        <f>SUM(I12:I18)</f>
        <v>71938.92</v>
      </c>
      <c r="P19">
        <f>ROUND(SUM(P12:P18),2)</f>
        <v>15107.17</v>
      </c>
    </row>
    <row r="21" spans="1:9" ht="12.75" customHeight="1">
      <c r="A21" s="7"/>
      <c r="B21" s="7"/>
      <c r="C21" s="7" t="s">
        <v>35</v>
      </c>
      <c r="D21" s="7"/>
      <c r="E21" s="7" t="s">
        <v>1249</v>
      </c>
      <c r="F21" s="7"/>
      <c r="G21" s="9"/>
      <c r="H21" s="7"/>
      <c r="I21" s="9"/>
    </row>
    <row r="22" spans="1:16" ht="12.75">
      <c r="A22" s="6">
        <v>7</v>
      </c>
      <c r="B22" s="6" t="s">
        <v>46</v>
      </c>
      <c r="C22" s="6" t="s">
        <v>1250</v>
      </c>
      <c r="D22" s="6" t="s">
        <v>46</v>
      </c>
      <c r="E22" s="6" t="s">
        <v>1251</v>
      </c>
      <c r="F22" s="6" t="s">
        <v>77</v>
      </c>
      <c r="G22" s="8">
        <v>11.242</v>
      </c>
      <c r="H22" s="11">
        <v>2880</v>
      </c>
      <c r="I22" s="10">
        <f>ROUND((H22*G22),2)</f>
        <v>32376.96</v>
      </c>
      <c r="O22">
        <f>rekapitulace!H8</f>
        <v>21</v>
      </c>
      <c r="P22">
        <f>O22/100*I22</f>
        <v>6799.161599999999</v>
      </c>
    </row>
    <row r="23" spans="1:16" ht="12.75">
      <c r="A23" s="6">
        <v>16</v>
      </c>
      <c r="B23" s="6" t="s">
        <v>46</v>
      </c>
      <c r="C23" s="6" t="s">
        <v>1252</v>
      </c>
      <c r="D23" s="6" t="s">
        <v>46</v>
      </c>
      <c r="E23" s="6" t="s">
        <v>1253</v>
      </c>
      <c r="F23" s="6" t="s">
        <v>77</v>
      </c>
      <c r="G23" s="8">
        <v>11.919</v>
      </c>
      <c r="H23" s="11">
        <v>2820</v>
      </c>
      <c r="I23" s="10">
        <f>ROUND((H23*G23),2)</f>
        <v>33611.58</v>
      </c>
      <c r="O23">
        <f>rekapitulace!H8</f>
        <v>21</v>
      </c>
      <c r="P23">
        <f>O23/100*I23</f>
        <v>7058.4318</v>
      </c>
    </row>
    <row r="24" spans="1:16" ht="12.75" customHeight="1">
      <c r="A24" s="13"/>
      <c r="B24" s="13"/>
      <c r="C24" s="13" t="s">
        <v>35</v>
      </c>
      <c r="D24" s="13"/>
      <c r="E24" s="13" t="s">
        <v>1254</v>
      </c>
      <c r="F24" s="13"/>
      <c r="G24" s="13"/>
      <c r="H24" s="13"/>
      <c r="I24" s="13">
        <f>SUM(I22:I23)</f>
        <v>65988.54000000001</v>
      </c>
      <c r="P24">
        <f>ROUND(SUM(P22:P23),2)</f>
        <v>13857.59</v>
      </c>
    </row>
    <row r="26" spans="1:9" ht="12.75" customHeight="1">
      <c r="A26" s="7"/>
      <c r="B26" s="7"/>
      <c r="C26" s="7" t="s">
        <v>36</v>
      </c>
      <c r="D26" s="7"/>
      <c r="E26" s="7" t="s">
        <v>99</v>
      </c>
      <c r="F26" s="7"/>
      <c r="G26" s="9"/>
      <c r="H26" s="7"/>
      <c r="I26" s="9"/>
    </row>
    <row r="27" spans="1:16" ht="12.75">
      <c r="A27" s="6">
        <v>9</v>
      </c>
      <c r="B27" s="6" t="s">
        <v>46</v>
      </c>
      <c r="C27" s="6" t="s">
        <v>1255</v>
      </c>
      <c r="D27" s="6" t="s">
        <v>46</v>
      </c>
      <c r="E27" s="6" t="s">
        <v>1256</v>
      </c>
      <c r="F27" s="6" t="s">
        <v>48</v>
      </c>
      <c r="G27" s="8">
        <v>45.8</v>
      </c>
      <c r="H27" s="11">
        <v>269</v>
      </c>
      <c r="I27" s="10">
        <f>ROUND((H27*G27),2)</f>
        <v>12320.2</v>
      </c>
      <c r="O27">
        <f>rekapitulace!H8</f>
        <v>21</v>
      </c>
      <c r="P27">
        <f>O27/100*I27</f>
        <v>2587.242</v>
      </c>
    </row>
    <row r="28" spans="1:16" ht="12.75">
      <c r="A28" s="6">
        <v>10</v>
      </c>
      <c r="B28" s="6" t="s">
        <v>46</v>
      </c>
      <c r="C28" s="6" t="s">
        <v>1257</v>
      </c>
      <c r="D28" s="6" t="s">
        <v>46</v>
      </c>
      <c r="E28" s="6" t="s">
        <v>1258</v>
      </c>
      <c r="F28" s="6" t="s">
        <v>48</v>
      </c>
      <c r="G28" s="8">
        <v>45.8</v>
      </c>
      <c r="H28" s="11">
        <v>1040</v>
      </c>
      <c r="I28" s="10">
        <f>ROUND((H28*G28),2)</f>
        <v>47632</v>
      </c>
      <c r="O28">
        <f>rekapitulace!H8</f>
        <v>21</v>
      </c>
      <c r="P28">
        <f>O28/100*I28</f>
        <v>10002.72</v>
      </c>
    </row>
    <row r="29" spans="1:16" ht="12.75" customHeight="1">
      <c r="A29" s="13"/>
      <c r="B29" s="13"/>
      <c r="C29" s="13" t="s">
        <v>36</v>
      </c>
      <c r="D29" s="13"/>
      <c r="E29" s="13" t="s">
        <v>104</v>
      </c>
      <c r="F29" s="13"/>
      <c r="G29" s="13"/>
      <c r="H29" s="13"/>
      <c r="I29" s="13">
        <f>SUM(I27:I28)</f>
        <v>59952.2</v>
      </c>
      <c r="P29">
        <f>ROUND(SUM(P27:P28),2)</f>
        <v>12589.96</v>
      </c>
    </row>
    <row r="31" spans="1:9" ht="12.75" customHeight="1">
      <c r="A31" s="7"/>
      <c r="B31" s="7"/>
      <c r="C31" s="7" t="s">
        <v>37</v>
      </c>
      <c r="D31" s="7"/>
      <c r="E31" s="7" t="s">
        <v>105</v>
      </c>
      <c r="F31" s="7"/>
      <c r="G31" s="9"/>
      <c r="H31" s="7"/>
      <c r="I31" s="9"/>
    </row>
    <row r="32" spans="1:16" ht="12.75">
      <c r="A32" s="6">
        <v>5</v>
      </c>
      <c r="B32" s="6" t="s">
        <v>46</v>
      </c>
      <c r="C32" s="6" t="s">
        <v>1259</v>
      </c>
      <c r="D32" s="6" t="s">
        <v>46</v>
      </c>
      <c r="E32" s="6" t="s">
        <v>1260</v>
      </c>
      <c r="F32" s="6" t="s">
        <v>77</v>
      </c>
      <c r="G32" s="8">
        <v>24.837</v>
      </c>
      <c r="H32" s="11">
        <v>2290</v>
      </c>
      <c r="I32" s="10">
        <f>ROUND((H32*G32),2)</f>
        <v>56876.73</v>
      </c>
      <c r="O32">
        <f>rekapitulace!H8</f>
        <v>21</v>
      </c>
      <c r="P32">
        <f>O32/100*I32</f>
        <v>11944.1133</v>
      </c>
    </row>
    <row r="33" spans="1:16" ht="12.75">
      <c r="A33" s="6">
        <v>6</v>
      </c>
      <c r="B33" s="6" t="s">
        <v>46</v>
      </c>
      <c r="C33" s="6" t="s">
        <v>1261</v>
      </c>
      <c r="D33" s="6" t="s">
        <v>46</v>
      </c>
      <c r="E33" s="6" t="s">
        <v>1262</v>
      </c>
      <c r="F33" s="6" t="s">
        <v>77</v>
      </c>
      <c r="G33" s="8">
        <v>19.668</v>
      </c>
      <c r="H33" s="11">
        <v>1580</v>
      </c>
      <c r="I33" s="10">
        <f>ROUND((H33*G33),2)</f>
        <v>31075.44</v>
      </c>
      <c r="O33">
        <f>rekapitulace!H8</f>
        <v>21</v>
      </c>
      <c r="P33">
        <f>O33/100*I33</f>
        <v>6525.8423999999995</v>
      </c>
    </row>
    <row r="34" spans="1:16" ht="12.75">
      <c r="A34" s="6">
        <v>15</v>
      </c>
      <c r="B34" s="6" t="s">
        <v>46</v>
      </c>
      <c r="C34" s="6" t="s">
        <v>1263</v>
      </c>
      <c r="D34" s="6" t="s">
        <v>46</v>
      </c>
      <c r="E34" s="6" t="s">
        <v>1264</v>
      </c>
      <c r="F34" s="6" t="s">
        <v>48</v>
      </c>
      <c r="G34" s="8">
        <v>165.402</v>
      </c>
      <c r="H34" s="11">
        <v>102</v>
      </c>
      <c r="I34" s="10">
        <f>ROUND((H34*G34),2)</f>
        <v>16871</v>
      </c>
      <c r="O34">
        <f>rekapitulace!H8</f>
        <v>21</v>
      </c>
      <c r="P34">
        <f>O34/100*I34</f>
        <v>3542.91</v>
      </c>
    </row>
    <row r="35" spans="1:16" ht="12.75" customHeight="1">
      <c r="A35" s="13"/>
      <c r="B35" s="13"/>
      <c r="C35" s="13" t="s">
        <v>37</v>
      </c>
      <c r="D35" s="13"/>
      <c r="E35" s="13" t="s">
        <v>110</v>
      </c>
      <c r="F35" s="13"/>
      <c r="G35" s="13"/>
      <c r="H35" s="13"/>
      <c r="I35" s="13">
        <f>SUM(I32:I34)</f>
        <v>104823.17</v>
      </c>
      <c r="P35">
        <f>ROUND(SUM(P32:P34),2)</f>
        <v>22012.87</v>
      </c>
    </row>
    <row r="37" spans="1:16" ht="12.75" customHeight="1">
      <c r="A37" s="13"/>
      <c r="B37" s="13"/>
      <c r="C37" s="13"/>
      <c r="D37" s="13"/>
      <c r="E37" s="13" t="s">
        <v>60</v>
      </c>
      <c r="F37" s="13"/>
      <c r="G37" s="13"/>
      <c r="H37" s="13"/>
      <c r="I37" s="13">
        <f>+I19+I24+I29+I35</f>
        <v>302702.83</v>
      </c>
      <c r="P37">
        <f>+P19+P24+P29+P35</f>
        <v>63567.59</v>
      </c>
    </row>
    <row r="39" spans="1:9" ht="12.75" customHeight="1">
      <c r="A39" s="7" t="s">
        <v>61</v>
      </c>
      <c r="B39" s="7"/>
      <c r="C39" s="7"/>
      <c r="D39" s="7"/>
      <c r="E39" s="7"/>
      <c r="F39" s="7"/>
      <c r="G39" s="7"/>
      <c r="H39" s="7"/>
      <c r="I39" s="7"/>
    </row>
    <row r="40" spans="1:9" ht="12.75" customHeight="1">
      <c r="A40" s="7"/>
      <c r="B40" s="7"/>
      <c r="C40" s="7"/>
      <c r="D40" s="7"/>
      <c r="E40" s="7" t="s">
        <v>62</v>
      </c>
      <c r="F40" s="7"/>
      <c r="G40" s="7"/>
      <c r="H40" s="7"/>
      <c r="I40" s="7"/>
    </row>
    <row r="41" spans="1:16" ht="12.75" customHeight="1">
      <c r="A41" s="13"/>
      <c r="B41" s="13"/>
      <c r="C41" s="13"/>
      <c r="D41" s="13"/>
      <c r="E41" s="13" t="s">
        <v>63</v>
      </c>
      <c r="F41" s="13"/>
      <c r="G41" s="13"/>
      <c r="H41" s="13"/>
      <c r="I41" s="13">
        <v>0</v>
      </c>
      <c r="P41">
        <v>0</v>
      </c>
    </row>
    <row r="42" spans="1:9" ht="12.75" customHeight="1">
      <c r="A42" s="13"/>
      <c r="B42" s="13"/>
      <c r="C42" s="13"/>
      <c r="D42" s="13"/>
      <c r="E42" s="13" t="s">
        <v>64</v>
      </c>
      <c r="F42" s="13"/>
      <c r="G42" s="13"/>
      <c r="H42" s="13"/>
      <c r="I42" s="13"/>
    </row>
    <row r="43" spans="1:16" ht="12.75" customHeight="1">
      <c r="A43" s="13"/>
      <c r="B43" s="13"/>
      <c r="C43" s="13"/>
      <c r="D43" s="13"/>
      <c r="E43" s="13" t="s">
        <v>65</v>
      </c>
      <c r="F43" s="13"/>
      <c r="G43" s="13"/>
      <c r="H43" s="13"/>
      <c r="I43" s="13">
        <v>0</v>
      </c>
      <c r="P43">
        <v>0</v>
      </c>
    </row>
    <row r="44" spans="1:16" ht="12.75" customHeight="1">
      <c r="A44" s="13"/>
      <c r="B44" s="13"/>
      <c r="C44" s="13"/>
      <c r="D44" s="13"/>
      <c r="E44" s="13" t="s">
        <v>66</v>
      </c>
      <c r="F44" s="13"/>
      <c r="G44" s="13"/>
      <c r="H44" s="13"/>
      <c r="I44" s="13">
        <f>I41+I43</f>
        <v>0</v>
      </c>
      <c r="P44">
        <f>P41+P43</f>
        <v>0</v>
      </c>
    </row>
    <row r="46" spans="1:16" ht="12.75" customHeight="1">
      <c r="A46" s="13"/>
      <c r="B46" s="13"/>
      <c r="C46" s="13"/>
      <c r="D46" s="13"/>
      <c r="E46" s="13" t="s">
        <v>66</v>
      </c>
      <c r="F46" s="13"/>
      <c r="G46" s="13"/>
      <c r="H46" s="13"/>
      <c r="I46" s="13">
        <f>I37+I44</f>
        <v>302702.83</v>
      </c>
      <c r="P46">
        <f>P37+P44</f>
        <v>63567.59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1265</v>
      </c>
      <c r="D6" s="5"/>
      <c r="E6" s="5" t="s">
        <v>1266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1220</v>
      </c>
      <c r="D12" s="6" t="s">
        <v>46</v>
      </c>
      <c r="E12" s="6" t="s">
        <v>1221</v>
      </c>
      <c r="F12" s="6" t="s">
        <v>77</v>
      </c>
      <c r="G12" s="8">
        <v>80</v>
      </c>
      <c r="H12" s="11">
        <v>30.6</v>
      </c>
      <c r="I12" s="10">
        <f aca="true" t="shared" si="0" ref="I12:I24">ROUND((H12*G12),2)</f>
        <v>2448</v>
      </c>
      <c r="O12">
        <f>rekapitulace!H8</f>
        <v>21</v>
      </c>
      <c r="P12">
        <f aca="true" t="shared" si="1" ref="P12:P24">O12/100*I12</f>
        <v>514.0799999999999</v>
      </c>
    </row>
    <row r="13" spans="1:16" ht="12.75">
      <c r="A13" s="6">
        <v>2</v>
      </c>
      <c r="B13" s="6" t="s">
        <v>46</v>
      </c>
      <c r="C13" s="6" t="s">
        <v>337</v>
      </c>
      <c r="D13" s="6" t="s">
        <v>46</v>
      </c>
      <c r="E13" s="6" t="s">
        <v>338</v>
      </c>
      <c r="F13" s="6" t="s">
        <v>77</v>
      </c>
      <c r="G13" s="8">
        <v>100.378</v>
      </c>
      <c r="H13" s="11">
        <v>55.9</v>
      </c>
      <c r="I13" s="10">
        <f t="shared" si="0"/>
        <v>5611.13</v>
      </c>
      <c r="O13">
        <f>rekapitulace!H8</f>
        <v>21</v>
      </c>
      <c r="P13">
        <f t="shared" si="1"/>
        <v>1178.3373</v>
      </c>
    </row>
    <row r="14" spans="1:16" ht="12.75">
      <c r="A14" s="6">
        <v>3</v>
      </c>
      <c r="B14" s="6" t="s">
        <v>46</v>
      </c>
      <c r="C14" s="6" t="s">
        <v>82</v>
      </c>
      <c r="D14" s="6" t="s">
        <v>46</v>
      </c>
      <c r="E14" s="6" t="s">
        <v>83</v>
      </c>
      <c r="F14" s="6" t="s">
        <v>77</v>
      </c>
      <c r="G14" s="8">
        <v>100.378</v>
      </c>
      <c r="H14" s="11">
        <v>15.65</v>
      </c>
      <c r="I14" s="10">
        <f t="shared" si="0"/>
        <v>1570.92</v>
      </c>
      <c r="O14">
        <f>rekapitulace!H8</f>
        <v>21</v>
      </c>
      <c r="P14">
        <f t="shared" si="1"/>
        <v>329.8932</v>
      </c>
    </row>
    <row r="15" spans="1:16" ht="12.75">
      <c r="A15" s="6">
        <v>4</v>
      </c>
      <c r="B15" s="6" t="s">
        <v>46</v>
      </c>
      <c r="C15" s="6" t="s">
        <v>84</v>
      </c>
      <c r="D15" s="6" t="s">
        <v>46</v>
      </c>
      <c r="E15" s="6" t="s">
        <v>85</v>
      </c>
      <c r="F15" s="6" t="s">
        <v>86</v>
      </c>
      <c r="G15" s="8">
        <v>190.718</v>
      </c>
      <c r="H15" s="11">
        <v>210</v>
      </c>
      <c r="I15" s="10">
        <f t="shared" si="0"/>
        <v>40050.78</v>
      </c>
      <c r="O15">
        <f>rekapitulace!H8</f>
        <v>21</v>
      </c>
      <c r="P15">
        <f t="shared" si="1"/>
        <v>8410.6638</v>
      </c>
    </row>
    <row r="16" spans="1:16" ht="12.75">
      <c r="A16" s="6">
        <v>5</v>
      </c>
      <c r="B16" s="6" t="s">
        <v>46</v>
      </c>
      <c r="C16" s="6" t="s">
        <v>1222</v>
      </c>
      <c r="D16" s="6" t="s">
        <v>46</v>
      </c>
      <c r="E16" s="6" t="s">
        <v>1223</v>
      </c>
      <c r="F16" s="6" t="s">
        <v>48</v>
      </c>
      <c r="G16" s="8">
        <v>197.23</v>
      </c>
      <c r="H16" s="11">
        <v>75.6</v>
      </c>
      <c r="I16" s="10">
        <f t="shared" si="0"/>
        <v>14910.59</v>
      </c>
      <c r="O16">
        <f>rekapitulace!H8</f>
        <v>21</v>
      </c>
      <c r="P16">
        <f t="shared" si="1"/>
        <v>3131.2239</v>
      </c>
    </row>
    <row r="17" spans="1:16" ht="12.75">
      <c r="A17" s="6">
        <v>11</v>
      </c>
      <c r="B17" s="6" t="s">
        <v>46</v>
      </c>
      <c r="C17" s="6" t="s">
        <v>1267</v>
      </c>
      <c r="D17" s="6" t="s">
        <v>46</v>
      </c>
      <c r="E17" s="6" t="s">
        <v>1268</v>
      </c>
      <c r="F17" s="6" t="s">
        <v>77</v>
      </c>
      <c r="G17" s="8">
        <v>9.015</v>
      </c>
      <c r="H17" s="11">
        <v>388</v>
      </c>
      <c r="I17" s="10">
        <f t="shared" si="0"/>
        <v>3497.82</v>
      </c>
      <c r="O17">
        <f>rekapitulace!H8</f>
        <v>21</v>
      </c>
      <c r="P17">
        <f t="shared" si="1"/>
        <v>734.5422</v>
      </c>
    </row>
    <row r="18" spans="1:16" ht="12.75">
      <c r="A18" s="6">
        <v>33</v>
      </c>
      <c r="B18" s="6" t="s">
        <v>46</v>
      </c>
      <c r="C18" s="6" t="s">
        <v>1269</v>
      </c>
      <c r="D18" s="6" t="s">
        <v>46</v>
      </c>
      <c r="E18" s="6" t="s">
        <v>1270</v>
      </c>
      <c r="F18" s="6" t="s">
        <v>48</v>
      </c>
      <c r="G18" s="8">
        <v>365.45</v>
      </c>
      <c r="H18" s="11">
        <v>10.3</v>
      </c>
      <c r="I18" s="10">
        <f t="shared" si="0"/>
        <v>3764.14</v>
      </c>
      <c r="O18">
        <f>rekapitulace!H8</f>
        <v>21</v>
      </c>
      <c r="P18">
        <f t="shared" si="1"/>
        <v>790.4694</v>
      </c>
    </row>
    <row r="19" spans="1:16" ht="12.75">
      <c r="A19" s="6">
        <v>34</v>
      </c>
      <c r="B19" s="6" t="s">
        <v>46</v>
      </c>
      <c r="C19" s="6" t="s">
        <v>1271</v>
      </c>
      <c r="D19" s="6" t="s">
        <v>46</v>
      </c>
      <c r="E19" s="6" t="s">
        <v>1272</v>
      </c>
      <c r="F19" s="6" t="s">
        <v>77</v>
      </c>
      <c r="G19" s="8">
        <v>91.363</v>
      </c>
      <c r="H19" s="11">
        <v>86.8</v>
      </c>
      <c r="I19" s="10">
        <f t="shared" si="0"/>
        <v>7930.31</v>
      </c>
      <c r="O19">
        <f>rekapitulace!H8</f>
        <v>21</v>
      </c>
      <c r="P19">
        <f t="shared" si="1"/>
        <v>1665.3651</v>
      </c>
    </row>
    <row r="20" spans="1:16" ht="12.75">
      <c r="A20" s="6">
        <v>35</v>
      </c>
      <c r="B20" s="6" t="s">
        <v>46</v>
      </c>
      <c r="C20" s="6" t="s">
        <v>1273</v>
      </c>
      <c r="D20" s="6" t="s">
        <v>46</v>
      </c>
      <c r="E20" s="6" t="s">
        <v>1274</v>
      </c>
      <c r="F20" s="6" t="s">
        <v>48</v>
      </c>
      <c r="G20" s="8">
        <v>197.23</v>
      </c>
      <c r="H20" s="11">
        <v>5.19</v>
      </c>
      <c r="I20" s="10">
        <f t="shared" si="0"/>
        <v>1023.62</v>
      </c>
      <c r="O20">
        <f>rekapitulace!H8</f>
        <v>21</v>
      </c>
      <c r="P20">
        <f t="shared" si="1"/>
        <v>214.9602</v>
      </c>
    </row>
    <row r="21" spans="1:16" ht="12.75">
      <c r="A21" s="6">
        <v>36</v>
      </c>
      <c r="B21" s="6" t="s">
        <v>46</v>
      </c>
      <c r="C21" s="6" t="s">
        <v>1275</v>
      </c>
      <c r="D21" s="6" t="s">
        <v>46</v>
      </c>
      <c r="E21" s="6" t="s">
        <v>1276</v>
      </c>
      <c r="F21" s="6" t="s">
        <v>1141</v>
      </c>
      <c r="G21" s="8">
        <v>2.958</v>
      </c>
      <c r="H21" s="11">
        <v>87.4</v>
      </c>
      <c r="I21" s="10">
        <f t="shared" si="0"/>
        <v>258.53</v>
      </c>
      <c r="O21">
        <f>rekapitulace!H8</f>
        <v>21</v>
      </c>
      <c r="P21">
        <f t="shared" si="1"/>
        <v>54.29129999999999</v>
      </c>
    </row>
    <row r="22" spans="1:16" ht="25.5">
      <c r="A22" s="6">
        <v>37</v>
      </c>
      <c r="B22" s="6" t="s">
        <v>46</v>
      </c>
      <c r="C22" s="6" t="s">
        <v>1277</v>
      </c>
      <c r="D22" s="6" t="s">
        <v>46</v>
      </c>
      <c r="E22" s="6" t="s">
        <v>1278</v>
      </c>
      <c r="F22" s="6" t="s">
        <v>48</v>
      </c>
      <c r="G22" s="8">
        <v>197.23</v>
      </c>
      <c r="H22" s="11">
        <v>22.8</v>
      </c>
      <c r="I22" s="10">
        <f t="shared" si="0"/>
        <v>4496.84</v>
      </c>
      <c r="O22">
        <f>rekapitulace!H8</f>
        <v>21</v>
      </c>
      <c r="P22">
        <f t="shared" si="1"/>
        <v>944.3364</v>
      </c>
    </row>
    <row r="23" spans="1:16" ht="25.5">
      <c r="A23" s="6">
        <v>42</v>
      </c>
      <c r="B23" s="6" t="s">
        <v>46</v>
      </c>
      <c r="C23" s="6" t="s">
        <v>1279</v>
      </c>
      <c r="D23" s="6" t="s">
        <v>46</v>
      </c>
      <c r="E23" s="6" t="s">
        <v>1280</v>
      </c>
      <c r="F23" s="6" t="s">
        <v>48</v>
      </c>
      <c r="G23" s="8">
        <v>84.1</v>
      </c>
      <c r="H23" s="11">
        <v>40.2</v>
      </c>
      <c r="I23" s="10">
        <f t="shared" si="0"/>
        <v>3380.82</v>
      </c>
      <c r="O23">
        <f>rekapitulace!H8</f>
        <v>21</v>
      </c>
      <c r="P23">
        <f t="shared" si="1"/>
        <v>709.9722</v>
      </c>
    </row>
    <row r="24" spans="1:16" ht="12.75">
      <c r="A24" s="6">
        <v>43</v>
      </c>
      <c r="B24" s="6" t="s">
        <v>46</v>
      </c>
      <c r="C24" s="6" t="s">
        <v>1281</v>
      </c>
      <c r="D24" s="6" t="s">
        <v>46</v>
      </c>
      <c r="E24" s="6" t="s">
        <v>1282</v>
      </c>
      <c r="F24" s="6" t="s">
        <v>48</v>
      </c>
      <c r="G24" s="8">
        <v>84.1</v>
      </c>
      <c r="H24" s="11">
        <v>26.8</v>
      </c>
      <c r="I24" s="10">
        <f t="shared" si="0"/>
        <v>2253.88</v>
      </c>
      <c r="O24">
        <f>rekapitulace!H8</f>
        <v>21</v>
      </c>
      <c r="P24">
        <f t="shared" si="1"/>
        <v>473.3148</v>
      </c>
    </row>
    <row r="25" spans="1:16" ht="12.75" customHeight="1">
      <c r="A25" s="13"/>
      <c r="B25" s="13"/>
      <c r="C25" s="13" t="s">
        <v>24</v>
      </c>
      <c r="D25" s="13"/>
      <c r="E25" s="13" t="s">
        <v>43</v>
      </c>
      <c r="F25" s="13"/>
      <c r="G25" s="13"/>
      <c r="H25" s="13"/>
      <c r="I25" s="13">
        <f>SUM(I12:I24)</f>
        <v>91197.38</v>
      </c>
      <c r="P25">
        <f>ROUND(SUM(P12:P24),2)</f>
        <v>19151.45</v>
      </c>
    </row>
    <row r="27" spans="1:9" ht="12.75" customHeight="1">
      <c r="A27" s="7"/>
      <c r="B27" s="7"/>
      <c r="C27" s="7" t="s">
        <v>35</v>
      </c>
      <c r="D27" s="7"/>
      <c r="E27" s="7" t="s">
        <v>1249</v>
      </c>
      <c r="F27" s="7"/>
      <c r="G27" s="9"/>
      <c r="H27" s="7"/>
      <c r="I27" s="9"/>
    </row>
    <row r="28" spans="1:16" ht="12.75">
      <c r="A28" s="6">
        <v>15</v>
      </c>
      <c r="B28" s="6" t="s">
        <v>46</v>
      </c>
      <c r="C28" s="6" t="s">
        <v>1283</v>
      </c>
      <c r="D28" s="6" t="s">
        <v>46</v>
      </c>
      <c r="E28" s="6" t="s">
        <v>1284</v>
      </c>
      <c r="F28" s="6" t="s">
        <v>77</v>
      </c>
      <c r="G28" s="8">
        <v>3.798</v>
      </c>
      <c r="H28" s="11">
        <v>2780</v>
      </c>
      <c r="I28" s="10">
        <f>ROUND((H28*G28),2)</f>
        <v>10558.44</v>
      </c>
      <c r="O28">
        <f>rekapitulace!H8</f>
        <v>21</v>
      </c>
      <c r="P28">
        <f>O28/100*I28</f>
        <v>2217.2724</v>
      </c>
    </row>
    <row r="29" spans="1:16" ht="12.75">
      <c r="A29" s="6">
        <v>27</v>
      </c>
      <c r="B29" s="6" t="s">
        <v>46</v>
      </c>
      <c r="C29" s="6" t="s">
        <v>1285</v>
      </c>
      <c r="D29" s="6" t="s">
        <v>46</v>
      </c>
      <c r="E29" s="6" t="s">
        <v>1286</v>
      </c>
      <c r="F29" s="6" t="s">
        <v>77</v>
      </c>
      <c r="G29" s="8">
        <v>0.82</v>
      </c>
      <c r="H29" s="11">
        <v>840</v>
      </c>
      <c r="I29" s="10">
        <f>ROUND((H29*G29),2)</f>
        <v>688.8</v>
      </c>
      <c r="O29">
        <f>rekapitulace!H8</f>
        <v>21</v>
      </c>
      <c r="P29">
        <f>O29/100*I29</f>
        <v>144.648</v>
      </c>
    </row>
    <row r="30" spans="1:16" ht="12.75" customHeight="1">
      <c r="A30" s="13"/>
      <c r="B30" s="13"/>
      <c r="C30" s="13" t="s">
        <v>35</v>
      </c>
      <c r="D30" s="13"/>
      <c r="E30" s="13" t="s">
        <v>1254</v>
      </c>
      <c r="F30" s="13"/>
      <c r="G30" s="13"/>
      <c r="H30" s="13"/>
      <c r="I30" s="13">
        <f>SUM(I28:I29)</f>
        <v>11247.24</v>
      </c>
      <c r="P30">
        <f>ROUND(SUM(P28:P29),2)</f>
        <v>2361.92</v>
      </c>
    </row>
    <row r="32" spans="1:9" ht="12.75" customHeight="1">
      <c r="A32" s="7"/>
      <c r="B32" s="7"/>
      <c r="C32" s="7" t="s">
        <v>36</v>
      </c>
      <c r="D32" s="7"/>
      <c r="E32" s="7" t="s">
        <v>99</v>
      </c>
      <c r="F32" s="7"/>
      <c r="G32" s="9"/>
      <c r="H32" s="7"/>
      <c r="I32" s="9"/>
    </row>
    <row r="33" spans="1:16" ht="12.75">
      <c r="A33" s="6">
        <v>12</v>
      </c>
      <c r="B33" s="6" t="s">
        <v>46</v>
      </c>
      <c r="C33" s="6" t="s">
        <v>1287</v>
      </c>
      <c r="D33" s="6" t="s">
        <v>46</v>
      </c>
      <c r="E33" s="6" t="s">
        <v>1288</v>
      </c>
      <c r="F33" s="6" t="s">
        <v>52</v>
      </c>
      <c r="G33" s="8">
        <v>26</v>
      </c>
      <c r="H33" s="11">
        <v>277</v>
      </c>
      <c r="I33" s="10">
        <f aca="true" t="shared" si="2" ref="I33:I44">ROUND((H33*G33),2)</f>
        <v>7202</v>
      </c>
      <c r="O33">
        <f>rekapitulace!H8</f>
        <v>21</v>
      </c>
      <c r="P33">
        <f aca="true" t="shared" si="3" ref="P33:P44">O33/100*I33</f>
        <v>1512.4199999999998</v>
      </c>
    </row>
    <row r="34" spans="1:16" ht="12.75">
      <c r="A34" s="6">
        <v>13</v>
      </c>
      <c r="B34" s="6" t="s">
        <v>46</v>
      </c>
      <c r="C34" s="6" t="s">
        <v>1289</v>
      </c>
      <c r="D34" s="6" t="s">
        <v>46</v>
      </c>
      <c r="E34" s="6" t="s">
        <v>1290</v>
      </c>
      <c r="F34" s="6" t="s">
        <v>52</v>
      </c>
      <c r="G34" s="8">
        <v>26</v>
      </c>
      <c r="H34" s="11">
        <v>220</v>
      </c>
      <c r="I34" s="10">
        <f t="shared" si="2"/>
        <v>5720</v>
      </c>
      <c r="O34">
        <f>rekapitulace!H8</f>
        <v>21</v>
      </c>
      <c r="P34">
        <f t="shared" si="3"/>
        <v>1201.2</v>
      </c>
    </row>
    <row r="35" spans="1:16" ht="12.75">
      <c r="A35" s="6">
        <v>16</v>
      </c>
      <c r="B35" s="6" t="s">
        <v>46</v>
      </c>
      <c r="C35" s="6" t="s">
        <v>1291</v>
      </c>
      <c r="D35" s="6" t="s">
        <v>46</v>
      </c>
      <c r="E35" s="6" t="s">
        <v>1292</v>
      </c>
      <c r="F35" s="6" t="s">
        <v>52</v>
      </c>
      <c r="G35" s="8">
        <v>25</v>
      </c>
      <c r="H35" s="11">
        <v>369</v>
      </c>
      <c r="I35" s="10">
        <f t="shared" si="2"/>
        <v>9225</v>
      </c>
      <c r="O35">
        <f>rekapitulace!H8</f>
        <v>21</v>
      </c>
      <c r="P35">
        <f t="shared" si="3"/>
        <v>1937.25</v>
      </c>
    </row>
    <row r="36" spans="1:16" ht="12.75">
      <c r="A36" s="6">
        <v>17</v>
      </c>
      <c r="B36" s="6" t="s">
        <v>46</v>
      </c>
      <c r="C36" s="6" t="s">
        <v>1293</v>
      </c>
      <c r="D36" s="6" t="s">
        <v>46</v>
      </c>
      <c r="E36" s="6" t="s">
        <v>1294</v>
      </c>
      <c r="F36" s="6" t="s">
        <v>52</v>
      </c>
      <c r="G36" s="8">
        <v>25</v>
      </c>
      <c r="H36" s="11">
        <v>393</v>
      </c>
      <c r="I36" s="10">
        <f t="shared" si="2"/>
        <v>9825</v>
      </c>
      <c r="O36">
        <f>rekapitulace!H8</f>
        <v>21</v>
      </c>
      <c r="P36">
        <f t="shared" si="3"/>
        <v>2063.25</v>
      </c>
    </row>
    <row r="37" spans="1:16" ht="25.5">
      <c r="A37" s="6">
        <v>18</v>
      </c>
      <c r="B37" s="6" t="s">
        <v>46</v>
      </c>
      <c r="C37" s="6" t="s">
        <v>1295</v>
      </c>
      <c r="D37" s="6" t="s">
        <v>46</v>
      </c>
      <c r="E37" s="6" t="s">
        <v>1296</v>
      </c>
      <c r="F37" s="6" t="s">
        <v>72</v>
      </c>
      <c r="G37" s="8">
        <v>78</v>
      </c>
      <c r="H37" s="11">
        <v>76</v>
      </c>
      <c r="I37" s="10">
        <f t="shared" si="2"/>
        <v>5928</v>
      </c>
      <c r="O37">
        <f>rekapitulace!H8</f>
        <v>21</v>
      </c>
      <c r="P37">
        <f t="shared" si="3"/>
        <v>1244.8799999999999</v>
      </c>
    </row>
    <row r="38" spans="1:16" ht="12.75">
      <c r="A38" s="6">
        <v>19</v>
      </c>
      <c r="B38" s="6" t="s">
        <v>46</v>
      </c>
      <c r="C38" s="6" t="s">
        <v>1297</v>
      </c>
      <c r="D38" s="6" t="s">
        <v>46</v>
      </c>
      <c r="E38" s="6" t="s">
        <v>1298</v>
      </c>
      <c r="F38" s="6" t="s">
        <v>72</v>
      </c>
      <c r="G38" s="8">
        <v>78</v>
      </c>
      <c r="H38" s="11">
        <v>88.8</v>
      </c>
      <c r="I38" s="10">
        <f t="shared" si="2"/>
        <v>6926.4</v>
      </c>
      <c r="O38">
        <f>rekapitulace!H8</f>
        <v>21</v>
      </c>
      <c r="P38">
        <f t="shared" si="3"/>
        <v>1454.5439999999999</v>
      </c>
    </row>
    <row r="39" spans="1:16" ht="12.75">
      <c r="A39" s="6">
        <v>28</v>
      </c>
      <c r="B39" s="6" t="s">
        <v>46</v>
      </c>
      <c r="C39" s="6" t="s">
        <v>1299</v>
      </c>
      <c r="D39" s="6" t="s">
        <v>46</v>
      </c>
      <c r="E39" s="6" t="s">
        <v>1300</v>
      </c>
      <c r="F39" s="6" t="s">
        <v>52</v>
      </c>
      <c r="G39" s="8">
        <v>1</v>
      </c>
      <c r="H39" s="11">
        <v>3440</v>
      </c>
      <c r="I39" s="10">
        <f t="shared" si="2"/>
        <v>3440</v>
      </c>
      <c r="O39">
        <f>rekapitulace!H8</f>
        <v>21</v>
      </c>
      <c r="P39">
        <f t="shared" si="3"/>
        <v>722.4</v>
      </c>
    </row>
    <row r="40" spans="1:16" ht="12.75">
      <c r="A40" s="6">
        <v>29</v>
      </c>
      <c r="B40" s="6" t="s">
        <v>46</v>
      </c>
      <c r="C40" s="6" t="s">
        <v>1301</v>
      </c>
      <c r="D40" s="6" t="s">
        <v>46</v>
      </c>
      <c r="E40" s="6" t="s">
        <v>1302</v>
      </c>
      <c r="F40" s="6" t="s">
        <v>52</v>
      </c>
      <c r="G40" s="8">
        <v>1</v>
      </c>
      <c r="H40" s="11">
        <v>241</v>
      </c>
      <c r="I40" s="10">
        <f t="shared" si="2"/>
        <v>241</v>
      </c>
      <c r="O40">
        <f>rekapitulace!H8</f>
        <v>21</v>
      </c>
      <c r="P40">
        <f t="shared" si="3"/>
        <v>50.61</v>
      </c>
    </row>
    <row r="41" spans="1:16" ht="12.75">
      <c r="A41" s="6">
        <v>30</v>
      </c>
      <c r="B41" s="6" t="s">
        <v>46</v>
      </c>
      <c r="C41" s="6" t="s">
        <v>144</v>
      </c>
      <c r="D41" s="6" t="s">
        <v>46</v>
      </c>
      <c r="E41" s="6" t="s">
        <v>1303</v>
      </c>
      <c r="F41" s="6" t="s">
        <v>355</v>
      </c>
      <c r="G41" s="8">
        <v>1</v>
      </c>
      <c r="H41" s="11">
        <v>8000</v>
      </c>
      <c r="I41" s="10">
        <f t="shared" si="2"/>
        <v>8000</v>
      </c>
      <c r="O41">
        <f>rekapitulace!H8</f>
        <v>21</v>
      </c>
      <c r="P41">
        <f t="shared" si="3"/>
        <v>1680</v>
      </c>
    </row>
    <row r="42" spans="1:16" ht="12.75">
      <c r="A42" s="6">
        <v>31</v>
      </c>
      <c r="B42" s="6" t="s">
        <v>46</v>
      </c>
      <c r="C42" s="6" t="s">
        <v>1304</v>
      </c>
      <c r="D42" s="6" t="s">
        <v>46</v>
      </c>
      <c r="E42" s="6" t="s">
        <v>1305</v>
      </c>
      <c r="F42" s="6" t="s">
        <v>52</v>
      </c>
      <c r="G42" s="8">
        <v>3</v>
      </c>
      <c r="H42" s="11">
        <v>1210</v>
      </c>
      <c r="I42" s="10">
        <f t="shared" si="2"/>
        <v>3630</v>
      </c>
      <c r="O42">
        <f>rekapitulace!H8</f>
        <v>21</v>
      </c>
      <c r="P42">
        <f t="shared" si="3"/>
        <v>762.3</v>
      </c>
    </row>
    <row r="43" spans="1:16" ht="12.75">
      <c r="A43" s="6">
        <v>32</v>
      </c>
      <c r="B43" s="6" t="s">
        <v>46</v>
      </c>
      <c r="C43" s="6" t="s">
        <v>1306</v>
      </c>
      <c r="D43" s="6" t="s">
        <v>46</v>
      </c>
      <c r="E43" s="6" t="s">
        <v>1307</v>
      </c>
      <c r="F43" s="6" t="s">
        <v>52</v>
      </c>
      <c r="G43" s="8">
        <v>3</v>
      </c>
      <c r="H43" s="11">
        <v>756</v>
      </c>
      <c r="I43" s="10">
        <f t="shared" si="2"/>
        <v>2268</v>
      </c>
      <c r="O43">
        <f>rekapitulace!H8</f>
        <v>21</v>
      </c>
      <c r="P43">
        <f t="shared" si="3"/>
        <v>476.28</v>
      </c>
    </row>
    <row r="44" spans="1:16" ht="12.75">
      <c r="A44" s="6">
        <v>38</v>
      </c>
      <c r="B44" s="6" t="s">
        <v>46</v>
      </c>
      <c r="C44" s="6" t="s">
        <v>1308</v>
      </c>
      <c r="D44" s="6" t="s">
        <v>46</v>
      </c>
      <c r="E44" s="6" t="s">
        <v>1309</v>
      </c>
      <c r="F44" s="6" t="s">
        <v>52</v>
      </c>
      <c r="G44" s="8">
        <v>1</v>
      </c>
      <c r="H44" s="11">
        <v>10400</v>
      </c>
      <c r="I44" s="10">
        <f t="shared" si="2"/>
        <v>10400</v>
      </c>
      <c r="O44">
        <f>rekapitulace!H8</f>
        <v>21</v>
      </c>
      <c r="P44">
        <f t="shared" si="3"/>
        <v>2184</v>
      </c>
    </row>
    <row r="45" spans="1:16" ht="12.75" customHeight="1">
      <c r="A45" s="13"/>
      <c r="B45" s="13"/>
      <c r="C45" s="13" t="s">
        <v>36</v>
      </c>
      <c r="D45" s="13"/>
      <c r="E45" s="13" t="s">
        <v>104</v>
      </c>
      <c r="F45" s="13"/>
      <c r="G45" s="13"/>
      <c r="H45" s="13"/>
      <c r="I45" s="13">
        <f>SUM(I33:I44)</f>
        <v>72805.4</v>
      </c>
      <c r="P45">
        <f>ROUND(SUM(P33:P44),2)</f>
        <v>15289.13</v>
      </c>
    </row>
    <row r="47" spans="1:9" ht="12.75" customHeight="1">
      <c r="A47" s="7"/>
      <c r="B47" s="7"/>
      <c r="C47" s="7" t="s">
        <v>38</v>
      </c>
      <c r="D47" s="7"/>
      <c r="E47" s="7" t="s">
        <v>1310</v>
      </c>
      <c r="F47" s="7"/>
      <c r="G47" s="9"/>
      <c r="H47" s="7"/>
      <c r="I47" s="9"/>
    </row>
    <row r="48" spans="1:16" ht="12.75">
      <c r="A48" s="6">
        <v>6</v>
      </c>
      <c r="B48" s="6" t="s">
        <v>46</v>
      </c>
      <c r="C48" s="6" t="s">
        <v>1311</v>
      </c>
      <c r="D48" s="6" t="s">
        <v>46</v>
      </c>
      <c r="E48" s="6" t="s">
        <v>1312</v>
      </c>
      <c r="F48" s="6" t="s">
        <v>48</v>
      </c>
      <c r="G48" s="8">
        <v>290.55</v>
      </c>
      <c r="H48" s="11">
        <v>173</v>
      </c>
      <c r="I48" s="10">
        <f aca="true" t="shared" si="4" ref="I48:I55">ROUND((H48*G48),2)</f>
        <v>50265.15</v>
      </c>
      <c r="O48">
        <f>rekapitulace!H8</f>
        <v>21</v>
      </c>
      <c r="P48">
        <f aca="true" t="shared" si="5" ref="P48:P55">O48/100*I48</f>
        <v>10555.6815</v>
      </c>
    </row>
    <row r="49" spans="1:16" ht="12.75">
      <c r="A49" s="6">
        <v>7</v>
      </c>
      <c r="B49" s="6" t="s">
        <v>46</v>
      </c>
      <c r="C49" s="6" t="s">
        <v>1313</v>
      </c>
      <c r="D49" s="6" t="s">
        <v>46</v>
      </c>
      <c r="E49" s="6" t="s">
        <v>1314</v>
      </c>
      <c r="F49" s="6" t="s">
        <v>48</v>
      </c>
      <c r="G49" s="8">
        <v>255.38</v>
      </c>
      <c r="H49" s="11">
        <v>169</v>
      </c>
      <c r="I49" s="10">
        <f t="shared" si="4"/>
        <v>43159.22</v>
      </c>
      <c r="O49">
        <f>rekapitulace!H8</f>
        <v>21</v>
      </c>
      <c r="P49">
        <f t="shared" si="5"/>
        <v>9063.4362</v>
      </c>
    </row>
    <row r="50" spans="1:16" ht="12.75">
      <c r="A50" s="6">
        <v>8</v>
      </c>
      <c r="B50" s="6" t="s">
        <v>46</v>
      </c>
      <c r="C50" s="6" t="s">
        <v>1315</v>
      </c>
      <c r="D50" s="6" t="s">
        <v>46</v>
      </c>
      <c r="E50" s="6" t="s">
        <v>1316</v>
      </c>
      <c r="F50" s="6" t="s">
        <v>48</v>
      </c>
      <c r="G50" s="8">
        <v>74.9</v>
      </c>
      <c r="H50" s="11">
        <v>141</v>
      </c>
      <c r="I50" s="10">
        <f t="shared" si="4"/>
        <v>10560.9</v>
      </c>
      <c r="O50">
        <f>rekapitulace!H8</f>
        <v>21</v>
      </c>
      <c r="P50">
        <f t="shared" si="5"/>
        <v>2217.7889999999998</v>
      </c>
    </row>
    <row r="51" spans="1:16" ht="12.75">
      <c r="A51" s="6">
        <v>9</v>
      </c>
      <c r="B51" s="6" t="s">
        <v>46</v>
      </c>
      <c r="C51" s="6" t="s">
        <v>1317</v>
      </c>
      <c r="D51" s="6" t="s">
        <v>46</v>
      </c>
      <c r="E51" s="6" t="s">
        <v>1318</v>
      </c>
      <c r="F51" s="6" t="s">
        <v>48</v>
      </c>
      <c r="G51" s="8">
        <v>74.9</v>
      </c>
      <c r="H51" s="11">
        <v>253</v>
      </c>
      <c r="I51" s="10">
        <f t="shared" si="4"/>
        <v>18949.7</v>
      </c>
      <c r="O51">
        <f>rekapitulace!H8</f>
        <v>21</v>
      </c>
      <c r="P51">
        <f t="shared" si="5"/>
        <v>3979.437</v>
      </c>
    </row>
    <row r="52" spans="1:16" ht="12.75">
      <c r="A52" s="6">
        <v>10</v>
      </c>
      <c r="B52" s="6" t="s">
        <v>46</v>
      </c>
      <c r="C52" s="6" t="s">
        <v>1319</v>
      </c>
      <c r="D52" s="6" t="s">
        <v>46</v>
      </c>
      <c r="E52" s="6" t="s">
        <v>1320</v>
      </c>
      <c r="F52" s="6" t="s">
        <v>48</v>
      </c>
      <c r="G52" s="8">
        <v>74.9</v>
      </c>
      <c r="H52" s="11">
        <v>298</v>
      </c>
      <c r="I52" s="10">
        <f t="shared" si="4"/>
        <v>22320.2</v>
      </c>
      <c r="O52">
        <f>rekapitulace!H8</f>
        <v>21</v>
      </c>
      <c r="P52">
        <f t="shared" si="5"/>
        <v>4687.242</v>
      </c>
    </row>
    <row r="53" spans="1:16" ht="25.5">
      <c r="A53" s="6">
        <v>21</v>
      </c>
      <c r="B53" s="6" t="s">
        <v>46</v>
      </c>
      <c r="C53" s="6" t="s">
        <v>1321</v>
      </c>
      <c r="D53" s="6" t="s">
        <v>46</v>
      </c>
      <c r="E53" s="6" t="s">
        <v>1322</v>
      </c>
      <c r="F53" s="6" t="s">
        <v>72</v>
      </c>
      <c r="G53" s="8">
        <v>43.5</v>
      </c>
      <c r="H53" s="11">
        <v>229</v>
      </c>
      <c r="I53" s="10">
        <f t="shared" si="4"/>
        <v>9961.5</v>
      </c>
      <c r="O53">
        <f>rekapitulace!H8</f>
        <v>21</v>
      </c>
      <c r="P53">
        <f t="shared" si="5"/>
        <v>2091.915</v>
      </c>
    </row>
    <row r="54" spans="1:16" ht="12.75">
      <c r="A54" s="6">
        <v>22</v>
      </c>
      <c r="B54" s="6" t="s">
        <v>46</v>
      </c>
      <c r="C54" s="6" t="s">
        <v>1323</v>
      </c>
      <c r="D54" s="6" t="s">
        <v>46</v>
      </c>
      <c r="E54" s="6" t="s">
        <v>1324</v>
      </c>
      <c r="F54" s="6" t="s">
        <v>72</v>
      </c>
      <c r="G54" s="8">
        <v>43.5</v>
      </c>
      <c r="H54" s="11">
        <v>206</v>
      </c>
      <c r="I54" s="10">
        <f t="shared" si="4"/>
        <v>8961</v>
      </c>
      <c r="O54">
        <f>rekapitulace!H8</f>
        <v>21</v>
      </c>
      <c r="P54">
        <f t="shared" si="5"/>
        <v>1881.81</v>
      </c>
    </row>
    <row r="55" spans="1:16" ht="12.75">
      <c r="A55" s="6">
        <v>26</v>
      </c>
      <c r="B55" s="6" t="s">
        <v>46</v>
      </c>
      <c r="C55" s="6" t="s">
        <v>1325</v>
      </c>
      <c r="D55" s="6" t="s">
        <v>46</v>
      </c>
      <c r="E55" s="6" t="s">
        <v>1326</v>
      </c>
      <c r="F55" s="6" t="s">
        <v>48</v>
      </c>
      <c r="G55" s="8">
        <v>35.17</v>
      </c>
      <c r="H55" s="11">
        <v>618</v>
      </c>
      <c r="I55" s="10">
        <f t="shared" si="4"/>
        <v>21735.06</v>
      </c>
      <c r="O55">
        <f>rekapitulace!H8</f>
        <v>21</v>
      </c>
      <c r="P55">
        <f t="shared" si="5"/>
        <v>4564.3626</v>
      </c>
    </row>
    <row r="56" spans="1:16" ht="12.75" customHeight="1">
      <c r="A56" s="13"/>
      <c r="B56" s="13"/>
      <c r="C56" s="13" t="s">
        <v>38</v>
      </c>
      <c r="D56" s="13"/>
      <c r="E56" s="13" t="s">
        <v>1327</v>
      </c>
      <c r="F56" s="13"/>
      <c r="G56" s="13"/>
      <c r="H56" s="13"/>
      <c r="I56" s="13">
        <f>SUM(I48:I55)</f>
        <v>185912.72999999998</v>
      </c>
      <c r="P56">
        <f>ROUND(SUM(P48:P55),2)</f>
        <v>39041.67</v>
      </c>
    </row>
    <row r="58" spans="1:9" ht="12.75" customHeight="1">
      <c r="A58" s="7"/>
      <c r="B58" s="7"/>
      <c r="C58" s="7" t="s">
        <v>41</v>
      </c>
      <c r="D58" s="7"/>
      <c r="E58" s="7" t="s">
        <v>111</v>
      </c>
      <c r="F58" s="7"/>
      <c r="G58" s="9"/>
      <c r="H58" s="7"/>
      <c r="I58" s="9"/>
    </row>
    <row r="59" spans="1:16" ht="12.75">
      <c r="A59" s="6">
        <v>24</v>
      </c>
      <c r="B59" s="6" t="s">
        <v>46</v>
      </c>
      <c r="C59" s="6" t="s">
        <v>1328</v>
      </c>
      <c r="D59" s="6" t="s">
        <v>46</v>
      </c>
      <c r="E59" s="6" t="s">
        <v>1329</v>
      </c>
      <c r="F59" s="6" t="s">
        <v>72</v>
      </c>
      <c r="G59" s="8">
        <v>1.95</v>
      </c>
      <c r="H59" s="11">
        <v>60.4</v>
      </c>
      <c r="I59" s="10">
        <f>ROUND((H59*G59),2)</f>
        <v>117.78</v>
      </c>
      <c r="O59">
        <f>rekapitulace!H8</f>
        <v>21</v>
      </c>
      <c r="P59">
        <f>O59/100*I59</f>
        <v>24.7338</v>
      </c>
    </row>
    <row r="60" spans="1:16" ht="12.75">
      <c r="A60" s="6">
        <v>25</v>
      </c>
      <c r="B60" s="6" t="s">
        <v>46</v>
      </c>
      <c r="C60" s="6" t="s">
        <v>1330</v>
      </c>
      <c r="D60" s="6" t="s">
        <v>46</v>
      </c>
      <c r="E60" s="6" t="s">
        <v>1331</v>
      </c>
      <c r="F60" s="6" t="s">
        <v>72</v>
      </c>
      <c r="G60" s="8">
        <v>1.95</v>
      </c>
      <c r="H60" s="11">
        <v>306</v>
      </c>
      <c r="I60" s="10">
        <f>ROUND((H60*G60),2)</f>
        <v>596.7</v>
      </c>
      <c r="O60">
        <f>rekapitulace!H8</f>
        <v>21</v>
      </c>
      <c r="P60">
        <f>O60/100*I60</f>
        <v>125.307</v>
      </c>
    </row>
    <row r="61" spans="1:16" ht="12.75" customHeight="1">
      <c r="A61" s="13"/>
      <c r="B61" s="13"/>
      <c r="C61" s="13" t="s">
        <v>41</v>
      </c>
      <c r="D61" s="13"/>
      <c r="E61" s="13" t="s">
        <v>192</v>
      </c>
      <c r="F61" s="13"/>
      <c r="G61" s="13"/>
      <c r="H61" s="13"/>
      <c r="I61" s="13">
        <f>SUM(I59:I60)</f>
        <v>714.48</v>
      </c>
      <c r="P61">
        <f>ROUND(SUM(P59:P60),2)</f>
        <v>150.04</v>
      </c>
    </row>
    <row r="63" spans="1:9" ht="12.75" customHeight="1">
      <c r="A63" s="7"/>
      <c r="B63" s="7"/>
      <c r="C63" s="7" t="s">
        <v>42</v>
      </c>
      <c r="D63" s="7"/>
      <c r="E63" s="7" t="s">
        <v>1332</v>
      </c>
      <c r="F63" s="7"/>
      <c r="G63" s="9"/>
      <c r="H63" s="7"/>
      <c r="I63" s="9"/>
    </row>
    <row r="64" spans="1:16" ht="25.5">
      <c r="A64" s="6">
        <v>23</v>
      </c>
      <c r="B64" s="6" t="s">
        <v>46</v>
      </c>
      <c r="C64" s="6" t="s">
        <v>1333</v>
      </c>
      <c r="D64" s="6" t="s">
        <v>46</v>
      </c>
      <c r="E64" s="6" t="s">
        <v>1334</v>
      </c>
      <c r="F64" s="6" t="s">
        <v>72</v>
      </c>
      <c r="G64" s="8">
        <v>4</v>
      </c>
      <c r="H64" s="11">
        <v>3160</v>
      </c>
      <c r="I64" s="10">
        <f>ROUND((H64*G64),2)</f>
        <v>12640</v>
      </c>
      <c r="O64">
        <f>rekapitulace!H8</f>
        <v>21</v>
      </c>
      <c r="P64">
        <f>O64/100*I64</f>
        <v>2654.4</v>
      </c>
    </row>
    <row r="65" spans="1:16" ht="12.75">
      <c r="A65" s="6">
        <v>39</v>
      </c>
      <c r="B65" s="6" t="s">
        <v>46</v>
      </c>
      <c r="C65" s="6" t="s">
        <v>1335</v>
      </c>
      <c r="D65" s="6" t="s">
        <v>46</v>
      </c>
      <c r="E65" s="6" t="s">
        <v>1336</v>
      </c>
      <c r="F65" s="6" t="s">
        <v>52</v>
      </c>
      <c r="G65" s="8">
        <v>26</v>
      </c>
      <c r="H65" s="11">
        <v>355</v>
      </c>
      <c r="I65" s="10">
        <f>ROUND((H65*G65),2)</f>
        <v>9230</v>
      </c>
      <c r="O65">
        <f>rekapitulace!H8</f>
        <v>21</v>
      </c>
      <c r="P65">
        <f>O65/100*I65</f>
        <v>1938.3</v>
      </c>
    </row>
    <row r="66" spans="1:16" ht="12.75">
      <c r="A66" s="6">
        <v>40</v>
      </c>
      <c r="B66" s="6" t="s">
        <v>46</v>
      </c>
      <c r="C66" s="6" t="s">
        <v>1337</v>
      </c>
      <c r="D66" s="6" t="s">
        <v>46</v>
      </c>
      <c r="E66" s="6" t="s">
        <v>1338</v>
      </c>
      <c r="F66" s="6" t="s">
        <v>52</v>
      </c>
      <c r="G66" s="8">
        <v>1</v>
      </c>
      <c r="H66" s="11">
        <v>181</v>
      </c>
      <c r="I66" s="10">
        <f>ROUND((H66*G66),2)</f>
        <v>181</v>
      </c>
      <c r="O66">
        <f>rekapitulace!H8</f>
        <v>21</v>
      </c>
      <c r="P66">
        <f>O66/100*I66</f>
        <v>38.01</v>
      </c>
    </row>
    <row r="67" spans="1:16" ht="12.75">
      <c r="A67" s="6">
        <v>41</v>
      </c>
      <c r="B67" s="6" t="s">
        <v>46</v>
      </c>
      <c r="C67" s="6" t="s">
        <v>1339</v>
      </c>
      <c r="D67" s="6" t="s">
        <v>46</v>
      </c>
      <c r="E67" s="6" t="s">
        <v>1340</v>
      </c>
      <c r="F67" s="6" t="s">
        <v>72</v>
      </c>
      <c r="G67" s="8">
        <v>84.1</v>
      </c>
      <c r="H67" s="11">
        <v>53.2</v>
      </c>
      <c r="I67" s="10">
        <f>ROUND((H67*G67),2)</f>
        <v>4474.12</v>
      </c>
      <c r="O67">
        <f>rekapitulace!H8</f>
        <v>21</v>
      </c>
      <c r="P67">
        <f>O67/100*I67</f>
        <v>939.5651999999999</v>
      </c>
    </row>
    <row r="68" spans="1:16" ht="12.75" customHeight="1">
      <c r="A68" s="13"/>
      <c r="B68" s="13"/>
      <c r="C68" s="13" t="s">
        <v>42</v>
      </c>
      <c r="D68" s="13"/>
      <c r="E68" s="13" t="s">
        <v>1341</v>
      </c>
      <c r="F68" s="13"/>
      <c r="G68" s="13"/>
      <c r="H68" s="13"/>
      <c r="I68" s="13">
        <f>SUM(I64:I67)</f>
        <v>26525.12</v>
      </c>
      <c r="P68">
        <f>ROUND(SUM(P64:P67),2)</f>
        <v>5570.28</v>
      </c>
    </row>
    <row r="70" spans="1:9" ht="12.75" customHeight="1">
      <c r="A70" s="7"/>
      <c r="B70" s="7"/>
      <c r="C70" s="7" t="s">
        <v>1343</v>
      </c>
      <c r="D70" s="7"/>
      <c r="E70" s="7" t="s">
        <v>1342</v>
      </c>
      <c r="F70" s="7"/>
      <c r="G70" s="9"/>
      <c r="H70" s="7"/>
      <c r="I70" s="9"/>
    </row>
    <row r="71" spans="1:16" ht="12.75">
      <c r="A71" s="6">
        <v>46</v>
      </c>
      <c r="B71" s="6" t="s">
        <v>46</v>
      </c>
      <c r="C71" s="6" t="s">
        <v>1344</v>
      </c>
      <c r="D71" s="6" t="s">
        <v>46</v>
      </c>
      <c r="E71" s="6" t="s">
        <v>1345</v>
      </c>
      <c r="F71" s="6" t="s">
        <v>86</v>
      </c>
      <c r="G71" s="8">
        <v>2.197</v>
      </c>
      <c r="H71" s="11">
        <v>134</v>
      </c>
      <c r="I71" s="10">
        <f>ROUND((H71*G71),2)</f>
        <v>294.4</v>
      </c>
      <c r="O71">
        <f>rekapitulace!H8</f>
        <v>21</v>
      </c>
      <c r="P71">
        <f>O71/100*I71</f>
        <v>61.82399999999999</v>
      </c>
    </row>
    <row r="72" spans="1:16" ht="12.75">
      <c r="A72" s="6">
        <v>47</v>
      </c>
      <c r="B72" s="6" t="s">
        <v>46</v>
      </c>
      <c r="C72" s="6" t="s">
        <v>1346</v>
      </c>
      <c r="D72" s="6" t="s">
        <v>46</v>
      </c>
      <c r="E72" s="6" t="s">
        <v>1347</v>
      </c>
      <c r="F72" s="6" t="s">
        <v>86</v>
      </c>
      <c r="G72" s="8">
        <v>15.379</v>
      </c>
      <c r="H72" s="11">
        <v>11.3</v>
      </c>
      <c r="I72" s="10">
        <f>ROUND((H72*G72),2)</f>
        <v>173.78</v>
      </c>
      <c r="O72">
        <f>rekapitulace!H8</f>
        <v>21</v>
      </c>
      <c r="P72">
        <f>O72/100*I72</f>
        <v>36.4938</v>
      </c>
    </row>
    <row r="73" spans="1:16" ht="12.75" customHeight="1">
      <c r="A73" s="13"/>
      <c r="B73" s="13"/>
      <c r="C73" s="13" t="s">
        <v>1343</v>
      </c>
      <c r="D73" s="13"/>
      <c r="E73" s="13" t="s">
        <v>1348</v>
      </c>
      <c r="F73" s="13"/>
      <c r="G73" s="13"/>
      <c r="H73" s="13"/>
      <c r="I73" s="13">
        <f>SUM(I71:I72)</f>
        <v>468.17999999999995</v>
      </c>
      <c r="P73">
        <f>ROUND(SUM(P71:P72),2)</f>
        <v>98.32</v>
      </c>
    </row>
    <row r="75" spans="1:9" ht="12.75" customHeight="1">
      <c r="A75" s="7"/>
      <c r="B75" s="7"/>
      <c r="C75" s="7" t="s">
        <v>194</v>
      </c>
      <c r="D75" s="7"/>
      <c r="E75" s="7" t="s">
        <v>193</v>
      </c>
      <c r="F75" s="7"/>
      <c r="G75" s="9"/>
      <c r="H75" s="7"/>
      <c r="I75" s="9"/>
    </row>
    <row r="76" spans="1:16" ht="12.75">
      <c r="A76" s="6">
        <v>48</v>
      </c>
      <c r="B76" s="6" t="s">
        <v>46</v>
      </c>
      <c r="C76" s="6" t="s">
        <v>233</v>
      </c>
      <c r="D76" s="6" t="s">
        <v>46</v>
      </c>
      <c r="E76" s="6" t="s">
        <v>197</v>
      </c>
      <c r="F76" s="6" t="s">
        <v>86</v>
      </c>
      <c r="G76" s="8">
        <v>54.396</v>
      </c>
      <c r="H76" s="11">
        <v>175</v>
      </c>
      <c r="I76" s="10">
        <f>ROUND((H76*G76),2)</f>
        <v>9519.3</v>
      </c>
      <c r="O76">
        <f>rekapitulace!H8</f>
        <v>21</v>
      </c>
      <c r="P76">
        <f>O76/100*I76</f>
        <v>1999.0529999999999</v>
      </c>
    </row>
    <row r="77" spans="1:16" ht="12.75" customHeight="1">
      <c r="A77" s="13"/>
      <c r="B77" s="13"/>
      <c r="C77" s="13" t="s">
        <v>194</v>
      </c>
      <c r="D77" s="13"/>
      <c r="E77" s="13" t="s">
        <v>197</v>
      </c>
      <c r="F77" s="13"/>
      <c r="G77" s="13"/>
      <c r="H77" s="13"/>
      <c r="I77" s="13">
        <f>SUM(I76:I76)</f>
        <v>9519.3</v>
      </c>
      <c r="P77">
        <f>ROUND(SUM(P76:P76),2)</f>
        <v>1999.05</v>
      </c>
    </row>
    <row r="79" spans="1:16" ht="12.75" customHeight="1">
      <c r="A79" s="13"/>
      <c r="B79" s="13"/>
      <c r="C79" s="13"/>
      <c r="D79" s="13"/>
      <c r="E79" s="13" t="s">
        <v>60</v>
      </c>
      <c r="F79" s="13"/>
      <c r="G79" s="13"/>
      <c r="H79" s="13"/>
      <c r="I79" s="13">
        <f>+I25+I30+I45+I56+I61+I68+I73+I77</f>
        <v>398389.82999999996</v>
      </c>
      <c r="P79">
        <f>+P25+P30+P45+P56+P61+P68+P73+P77</f>
        <v>83661.86</v>
      </c>
    </row>
    <row r="81" spans="1:9" ht="12.75" customHeight="1">
      <c r="A81" s="7" t="s">
        <v>61</v>
      </c>
      <c r="B81" s="7"/>
      <c r="C81" s="7"/>
      <c r="D81" s="7"/>
      <c r="E81" s="7"/>
      <c r="F81" s="7"/>
      <c r="G81" s="7"/>
      <c r="H81" s="7"/>
      <c r="I81" s="7"/>
    </row>
    <row r="82" spans="1:9" ht="12.75" customHeight="1">
      <c r="A82" s="7"/>
      <c r="B82" s="7"/>
      <c r="C82" s="7"/>
      <c r="D82" s="7"/>
      <c r="E82" s="7" t="s">
        <v>62</v>
      </c>
      <c r="F82" s="7"/>
      <c r="G82" s="7"/>
      <c r="H82" s="7"/>
      <c r="I82" s="7"/>
    </row>
    <row r="83" spans="1:16" ht="12.75" customHeight="1">
      <c r="A83" s="13"/>
      <c r="B83" s="13"/>
      <c r="C83" s="13"/>
      <c r="D83" s="13"/>
      <c r="E83" s="13" t="s">
        <v>63</v>
      </c>
      <c r="F83" s="13"/>
      <c r="G83" s="13"/>
      <c r="H83" s="13"/>
      <c r="I83" s="13">
        <v>0</v>
      </c>
      <c r="P83">
        <v>0</v>
      </c>
    </row>
    <row r="84" spans="1:9" ht="12.75" customHeight="1">
      <c r="A84" s="13"/>
      <c r="B84" s="13"/>
      <c r="C84" s="13"/>
      <c r="D84" s="13"/>
      <c r="E84" s="13" t="s">
        <v>64</v>
      </c>
      <c r="F84" s="13"/>
      <c r="G84" s="13"/>
      <c r="H84" s="13"/>
      <c r="I84" s="13"/>
    </row>
    <row r="85" spans="1:16" ht="12.75" customHeight="1">
      <c r="A85" s="13"/>
      <c r="B85" s="13"/>
      <c r="C85" s="13"/>
      <c r="D85" s="13"/>
      <c r="E85" s="13" t="s">
        <v>65</v>
      </c>
      <c r="F85" s="13"/>
      <c r="G85" s="13"/>
      <c r="H85" s="13"/>
      <c r="I85" s="13">
        <v>0</v>
      </c>
      <c r="P85">
        <v>0</v>
      </c>
    </row>
    <row r="86" spans="1:16" ht="12.75" customHeight="1">
      <c r="A86" s="13"/>
      <c r="B86" s="13"/>
      <c r="C86" s="13"/>
      <c r="D86" s="13"/>
      <c r="E86" s="13" t="s">
        <v>66</v>
      </c>
      <c r="F86" s="13"/>
      <c r="G86" s="13"/>
      <c r="H86" s="13"/>
      <c r="I86" s="13">
        <f>I83+I85</f>
        <v>0</v>
      </c>
      <c r="P86">
        <f>P83+P85</f>
        <v>0</v>
      </c>
    </row>
    <row r="88" spans="1:16" ht="12.75" customHeight="1">
      <c r="A88" s="13"/>
      <c r="B88" s="13"/>
      <c r="C88" s="13"/>
      <c r="D88" s="13"/>
      <c r="E88" s="13" t="s">
        <v>66</v>
      </c>
      <c r="F88" s="13"/>
      <c r="G88" s="13"/>
      <c r="H88" s="13"/>
      <c r="I88" s="13">
        <f>I79+I86</f>
        <v>398389.82999999996</v>
      </c>
      <c r="P88">
        <f>P79+P86</f>
        <v>83661.86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1349</v>
      </c>
      <c r="D6" s="5"/>
      <c r="E6" s="5" t="s">
        <v>1350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25.5">
      <c r="A12" s="6">
        <v>2</v>
      </c>
      <c r="B12" s="6" t="s">
        <v>46</v>
      </c>
      <c r="C12" s="6" t="s">
        <v>1351</v>
      </c>
      <c r="D12" s="6" t="s">
        <v>46</v>
      </c>
      <c r="E12" s="6" t="s">
        <v>1352</v>
      </c>
      <c r="F12" s="6" t="s">
        <v>77</v>
      </c>
      <c r="G12" s="8">
        <v>29.16</v>
      </c>
      <c r="H12" s="11">
        <v>2010</v>
      </c>
      <c r="I12" s="10">
        <f>ROUND((H12*G12),2)</f>
        <v>58611.6</v>
      </c>
      <c r="O12">
        <f>rekapitulace!H8</f>
        <v>21</v>
      </c>
      <c r="P12">
        <f>O12/100*I12</f>
        <v>12308.436</v>
      </c>
    </row>
    <row r="13" spans="1:16" ht="12.75">
      <c r="A13" s="6">
        <v>3</v>
      </c>
      <c r="B13" s="6" t="s">
        <v>46</v>
      </c>
      <c r="C13" s="6" t="s">
        <v>95</v>
      </c>
      <c r="D13" s="6" t="s">
        <v>46</v>
      </c>
      <c r="E13" s="6" t="s">
        <v>96</v>
      </c>
      <c r="F13" s="6" t="s">
        <v>77</v>
      </c>
      <c r="G13" s="8">
        <v>10.62</v>
      </c>
      <c r="H13" s="11">
        <v>195</v>
      </c>
      <c r="I13" s="10">
        <f>ROUND((H13*G13),2)</f>
        <v>2070.9</v>
      </c>
      <c r="O13">
        <f>rekapitulace!H8</f>
        <v>21</v>
      </c>
      <c r="P13">
        <f>O13/100*I13</f>
        <v>434.889</v>
      </c>
    </row>
    <row r="14" spans="1:16" ht="12.75">
      <c r="A14" s="6">
        <v>4</v>
      </c>
      <c r="B14" s="6" t="s">
        <v>46</v>
      </c>
      <c r="C14" s="6" t="s">
        <v>82</v>
      </c>
      <c r="D14" s="6" t="s">
        <v>46</v>
      </c>
      <c r="E14" s="6" t="s">
        <v>83</v>
      </c>
      <c r="F14" s="6" t="s">
        <v>77</v>
      </c>
      <c r="G14" s="8">
        <v>10.62</v>
      </c>
      <c r="H14" s="11">
        <v>15.65</v>
      </c>
      <c r="I14" s="10">
        <f>ROUND((H14*G14),2)</f>
        <v>166.2</v>
      </c>
      <c r="O14">
        <f>rekapitulace!H8</f>
        <v>21</v>
      </c>
      <c r="P14">
        <f>O14/100*I14</f>
        <v>34.901999999999994</v>
      </c>
    </row>
    <row r="15" spans="1:16" ht="12.75">
      <c r="A15" s="6">
        <v>5</v>
      </c>
      <c r="B15" s="6" t="s">
        <v>46</v>
      </c>
      <c r="C15" s="6" t="s">
        <v>84</v>
      </c>
      <c r="D15" s="6" t="s">
        <v>46</v>
      </c>
      <c r="E15" s="6" t="s">
        <v>85</v>
      </c>
      <c r="F15" s="6" t="s">
        <v>86</v>
      </c>
      <c r="G15" s="8">
        <v>19.116</v>
      </c>
      <c r="H15" s="11">
        <v>210</v>
      </c>
      <c r="I15" s="10">
        <f>ROUND((H15*G15),2)</f>
        <v>4014.36</v>
      </c>
      <c r="O15">
        <f>rekapitulace!H8</f>
        <v>21</v>
      </c>
      <c r="P15">
        <f>O15/100*I15</f>
        <v>843.0156</v>
      </c>
    </row>
    <row r="16" spans="1:16" ht="12.75">
      <c r="A16" s="6">
        <v>6</v>
      </c>
      <c r="B16" s="6" t="s">
        <v>46</v>
      </c>
      <c r="C16" s="6" t="s">
        <v>1353</v>
      </c>
      <c r="D16" s="6" t="s">
        <v>46</v>
      </c>
      <c r="E16" s="6" t="s">
        <v>1354</v>
      </c>
      <c r="F16" s="6" t="s">
        <v>52</v>
      </c>
      <c r="G16" s="8">
        <v>1</v>
      </c>
      <c r="H16" s="11">
        <v>145.08</v>
      </c>
      <c r="I16" s="10">
        <f>ROUND((H16*G16),2)</f>
        <v>145.08</v>
      </c>
      <c r="O16">
        <f>rekapitulace!H8</f>
        <v>21</v>
      </c>
      <c r="P16">
        <f>O16/100*I16</f>
        <v>30.466800000000003</v>
      </c>
    </row>
    <row r="17" spans="1:16" ht="12.75" customHeight="1">
      <c r="A17" s="13"/>
      <c r="B17" s="13"/>
      <c r="C17" s="13" t="s">
        <v>24</v>
      </c>
      <c r="D17" s="13"/>
      <c r="E17" s="13" t="s">
        <v>43</v>
      </c>
      <c r="F17" s="13"/>
      <c r="G17" s="13"/>
      <c r="H17" s="13"/>
      <c r="I17" s="13">
        <f>SUM(I12:I16)</f>
        <v>65008.14</v>
      </c>
      <c r="P17">
        <f>ROUND(SUM(P12:P16),2)</f>
        <v>13651.71</v>
      </c>
    </row>
    <row r="19" spans="1:9" ht="12.75" customHeight="1">
      <c r="A19" s="7"/>
      <c r="B19" s="7"/>
      <c r="C19" s="7" t="s">
        <v>35</v>
      </c>
      <c r="D19" s="7"/>
      <c r="E19" s="7" t="s">
        <v>1249</v>
      </c>
      <c r="F19" s="7"/>
      <c r="G19" s="9"/>
      <c r="H19" s="7"/>
      <c r="I19" s="9"/>
    </row>
    <row r="20" spans="1:16" ht="12.75">
      <c r="A20" s="6">
        <v>17</v>
      </c>
      <c r="B20" s="6" t="s">
        <v>46</v>
      </c>
      <c r="C20" s="6" t="s">
        <v>1355</v>
      </c>
      <c r="D20" s="6" t="s">
        <v>46</v>
      </c>
      <c r="E20" s="6" t="s">
        <v>1356</v>
      </c>
      <c r="F20" s="6" t="s">
        <v>72</v>
      </c>
      <c r="G20" s="8">
        <v>10.95</v>
      </c>
      <c r="H20" s="11">
        <v>420</v>
      </c>
      <c r="I20" s="10">
        <f>ROUND((H20*G20),2)</f>
        <v>4599</v>
      </c>
      <c r="O20">
        <f>rekapitulace!H8</f>
        <v>21</v>
      </c>
      <c r="P20">
        <f>O20/100*I20</f>
        <v>965.79</v>
      </c>
    </row>
    <row r="21" spans="1:16" ht="12.75">
      <c r="A21" s="6">
        <v>20</v>
      </c>
      <c r="B21" s="6" t="s">
        <v>46</v>
      </c>
      <c r="C21" s="6" t="s">
        <v>1357</v>
      </c>
      <c r="D21" s="6" t="s">
        <v>46</v>
      </c>
      <c r="E21" s="6" t="s">
        <v>1358</v>
      </c>
      <c r="F21" s="6" t="s">
        <v>77</v>
      </c>
      <c r="G21" s="8">
        <v>0.37</v>
      </c>
      <c r="H21" s="11">
        <v>1510</v>
      </c>
      <c r="I21" s="10">
        <f>ROUND((H21*G21),2)</f>
        <v>558.7</v>
      </c>
      <c r="O21">
        <f>rekapitulace!H8</f>
        <v>21</v>
      </c>
      <c r="P21">
        <f>O21/100*I21</f>
        <v>117.327</v>
      </c>
    </row>
    <row r="22" spans="1:16" ht="12.75">
      <c r="A22" s="6">
        <v>21</v>
      </c>
      <c r="B22" s="6" t="s">
        <v>46</v>
      </c>
      <c r="C22" s="6" t="s">
        <v>1359</v>
      </c>
      <c r="D22" s="6" t="s">
        <v>46</v>
      </c>
      <c r="E22" s="6" t="s">
        <v>1360</v>
      </c>
      <c r="F22" s="6" t="s">
        <v>77</v>
      </c>
      <c r="G22" s="8">
        <v>0.78</v>
      </c>
      <c r="H22" s="11">
        <v>785</v>
      </c>
      <c r="I22" s="10">
        <f>ROUND((H22*G22),2)</f>
        <v>612.3</v>
      </c>
      <c r="O22">
        <f>rekapitulace!H8</f>
        <v>21</v>
      </c>
      <c r="P22">
        <f>O22/100*I22</f>
        <v>128.583</v>
      </c>
    </row>
    <row r="23" spans="1:16" ht="12.75">
      <c r="A23" s="6">
        <v>22</v>
      </c>
      <c r="B23" s="6" t="s">
        <v>46</v>
      </c>
      <c r="C23" s="6" t="s">
        <v>1361</v>
      </c>
      <c r="D23" s="6" t="s">
        <v>46</v>
      </c>
      <c r="E23" s="6" t="s">
        <v>1362</v>
      </c>
      <c r="F23" s="6" t="s">
        <v>86</v>
      </c>
      <c r="G23" s="8">
        <v>1.802</v>
      </c>
      <c r="H23" s="11">
        <v>926</v>
      </c>
      <c r="I23" s="10">
        <f>ROUND((H23*G23),2)</f>
        <v>1668.65</v>
      </c>
      <c r="O23">
        <f>rekapitulace!H8</f>
        <v>21</v>
      </c>
      <c r="P23">
        <f>O23/100*I23</f>
        <v>350.4165</v>
      </c>
    </row>
    <row r="24" spans="1:16" ht="12.75">
      <c r="A24" s="6">
        <v>24</v>
      </c>
      <c r="B24" s="6" t="s">
        <v>46</v>
      </c>
      <c r="C24" s="6" t="s">
        <v>1363</v>
      </c>
      <c r="D24" s="6" t="s">
        <v>46</v>
      </c>
      <c r="E24" s="6" t="s">
        <v>1364</v>
      </c>
      <c r="F24" s="6" t="s">
        <v>72</v>
      </c>
      <c r="G24" s="8">
        <v>12.9</v>
      </c>
      <c r="H24" s="11">
        <v>2900</v>
      </c>
      <c r="I24" s="10">
        <f>ROUND((H24*G24),2)</f>
        <v>37410</v>
      </c>
      <c r="O24">
        <f>rekapitulace!H8</f>
        <v>21</v>
      </c>
      <c r="P24">
        <f>O24/100*I24</f>
        <v>7856.099999999999</v>
      </c>
    </row>
    <row r="25" spans="1:16" ht="12.75" customHeight="1">
      <c r="A25" s="13"/>
      <c r="B25" s="13"/>
      <c r="C25" s="13" t="s">
        <v>35</v>
      </c>
      <c r="D25" s="13"/>
      <c r="E25" s="13" t="s">
        <v>1254</v>
      </c>
      <c r="F25" s="13"/>
      <c r="G25" s="13"/>
      <c r="H25" s="13"/>
      <c r="I25" s="13">
        <f>SUM(I20:I24)</f>
        <v>44848.65</v>
      </c>
      <c r="P25">
        <f>ROUND(SUM(P20:P24),2)</f>
        <v>9418.22</v>
      </c>
    </row>
    <row r="27" spans="1:9" ht="12.75" customHeight="1">
      <c r="A27" s="7"/>
      <c r="B27" s="7"/>
      <c r="C27" s="7" t="s">
        <v>37</v>
      </c>
      <c r="D27" s="7"/>
      <c r="E27" s="7" t="s">
        <v>105</v>
      </c>
      <c r="F27" s="7"/>
      <c r="G27" s="9"/>
      <c r="H27" s="7"/>
      <c r="I27" s="9"/>
    </row>
    <row r="28" spans="1:16" ht="12.75">
      <c r="A28" s="6">
        <v>1</v>
      </c>
      <c r="B28" s="6" t="s">
        <v>46</v>
      </c>
      <c r="C28" s="6" t="s">
        <v>108</v>
      </c>
      <c r="D28" s="6" t="s">
        <v>46</v>
      </c>
      <c r="E28" s="6" t="s">
        <v>109</v>
      </c>
      <c r="F28" s="6" t="s">
        <v>77</v>
      </c>
      <c r="G28" s="8">
        <v>0.442</v>
      </c>
      <c r="H28" s="11">
        <v>2630</v>
      </c>
      <c r="I28" s="10">
        <f aca="true" t="shared" si="0" ref="I28:I33">ROUND((H28*G28),2)</f>
        <v>1162.46</v>
      </c>
      <c r="O28">
        <f>rekapitulace!H8</f>
        <v>21</v>
      </c>
      <c r="P28">
        <f aca="true" t="shared" si="1" ref="P28:P33">O28/100*I28</f>
        <v>244.1166</v>
      </c>
    </row>
    <row r="29" spans="1:16" ht="12.75">
      <c r="A29" s="6">
        <v>7</v>
      </c>
      <c r="B29" s="6" t="s">
        <v>46</v>
      </c>
      <c r="C29" s="6" t="s">
        <v>142</v>
      </c>
      <c r="D29" s="6" t="s">
        <v>46</v>
      </c>
      <c r="E29" s="6" t="s">
        <v>1365</v>
      </c>
      <c r="F29" s="6"/>
      <c r="G29" s="8">
        <v>1</v>
      </c>
      <c r="H29" s="11">
        <v>11800</v>
      </c>
      <c r="I29" s="10">
        <f t="shared" si="0"/>
        <v>11800</v>
      </c>
      <c r="O29">
        <f>rekapitulace!H8</f>
        <v>21</v>
      </c>
      <c r="P29">
        <f t="shared" si="1"/>
        <v>2478</v>
      </c>
    </row>
    <row r="30" spans="1:16" ht="12.75">
      <c r="A30" s="6">
        <v>8</v>
      </c>
      <c r="B30" s="6" t="s">
        <v>46</v>
      </c>
      <c r="C30" s="6" t="s">
        <v>144</v>
      </c>
      <c r="D30" s="6" t="s">
        <v>46</v>
      </c>
      <c r="E30" s="6" t="s">
        <v>1366</v>
      </c>
      <c r="F30" s="6"/>
      <c r="G30" s="8">
        <v>1</v>
      </c>
      <c r="H30" s="11">
        <v>8816</v>
      </c>
      <c r="I30" s="10">
        <f t="shared" si="0"/>
        <v>8816</v>
      </c>
      <c r="O30">
        <f>rekapitulace!H8</f>
        <v>21</v>
      </c>
      <c r="P30">
        <f t="shared" si="1"/>
        <v>1851.36</v>
      </c>
    </row>
    <row r="31" spans="1:16" ht="12.75">
      <c r="A31" s="6">
        <v>9</v>
      </c>
      <c r="B31" s="6" t="s">
        <v>46</v>
      </c>
      <c r="C31" s="6" t="s">
        <v>233</v>
      </c>
      <c r="D31" s="6" t="s">
        <v>46</v>
      </c>
      <c r="E31" s="6" t="s">
        <v>1367</v>
      </c>
      <c r="F31" s="6" t="s">
        <v>52</v>
      </c>
      <c r="G31" s="8">
        <v>1</v>
      </c>
      <c r="H31" s="11">
        <v>60000</v>
      </c>
      <c r="I31" s="10">
        <f t="shared" si="0"/>
        <v>60000</v>
      </c>
      <c r="O31">
        <f>rekapitulace!H8</f>
        <v>21</v>
      </c>
      <c r="P31">
        <f t="shared" si="1"/>
        <v>12600</v>
      </c>
    </row>
    <row r="32" spans="1:16" ht="12.75">
      <c r="A32" s="6">
        <v>10</v>
      </c>
      <c r="B32" s="6" t="s">
        <v>46</v>
      </c>
      <c r="C32" s="6" t="s">
        <v>182</v>
      </c>
      <c r="D32" s="6" t="s">
        <v>46</v>
      </c>
      <c r="E32" s="6" t="s">
        <v>1368</v>
      </c>
      <c r="F32" s="6" t="s">
        <v>52</v>
      </c>
      <c r="G32" s="8">
        <v>1</v>
      </c>
      <c r="H32" s="11">
        <v>60000</v>
      </c>
      <c r="I32" s="10">
        <f t="shared" si="0"/>
        <v>60000</v>
      </c>
      <c r="O32">
        <f>rekapitulace!H8</f>
        <v>21</v>
      </c>
      <c r="P32">
        <f t="shared" si="1"/>
        <v>12600</v>
      </c>
    </row>
    <row r="33" spans="1:16" ht="12.75">
      <c r="A33" s="6">
        <v>11</v>
      </c>
      <c r="B33" s="6" t="s">
        <v>46</v>
      </c>
      <c r="C33" s="6" t="s">
        <v>745</v>
      </c>
      <c r="D33" s="6" t="s">
        <v>46</v>
      </c>
      <c r="E33" s="6" t="s">
        <v>1369</v>
      </c>
      <c r="F33" s="6" t="s">
        <v>72</v>
      </c>
      <c r="G33" s="8">
        <v>2.5</v>
      </c>
      <c r="H33" s="11">
        <v>1900</v>
      </c>
      <c r="I33" s="10">
        <f t="shared" si="0"/>
        <v>4750</v>
      </c>
      <c r="O33">
        <f>rekapitulace!H8</f>
        <v>21</v>
      </c>
      <c r="P33">
        <f t="shared" si="1"/>
        <v>997.5</v>
      </c>
    </row>
    <row r="34" spans="1:16" ht="12.75" customHeight="1">
      <c r="A34" s="13"/>
      <c r="B34" s="13"/>
      <c r="C34" s="13" t="s">
        <v>37</v>
      </c>
      <c r="D34" s="13"/>
      <c r="E34" s="13" t="s">
        <v>110</v>
      </c>
      <c r="F34" s="13"/>
      <c r="G34" s="13"/>
      <c r="H34" s="13"/>
      <c r="I34" s="13">
        <f>SUM(I28:I33)</f>
        <v>146528.46</v>
      </c>
      <c r="P34">
        <f>ROUND(SUM(P28:P33),2)</f>
        <v>30770.98</v>
      </c>
    </row>
    <row r="36" spans="1:9" ht="12.75" customHeight="1">
      <c r="A36" s="7"/>
      <c r="B36" s="7"/>
      <c r="C36" s="7" t="s">
        <v>41</v>
      </c>
      <c r="D36" s="7"/>
      <c r="E36" s="7" t="s">
        <v>111</v>
      </c>
      <c r="F36" s="7"/>
      <c r="G36" s="9"/>
      <c r="H36" s="7"/>
      <c r="I36" s="9"/>
    </row>
    <row r="37" spans="1:16" ht="12.75">
      <c r="A37" s="6">
        <v>12</v>
      </c>
      <c r="B37" s="6" t="s">
        <v>46</v>
      </c>
      <c r="C37" s="6" t="s">
        <v>716</v>
      </c>
      <c r="D37" s="6" t="s">
        <v>46</v>
      </c>
      <c r="E37" s="6" t="s">
        <v>717</v>
      </c>
      <c r="F37" s="6" t="s">
        <v>52</v>
      </c>
      <c r="G37" s="8">
        <v>1</v>
      </c>
      <c r="H37" s="11">
        <v>184</v>
      </c>
      <c r="I37" s="10">
        <f aca="true" t="shared" si="2" ref="I37:I43">ROUND((H37*G37),2)</f>
        <v>184</v>
      </c>
      <c r="O37">
        <f>rekapitulace!H8</f>
        <v>21</v>
      </c>
      <c r="P37">
        <f aca="true" t="shared" si="3" ref="P37:P43">O37/100*I37</f>
        <v>38.64</v>
      </c>
    </row>
    <row r="38" spans="1:16" ht="12.75">
      <c r="A38" s="6">
        <v>13</v>
      </c>
      <c r="B38" s="6" t="s">
        <v>46</v>
      </c>
      <c r="C38" s="6" t="s">
        <v>747</v>
      </c>
      <c r="D38" s="6" t="s">
        <v>46</v>
      </c>
      <c r="E38" s="6" t="s">
        <v>1370</v>
      </c>
      <c r="F38" s="6" t="s">
        <v>355</v>
      </c>
      <c r="G38" s="8">
        <v>1</v>
      </c>
      <c r="H38" s="11">
        <v>861</v>
      </c>
      <c r="I38" s="10">
        <f t="shared" si="2"/>
        <v>861</v>
      </c>
      <c r="O38">
        <f>rekapitulace!H8</f>
        <v>21</v>
      </c>
      <c r="P38">
        <f t="shared" si="3"/>
        <v>180.81</v>
      </c>
    </row>
    <row r="39" spans="1:16" ht="12.75">
      <c r="A39" s="6">
        <v>14</v>
      </c>
      <c r="B39" s="6" t="s">
        <v>46</v>
      </c>
      <c r="C39" s="6" t="s">
        <v>749</v>
      </c>
      <c r="D39" s="6" t="s">
        <v>46</v>
      </c>
      <c r="E39" s="6" t="s">
        <v>1371</v>
      </c>
      <c r="F39" s="6" t="s">
        <v>355</v>
      </c>
      <c r="G39" s="8">
        <v>1</v>
      </c>
      <c r="H39" s="11">
        <v>241</v>
      </c>
      <c r="I39" s="10">
        <f t="shared" si="2"/>
        <v>241</v>
      </c>
      <c r="O39">
        <f>rekapitulace!H8</f>
        <v>21</v>
      </c>
      <c r="P39">
        <f t="shared" si="3"/>
        <v>50.61</v>
      </c>
    </row>
    <row r="40" spans="1:16" ht="12.75">
      <c r="A40" s="6">
        <v>15</v>
      </c>
      <c r="B40" s="6" t="s">
        <v>46</v>
      </c>
      <c r="C40" s="6" t="s">
        <v>751</v>
      </c>
      <c r="D40" s="6" t="s">
        <v>46</v>
      </c>
      <c r="E40" s="6" t="s">
        <v>1372</v>
      </c>
      <c r="F40" s="6" t="s">
        <v>72</v>
      </c>
      <c r="G40" s="8">
        <v>0.5</v>
      </c>
      <c r="H40" s="11">
        <v>2492.9</v>
      </c>
      <c r="I40" s="10">
        <f t="shared" si="2"/>
        <v>1246.45</v>
      </c>
      <c r="O40">
        <f>rekapitulace!H8</f>
        <v>21</v>
      </c>
      <c r="P40">
        <f t="shared" si="3"/>
        <v>261.7545</v>
      </c>
    </row>
    <row r="41" spans="1:16" ht="12.75">
      <c r="A41" s="6">
        <v>16</v>
      </c>
      <c r="B41" s="6" t="s">
        <v>46</v>
      </c>
      <c r="C41" s="6" t="s">
        <v>168</v>
      </c>
      <c r="D41" s="6" t="s">
        <v>46</v>
      </c>
      <c r="E41" s="6" t="s">
        <v>1373</v>
      </c>
      <c r="F41" s="6" t="s">
        <v>72</v>
      </c>
      <c r="G41" s="8">
        <v>11.98</v>
      </c>
      <c r="H41" s="11">
        <v>213.5</v>
      </c>
      <c r="I41" s="10">
        <f t="shared" si="2"/>
        <v>2557.73</v>
      </c>
      <c r="O41">
        <f>rekapitulace!H8</f>
        <v>21</v>
      </c>
      <c r="P41">
        <f t="shared" si="3"/>
        <v>537.1233</v>
      </c>
    </row>
    <row r="42" spans="1:16" ht="12.75">
      <c r="A42" s="6">
        <v>18</v>
      </c>
      <c r="B42" s="6" t="s">
        <v>46</v>
      </c>
      <c r="C42" s="6" t="s">
        <v>164</v>
      </c>
      <c r="D42" s="6" t="s">
        <v>46</v>
      </c>
      <c r="E42" s="6" t="s">
        <v>1374</v>
      </c>
      <c r="F42" s="6" t="s">
        <v>355</v>
      </c>
      <c r="G42" s="8">
        <v>1</v>
      </c>
      <c r="H42" s="11">
        <v>1600</v>
      </c>
      <c r="I42" s="10">
        <f t="shared" si="2"/>
        <v>1600</v>
      </c>
      <c r="O42">
        <f>rekapitulace!H8</f>
        <v>21</v>
      </c>
      <c r="P42">
        <f t="shared" si="3"/>
        <v>336</v>
      </c>
    </row>
    <row r="43" spans="1:16" ht="12.75">
      <c r="A43" s="6">
        <v>19</v>
      </c>
      <c r="B43" s="6" t="s">
        <v>46</v>
      </c>
      <c r="C43" s="6" t="s">
        <v>166</v>
      </c>
      <c r="D43" s="6" t="s">
        <v>46</v>
      </c>
      <c r="E43" s="6" t="s">
        <v>1375</v>
      </c>
      <c r="F43" s="6" t="s">
        <v>491</v>
      </c>
      <c r="G43" s="8">
        <v>2500</v>
      </c>
      <c r="H43" s="11">
        <v>0</v>
      </c>
      <c r="I43" s="10">
        <f t="shared" si="2"/>
        <v>0</v>
      </c>
      <c r="O43">
        <f>rekapitulace!H8</f>
        <v>21</v>
      </c>
      <c r="P43">
        <f t="shared" si="3"/>
        <v>0</v>
      </c>
    </row>
    <row r="44" spans="1:16" ht="12.75" customHeight="1">
      <c r="A44" s="13"/>
      <c r="B44" s="13"/>
      <c r="C44" s="13" t="s">
        <v>41</v>
      </c>
      <c r="D44" s="13"/>
      <c r="E44" s="13" t="s">
        <v>192</v>
      </c>
      <c r="F44" s="13"/>
      <c r="G44" s="13"/>
      <c r="H44" s="13"/>
      <c r="I44" s="13">
        <f>SUM(I37:I43)</f>
        <v>6690.18</v>
      </c>
      <c r="P44">
        <f>ROUND(SUM(P37:P43),2)</f>
        <v>1404.94</v>
      </c>
    </row>
    <row r="46" spans="1:9" ht="12.75" customHeight="1">
      <c r="A46" s="7"/>
      <c r="B46" s="7"/>
      <c r="C46" s="7" t="s">
        <v>194</v>
      </c>
      <c r="D46" s="7"/>
      <c r="E46" s="7" t="s">
        <v>193</v>
      </c>
      <c r="F46" s="7"/>
      <c r="G46" s="9"/>
      <c r="H46" s="7"/>
      <c r="I46" s="9"/>
    </row>
    <row r="47" spans="1:16" ht="12.75">
      <c r="A47" s="6">
        <v>23</v>
      </c>
      <c r="B47" s="6" t="s">
        <v>46</v>
      </c>
      <c r="C47" s="6" t="s">
        <v>1376</v>
      </c>
      <c r="D47" s="6" t="s">
        <v>46</v>
      </c>
      <c r="E47" s="6" t="s">
        <v>1377</v>
      </c>
      <c r="F47" s="6" t="s">
        <v>86</v>
      </c>
      <c r="G47" s="8">
        <v>9.59</v>
      </c>
      <c r="H47" s="11">
        <v>236</v>
      </c>
      <c r="I47" s="10">
        <f>ROUND((H47*G47),2)</f>
        <v>2263.24</v>
      </c>
      <c r="O47">
        <f>rekapitulace!H8</f>
        <v>21</v>
      </c>
      <c r="P47">
        <f>O47/100*I47</f>
        <v>475.28039999999993</v>
      </c>
    </row>
    <row r="48" spans="1:16" ht="12.75" customHeight="1">
      <c r="A48" s="13"/>
      <c r="B48" s="13"/>
      <c r="C48" s="13" t="s">
        <v>194</v>
      </c>
      <c r="D48" s="13"/>
      <c r="E48" s="13" t="s">
        <v>197</v>
      </c>
      <c r="F48" s="13"/>
      <c r="G48" s="13"/>
      <c r="H48" s="13"/>
      <c r="I48" s="13">
        <f>SUM(I47:I47)</f>
        <v>2263.24</v>
      </c>
      <c r="P48">
        <f>ROUND(SUM(P47:P47),2)</f>
        <v>475.28</v>
      </c>
    </row>
    <row r="50" spans="1:16" ht="12.75" customHeight="1">
      <c r="A50" s="13"/>
      <c r="B50" s="13"/>
      <c r="C50" s="13"/>
      <c r="D50" s="13"/>
      <c r="E50" s="13" t="s">
        <v>60</v>
      </c>
      <c r="F50" s="13"/>
      <c r="G50" s="13"/>
      <c r="H50" s="13"/>
      <c r="I50" s="13">
        <f>+I17+I25+I34+I44+I48</f>
        <v>265338.67</v>
      </c>
      <c r="P50">
        <f>+P17+P25+P34+P44+P48</f>
        <v>55721.130000000005</v>
      </c>
    </row>
    <row r="52" spans="1:9" ht="12.75" customHeight="1">
      <c r="A52" s="7" t="s">
        <v>61</v>
      </c>
      <c r="B52" s="7"/>
      <c r="C52" s="7"/>
      <c r="D52" s="7"/>
      <c r="E52" s="7"/>
      <c r="F52" s="7"/>
      <c r="G52" s="7"/>
      <c r="H52" s="7"/>
      <c r="I52" s="7"/>
    </row>
    <row r="53" spans="1:9" ht="12.75" customHeight="1">
      <c r="A53" s="7"/>
      <c r="B53" s="7"/>
      <c r="C53" s="7"/>
      <c r="D53" s="7"/>
      <c r="E53" s="7" t="s">
        <v>62</v>
      </c>
      <c r="F53" s="7"/>
      <c r="G53" s="7"/>
      <c r="H53" s="7"/>
      <c r="I53" s="7"/>
    </row>
    <row r="54" spans="1:16" ht="12.75" customHeight="1">
      <c r="A54" s="13"/>
      <c r="B54" s="13"/>
      <c r="C54" s="13"/>
      <c r="D54" s="13"/>
      <c r="E54" s="13" t="s">
        <v>63</v>
      </c>
      <c r="F54" s="13"/>
      <c r="G54" s="13"/>
      <c r="H54" s="13"/>
      <c r="I54" s="13">
        <v>0</v>
      </c>
      <c r="P54">
        <v>0</v>
      </c>
    </row>
    <row r="55" spans="1:9" ht="12.75" customHeight="1">
      <c r="A55" s="13"/>
      <c r="B55" s="13"/>
      <c r="C55" s="13"/>
      <c r="D55" s="13"/>
      <c r="E55" s="13" t="s">
        <v>64</v>
      </c>
      <c r="F55" s="13"/>
      <c r="G55" s="13"/>
      <c r="H55" s="13"/>
      <c r="I55" s="13"/>
    </row>
    <row r="56" spans="1:16" ht="12.75" customHeight="1">
      <c r="A56" s="13"/>
      <c r="B56" s="13"/>
      <c r="C56" s="13"/>
      <c r="D56" s="13"/>
      <c r="E56" s="13" t="s">
        <v>65</v>
      </c>
      <c r="F56" s="13"/>
      <c r="G56" s="13"/>
      <c r="H56" s="13"/>
      <c r="I56" s="13">
        <v>0</v>
      </c>
      <c r="P56">
        <v>0</v>
      </c>
    </row>
    <row r="57" spans="1:16" ht="12.75" customHeight="1">
      <c r="A57" s="13"/>
      <c r="B57" s="13"/>
      <c r="C57" s="13"/>
      <c r="D57" s="13"/>
      <c r="E57" s="13" t="s">
        <v>66</v>
      </c>
      <c r="F57" s="13"/>
      <c r="G57" s="13"/>
      <c r="H57" s="13"/>
      <c r="I57" s="13">
        <f>I54+I56</f>
        <v>0</v>
      </c>
      <c r="P57">
        <f>P54+P56</f>
        <v>0</v>
      </c>
    </row>
    <row r="59" spans="1:16" ht="12.75" customHeight="1">
      <c r="A59" s="13"/>
      <c r="B59" s="13"/>
      <c r="C59" s="13"/>
      <c r="D59" s="13"/>
      <c r="E59" s="13" t="s">
        <v>66</v>
      </c>
      <c r="F59" s="13"/>
      <c r="G59" s="13"/>
      <c r="H59" s="13"/>
      <c r="I59" s="13">
        <f>I50+I57</f>
        <v>265338.67</v>
      </c>
      <c r="P59">
        <f>P50+P57</f>
        <v>55721.130000000005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1378</v>
      </c>
      <c r="D6" s="5"/>
      <c r="E6" s="5" t="s">
        <v>1379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1381</v>
      </c>
      <c r="D11" s="7"/>
      <c r="E11" s="7" t="s">
        <v>1380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142</v>
      </c>
      <c r="D12" s="6" t="s">
        <v>46</v>
      </c>
      <c r="E12" s="6" t="s">
        <v>1382</v>
      </c>
      <c r="F12" s="6" t="s">
        <v>860</v>
      </c>
      <c r="G12" s="8">
        <v>1</v>
      </c>
      <c r="H12" s="11">
        <v>406560</v>
      </c>
      <c r="I12" s="10">
        <f>ROUND((H12*G12),2)</f>
        <v>406560</v>
      </c>
      <c r="O12">
        <f>rekapitulace!H8</f>
        <v>21</v>
      </c>
      <c r="P12">
        <f>O12/100*I12</f>
        <v>85377.59999999999</v>
      </c>
    </row>
    <row r="13" spans="1:16" ht="12.75">
      <c r="A13" s="6">
        <v>2</v>
      </c>
      <c r="B13" s="6" t="s">
        <v>46</v>
      </c>
      <c r="C13" s="6" t="s">
        <v>144</v>
      </c>
      <c r="D13" s="6" t="s">
        <v>46</v>
      </c>
      <c r="E13" s="6" t="s">
        <v>1383</v>
      </c>
      <c r="F13" s="6" t="s">
        <v>860</v>
      </c>
      <c r="G13" s="8">
        <v>1</v>
      </c>
      <c r="H13" s="11">
        <v>14900</v>
      </c>
      <c r="I13" s="10">
        <f>ROUND((H13*G13),2)</f>
        <v>14900</v>
      </c>
      <c r="O13">
        <f>rekapitulace!H8</f>
        <v>21</v>
      </c>
      <c r="P13">
        <f>O13/100*I13</f>
        <v>3129</v>
      </c>
    </row>
    <row r="14" spans="1:16" ht="12.75" customHeight="1">
      <c r="A14" s="13"/>
      <c r="B14" s="13"/>
      <c r="C14" s="13" t="s">
        <v>1381</v>
      </c>
      <c r="D14" s="13"/>
      <c r="E14" s="13" t="s">
        <v>1384</v>
      </c>
      <c r="F14" s="13"/>
      <c r="G14" s="13"/>
      <c r="H14" s="13"/>
      <c r="I14" s="13">
        <f>SUM(I12:I13)</f>
        <v>421460</v>
      </c>
      <c r="P14">
        <f>ROUND(SUM(P12:P13),2)</f>
        <v>88506.6</v>
      </c>
    </row>
    <row r="16" spans="1:16" ht="12.75" customHeight="1">
      <c r="A16" s="13"/>
      <c r="B16" s="13"/>
      <c r="C16" s="13"/>
      <c r="D16" s="13"/>
      <c r="E16" s="13" t="s">
        <v>60</v>
      </c>
      <c r="F16" s="13"/>
      <c r="G16" s="13"/>
      <c r="H16" s="13"/>
      <c r="I16" s="13">
        <f>+I14</f>
        <v>421460</v>
      </c>
      <c r="P16">
        <f>+P14</f>
        <v>88506.6</v>
      </c>
    </row>
    <row r="18" spans="1:9" ht="12.75" customHeight="1">
      <c r="A18" s="7" t="s">
        <v>61</v>
      </c>
      <c r="B18" s="7"/>
      <c r="C18" s="7"/>
      <c r="D18" s="7"/>
      <c r="E18" s="7"/>
      <c r="F18" s="7"/>
      <c r="G18" s="7"/>
      <c r="H18" s="7"/>
      <c r="I18" s="7"/>
    </row>
    <row r="19" spans="1:9" ht="12.75" customHeight="1">
      <c r="A19" s="7"/>
      <c r="B19" s="7"/>
      <c r="C19" s="7"/>
      <c r="D19" s="7"/>
      <c r="E19" s="7" t="s">
        <v>62</v>
      </c>
      <c r="F19" s="7"/>
      <c r="G19" s="7"/>
      <c r="H19" s="7"/>
      <c r="I19" s="7"/>
    </row>
    <row r="20" spans="1:16" ht="12.75" customHeight="1">
      <c r="A20" s="13"/>
      <c r="B20" s="13"/>
      <c r="C20" s="13"/>
      <c r="D20" s="13"/>
      <c r="E20" s="13" t="s">
        <v>63</v>
      </c>
      <c r="F20" s="13"/>
      <c r="G20" s="13"/>
      <c r="H20" s="13"/>
      <c r="I20" s="13">
        <v>0</v>
      </c>
      <c r="P20">
        <v>0</v>
      </c>
    </row>
    <row r="21" spans="1:9" ht="12.75" customHeight="1">
      <c r="A21" s="13"/>
      <c r="B21" s="13"/>
      <c r="C21" s="13"/>
      <c r="D21" s="13"/>
      <c r="E21" s="13" t="s">
        <v>64</v>
      </c>
      <c r="F21" s="13"/>
      <c r="G21" s="13"/>
      <c r="H21" s="13"/>
      <c r="I21" s="13"/>
    </row>
    <row r="22" spans="1:16" ht="12.75" customHeight="1">
      <c r="A22" s="13"/>
      <c r="B22" s="13"/>
      <c r="C22" s="13"/>
      <c r="D22" s="13"/>
      <c r="E22" s="13" t="s">
        <v>65</v>
      </c>
      <c r="F22" s="13"/>
      <c r="G22" s="13"/>
      <c r="H22" s="13"/>
      <c r="I22" s="13">
        <v>0</v>
      </c>
      <c r="P22">
        <v>0</v>
      </c>
    </row>
    <row r="23" spans="1:16" ht="12.75" customHeight="1">
      <c r="A23" s="13"/>
      <c r="B23" s="13"/>
      <c r="C23" s="13"/>
      <c r="D23" s="13"/>
      <c r="E23" s="13" t="s">
        <v>66</v>
      </c>
      <c r="F23" s="13"/>
      <c r="G23" s="13"/>
      <c r="H23" s="13"/>
      <c r="I23" s="13">
        <f>I20+I22</f>
        <v>0</v>
      </c>
      <c r="P23">
        <f>P20+P22</f>
        <v>0</v>
      </c>
    </row>
    <row r="25" spans="1:16" ht="12.75" customHeight="1">
      <c r="A25" s="13"/>
      <c r="B25" s="13"/>
      <c r="C25" s="13"/>
      <c r="D25" s="13"/>
      <c r="E25" s="13" t="s">
        <v>66</v>
      </c>
      <c r="F25" s="13"/>
      <c r="G25" s="13"/>
      <c r="H25" s="13"/>
      <c r="I25" s="13">
        <f>I16+I23</f>
        <v>421460</v>
      </c>
      <c r="P25">
        <f>P16+P23</f>
        <v>88506.6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1385</v>
      </c>
      <c r="D5" s="5"/>
      <c r="E5" s="5" t="s">
        <v>1386</v>
      </c>
    </row>
    <row r="6" spans="1:5" ht="12.75" customHeight="1">
      <c r="A6" t="s">
        <v>18</v>
      </c>
      <c r="C6" s="5" t="s">
        <v>1385</v>
      </c>
      <c r="D6" s="5"/>
      <c r="E6" s="5" t="s">
        <v>1386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70</v>
      </c>
      <c r="D12" s="6" t="s">
        <v>46</v>
      </c>
      <c r="E12" s="6" t="s">
        <v>71</v>
      </c>
      <c r="F12" s="6" t="s">
        <v>72</v>
      </c>
      <c r="G12" s="8">
        <v>1</v>
      </c>
      <c r="H12" s="11">
        <v>254.1</v>
      </c>
      <c r="I12" s="10">
        <f aca="true" t="shared" si="0" ref="I12:I23">ROUND((H12*G12),2)</f>
        <v>254.1</v>
      </c>
      <c r="O12">
        <f>rekapitulace!H8</f>
        <v>21</v>
      </c>
      <c r="P12">
        <f aca="true" t="shared" si="1" ref="P12:P23">O12/100*I12</f>
        <v>53.361</v>
      </c>
    </row>
    <row r="13" spans="1:16" ht="12.75">
      <c r="A13" s="6">
        <v>2</v>
      </c>
      <c r="B13" s="6" t="s">
        <v>46</v>
      </c>
      <c r="C13" s="6" t="s">
        <v>73</v>
      </c>
      <c r="D13" s="6" t="s">
        <v>46</v>
      </c>
      <c r="E13" s="6" t="s">
        <v>74</v>
      </c>
      <c r="F13" s="6" t="s">
        <v>72</v>
      </c>
      <c r="G13" s="8">
        <v>5</v>
      </c>
      <c r="H13" s="11">
        <v>205.02</v>
      </c>
      <c r="I13" s="10">
        <f t="shared" si="0"/>
        <v>1025.1</v>
      </c>
      <c r="O13">
        <f>rekapitulace!H8</f>
        <v>21</v>
      </c>
      <c r="P13">
        <f t="shared" si="1"/>
        <v>215.271</v>
      </c>
    </row>
    <row r="14" spans="1:16" ht="12.75">
      <c r="A14" s="6">
        <v>3</v>
      </c>
      <c r="B14" s="6" t="s">
        <v>46</v>
      </c>
      <c r="C14" s="6" t="s">
        <v>75</v>
      </c>
      <c r="D14" s="6" t="s">
        <v>46</v>
      </c>
      <c r="E14" s="6" t="s">
        <v>76</v>
      </c>
      <c r="F14" s="6" t="s">
        <v>77</v>
      </c>
      <c r="G14" s="8">
        <v>14.3</v>
      </c>
      <c r="H14" s="11">
        <v>347.55</v>
      </c>
      <c r="I14" s="10">
        <f t="shared" si="0"/>
        <v>4969.97</v>
      </c>
      <c r="O14">
        <f>rekapitulace!H8</f>
        <v>21</v>
      </c>
      <c r="P14">
        <f t="shared" si="1"/>
        <v>1043.6937</v>
      </c>
    </row>
    <row r="15" spans="1:16" ht="12.75">
      <c r="A15" s="6">
        <v>4</v>
      </c>
      <c r="B15" s="6" t="s">
        <v>46</v>
      </c>
      <c r="C15" s="6" t="s">
        <v>271</v>
      </c>
      <c r="D15" s="6" t="s">
        <v>46</v>
      </c>
      <c r="E15" s="6" t="s">
        <v>272</v>
      </c>
      <c r="F15" s="6" t="s">
        <v>77</v>
      </c>
      <c r="G15" s="8">
        <v>458.513</v>
      </c>
      <c r="H15" s="11">
        <v>241.5</v>
      </c>
      <c r="I15" s="10">
        <f t="shared" si="0"/>
        <v>110730.89</v>
      </c>
      <c r="O15">
        <f>rekapitulace!H8</f>
        <v>21</v>
      </c>
      <c r="P15">
        <f t="shared" si="1"/>
        <v>23253.4869</v>
      </c>
    </row>
    <row r="16" spans="1:16" ht="12.75">
      <c r="A16" s="6">
        <v>5</v>
      </c>
      <c r="B16" s="6" t="s">
        <v>46</v>
      </c>
      <c r="C16" s="6" t="s">
        <v>78</v>
      </c>
      <c r="D16" s="6" t="s">
        <v>46</v>
      </c>
      <c r="E16" s="6" t="s">
        <v>79</v>
      </c>
      <c r="F16" s="6" t="s">
        <v>48</v>
      </c>
      <c r="G16" s="8">
        <v>1245.78</v>
      </c>
      <c r="H16" s="11">
        <v>170.1</v>
      </c>
      <c r="I16" s="10">
        <f t="shared" si="0"/>
        <v>211907.18</v>
      </c>
      <c r="O16">
        <f>rekapitulace!H8</f>
        <v>21</v>
      </c>
      <c r="P16">
        <f t="shared" si="1"/>
        <v>44500.5078</v>
      </c>
    </row>
    <row r="17" spans="1:16" ht="12.75">
      <c r="A17" s="6">
        <v>6</v>
      </c>
      <c r="B17" s="6" t="s">
        <v>46</v>
      </c>
      <c r="C17" s="6" t="s">
        <v>80</v>
      </c>
      <c r="D17" s="6" t="s">
        <v>46</v>
      </c>
      <c r="E17" s="6" t="s">
        <v>81</v>
      </c>
      <c r="F17" s="6" t="s">
        <v>48</v>
      </c>
      <c r="G17" s="8">
        <v>1245.78</v>
      </c>
      <c r="H17" s="11">
        <v>82.64</v>
      </c>
      <c r="I17" s="10">
        <f t="shared" si="0"/>
        <v>102951.26</v>
      </c>
      <c r="O17">
        <f>rekapitulace!H8</f>
        <v>21</v>
      </c>
      <c r="P17">
        <f t="shared" si="1"/>
        <v>21619.7646</v>
      </c>
    </row>
    <row r="18" spans="1:16" ht="12.75">
      <c r="A18" s="6">
        <v>7</v>
      </c>
      <c r="B18" s="6" t="s">
        <v>46</v>
      </c>
      <c r="C18" s="6" t="s">
        <v>95</v>
      </c>
      <c r="D18" s="6" t="s">
        <v>46</v>
      </c>
      <c r="E18" s="6" t="s">
        <v>96</v>
      </c>
      <c r="F18" s="6" t="s">
        <v>77</v>
      </c>
      <c r="G18" s="8">
        <v>232.559</v>
      </c>
      <c r="H18" s="11">
        <v>195</v>
      </c>
      <c r="I18" s="10">
        <f t="shared" si="0"/>
        <v>45349.01</v>
      </c>
      <c r="O18">
        <f>rekapitulace!H8</f>
        <v>21</v>
      </c>
      <c r="P18">
        <f t="shared" si="1"/>
        <v>9523.2921</v>
      </c>
    </row>
    <row r="19" spans="1:16" ht="12.75">
      <c r="A19" s="6">
        <v>8</v>
      </c>
      <c r="B19" s="6" t="s">
        <v>46</v>
      </c>
      <c r="C19" s="6" t="s">
        <v>1387</v>
      </c>
      <c r="D19" s="6" t="s">
        <v>46</v>
      </c>
      <c r="E19" s="6" t="s">
        <v>1388</v>
      </c>
      <c r="F19" s="6" t="s">
        <v>77</v>
      </c>
      <c r="G19" s="8">
        <v>39.8</v>
      </c>
      <c r="H19" s="11">
        <v>252</v>
      </c>
      <c r="I19" s="10">
        <f t="shared" si="0"/>
        <v>10029.6</v>
      </c>
      <c r="O19">
        <f>rekapitulace!H8</f>
        <v>21</v>
      </c>
      <c r="P19">
        <f t="shared" si="1"/>
        <v>2106.216</v>
      </c>
    </row>
    <row r="20" spans="1:16" ht="12.75">
      <c r="A20" s="6">
        <v>9</v>
      </c>
      <c r="B20" s="6" t="s">
        <v>46</v>
      </c>
      <c r="C20" s="6" t="s">
        <v>82</v>
      </c>
      <c r="D20" s="6" t="s">
        <v>46</v>
      </c>
      <c r="E20" s="6" t="s">
        <v>83</v>
      </c>
      <c r="F20" s="6" t="s">
        <v>77</v>
      </c>
      <c r="G20" s="8">
        <v>272.359</v>
      </c>
      <c r="H20" s="11">
        <v>15.65</v>
      </c>
      <c r="I20" s="10">
        <f t="shared" si="0"/>
        <v>4262.42</v>
      </c>
      <c r="O20">
        <f>rekapitulace!H8</f>
        <v>21</v>
      </c>
      <c r="P20">
        <f t="shared" si="1"/>
        <v>895.1082</v>
      </c>
    </row>
    <row r="21" spans="1:16" ht="12.75">
      <c r="A21" s="6">
        <v>10</v>
      </c>
      <c r="B21" s="6" t="s">
        <v>46</v>
      </c>
      <c r="C21" s="6" t="s">
        <v>84</v>
      </c>
      <c r="D21" s="6" t="s">
        <v>46</v>
      </c>
      <c r="E21" s="6" t="s">
        <v>85</v>
      </c>
      <c r="F21" s="6" t="s">
        <v>86</v>
      </c>
      <c r="G21" s="8">
        <v>537.002</v>
      </c>
      <c r="H21" s="11">
        <v>210</v>
      </c>
      <c r="I21" s="10">
        <f t="shared" si="0"/>
        <v>112770.42</v>
      </c>
      <c r="O21">
        <f>rekapitulace!H8</f>
        <v>21</v>
      </c>
      <c r="P21">
        <f t="shared" si="1"/>
        <v>23681.7882</v>
      </c>
    </row>
    <row r="22" spans="1:16" ht="12.75">
      <c r="A22" s="6">
        <v>11</v>
      </c>
      <c r="B22" s="6" t="s">
        <v>46</v>
      </c>
      <c r="C22" s="6" t="s">
        <v>87</v>
      </c>
      <c r="D22" s="6" t="s">
        <v>46</v>
      </c>
      <c r="E22" s="6" t="s">
        <v>88</v>
      </c>
      <c r="F22" s="6" t="s">
        <v>77</v>
      </c>
      <c r="G22" s="8">
        <v>447.939</v>
      </c>
      <c r="H22" s="11">
        <v>83.48</v>
      </c>
      <c r="I22" s="10">
        <f t="shared" si="0"/>
        <v>37393.95</v>
      </c>
      <c r="O22">
        <f>rekapitulace!H8</f>
        <v>21</v>
      </c>
      <c r="P22">
        <f t="shared" si="1"/>
        <v>7852.7294999999995</v>
      </c>
    </row>
    <row r="23" spans="1:16" ht="12.75">
      <c r="A23" s="6">
        <v>12</v>
      </c>
      <c r="B23" s="6" t="s">
        <v>46</v>
      </c>
      <c r="C23" s="6" t="s">
        <v>89</v>
      </c>
      <c r="D23" s="6" t="s">
        <v>46</v>
      </c>
      <c r="E23" s="6" t="s">
        <v>90</v>
      </c>
      <c r="F23" s="6" t="s">
        <v>86</v>
      </c>
      <c r="G23" s="8">
        <v>309.715</v>
      </c>
      <c r="H23" s="11">
        <v>312.89</v>
      </c>
      <c r="I23" s="10">
        <f t="shared" si="0"/>
        <v>96906.73</v>
      </c>
      <c r="O23">
        <f>rekapitulace!H8</f>
        <v>21</v>
      </c>
      <c r="P23">
        <f t="shared" si="1"/>
        <v>20350.4133</v>
      </c>
    </row>
    <row r="24" spans="1:16" ht="12.75" customHeight="1">
      <c r="A24" s="13"/>
      <c r="B24" s="13"/>
      <c r="C24" s="13" t="s">
        <v>24</v>
      </c>
      <c r="D24" s="13"/>
      <c r="E24" s="13" t="s">
        <v>43</v>
      </c>
      <c r="F24" s="13"/>
      <c r="G24" s="13"/>
      <c r="H24" s="13"/>
      <c r="I24" s="13">
        <f>SUM(I12:I23)</f>
        <v>738550.6299999999</v>
      </c>
      <c r="P24">
        <f>ROUND(SUM(P12:P23),2)</f>
        <v>155095.63</v>
      </c>
    </row>
    <row r="26" spans="1:9" ht="12.75" customHeight="1">
      <c r="A26" s="7"/>
      <c r="B26" s="7"/>
      <c r="C26" s="7" t="s">
        <v>35</v>
      </c>
      <c r="D26" s="7"/>
      <c r="E26" s="7" t="s">
        <v>1249</v>
      </c>
      <c r="F26" s="7"/>
      <c r="G26" s="9"/>
      <c r="H26" s="7"/>
      <c r="I26" s="9"/>
    </row>
    <row r="27" spans="1:16" ht="25.5">
      <c r="A27" s="6">
        <v>13</v>
      </c>
      <c r="B27" s="6" t="s">
        <v>46</v>
      </c>
      <c r="C27" s="6" t="s">
        <v>1389</v>
      </c>
      <c r="D27" s="6" t="s">
        <v>46</v>
      </c>
      <c r="E27" s="6" t="s">
        <v>1390</v>
      </c>
      <c r="F27" s="6" t="s">
        <v>72</v>
      </c>
      <c r="G27" s="8">
        <v>415.37</v>
      </c>
      <c r="H27" s="11">
        <v>147</v>
      </c>
      <c r="I27" s="10">
        <f>ROUND((H27*G27),2)</f>
        <v>61059.39</v>
      </c>
      <c r="O27">
        <f>rekapitulace!H8</f>
        <v>21</v>
      </c>
      <c r="P27">
        <f>O27/100*I27</f>
        <v>12822.471899999999</v>
      </c>
    </row>
    <row r="28" spans="1:16" ht="12.75" customHeight="1">
      <c r="A28" s="13"/>
      <c r="B28" s="13"/>
      <c r="C28" s="13" t="s">
        <v>35</v>
      </c>
      <c r="D28" s="13"/>
      <c r="E28" s="13" t="s">
        <v>1254</v>
      </c>
      <c r="F28" s="13"/>
      <c r="G28" s="13"/>
      <c r="H28" s="13"/>
      <c r="I28" s="13">
        <f>SUM(I27:I27)</f>
        <v>61059.39</v>
      </c>
      <c r="P28">
        <f>ROUND(SUM(P27:P27),2)</f>
        <v>12822.47</v>
      </c>
    </row>
    <row r="30" spans="1:9" ht="12.75" customHeight="1">
      <c r="A30" s="7"/>
      <c r="B30" s="7"/>
      <c r="C30" s="7" t="s">
        <v>37</v>
      </c>
      <c r="D30" s="7"/>
      <c r="E30" s="7" t="s">
        <v>105</v>
      </c>
      <c r="F30" s="7"/>
      <c r="G30" s="9"/>
      <c r="H30" s="7"/>
      <c r="I30" s="9"/>
    </row>
    <row r="31" spans="1:16" ht="12.75">
      <c r="A31" s="6">
        <v>14</v>
      </c>
      <c r="B31" s="6" t="s">
        <v>46</v>
      </c>
      <c r="C31" s="6" t="s">
        <v>1391</v>
      </c>
      <c r="D31" s="6" t="s">
        <v>46</v>
      </c>
      <c r="E31" s="6" t="s">
        <v>1392</v>
      </c>
      <c r="F31" s="6" t="s">
        <v>77</v>
      </c>
      <c r="G31" s="8">
        <v>86.546</v>
      </c>
      <c r="H31" s="11">
        <v>816.9</v>
      </c>
      <c r="I31" s="10">
        <f>ROUND((H31*G31),2)</f>
        <v>70699.43</v>
      </c>
      <c r="O31">
        <f>rekapitulace!H8</f>
        <v>21</v>
      </c>
      <c r="P31">
        <f>O31/100*I31</f>
        <v>14846.880299999997</v>
      </c>
    </row>
    <row r="32" spans="1:16" ht="12.75" customHeight="1">
      <c r="A32" s="13"/>
      <c r="B32" s="13"/>
      <c r="C32" s="13" t="s">
        <v>37</v>
      </c>
      <c r="D32" s="13"/>
      <c r="E32" s="13" t="s">
        <v>110</v>
      </c>
      <c r="F32" s="13"/>
      <c r="G32" s="13"/>
      <c r="H32" s="13"/>
      <c r="I32" s="13">
        <f>SUM(I31:I31)</f>
        <v>70699.43</v>
      </c>
      <c r="P32">
        <f>ROUND(SUM(P31:P31),2)</f>
        <v>14846.88</v>
      </c>
    </row>
    <row r="34" spans="1:9" ht="12.75" customHeight="1">
      <c r="A34" s="7"/>
      <c r="B34" s="7"/>
      <c r="C34" s="7" t="s">
        <v>38</v>
      </c>
      <c r="D34" s="7"/>
      <c r="E34" s="7" t="s">
        <v>1310</v>
      </c>
      <c r="F34" s="7"/>
      <c r="G34" s="9"/>
      <c r="H34" s="7"/>
      <c r="I34" s="9"/>
    </row>
    <row r="35" spans="1:16" ht="12.75">
      <c r="A35" s="6">
        <v>15</v>
      </c>
      <c r="B35" s="6" t="s">
        <v>46</v>
      </c>
      <c r="C35" s="6" t="s">
        <v>1311</v>
      </c>
      <c r="D35" s="6" t="s">
        <v>46</v>
      </c>
      <c r="E35" s="6" t="s">
        <v>1312</v>
      </c>
      <c r="F35" s="6" t="s">
        <v>48</v>
      </c>
      <c r="G35" s="8">
        <v>289.01</v>
      </c>
      <c r="H35" s="11">
        <v>173</v>
      </c>
      <c r="I35" s="10">
        <f>ROUND((H35*G35),2)</f>
        <v>49998.73</v>
      </c>
      <c r="O35">
        <f>rekapitulace!H8</f>
        <v>21</v>
      </c>
      <c r="P35">
        <f>O35/100*I35</f>
        <v>10499.7333</v>
      </c>
    </row>
    <row r="36" spans="1:16" ht="12.75">
      <c r="A36" s="6">
        <v>16</v>
      </c>
      <c r="B36" s="6" t="s">
        <v>46</v>
      </c>
      <c r="C36" s="6" t="s">
        <v>1313</v>
      </c>
      <c r="D36" s="6" t="s">
        <v>46</v>
      </c>
      <c r="E36" s="6" t="s">
        <v>1314</v>
      </c>
      <c r="F36" s="6" t="s">
        <v>48</v>
      </c>
      <c r="G36" s="8">
        <v>289.01</v>
      </c>
      <c r="H36" s="11">
        <v>169</v>
      </c>
      <c r="I36" s="10">
        <f>ROUND((H36*G36),2)</f>
        <v>48842.69</v>
      </c>
      <c r="O36">
        <f>rekapitulace!H8</f>
        <v>21</v>
      </c>
      <c r="P36">
        <f>O36/100*I36</f>
        <v>10256.9649</v>
      </c>
    </row>
    <row r="37" spans="1:16" ht="12.75" customHeight="1">
      <c r="A37" s="13"/>
      <c r="B37" s="13"/>
      <c r="C37" s="13" t="s">
        <v>38</v>
      </c>
      <c r="D37" s="13"/>
      <c r="E37" s="13" t="s">
        <v>1327</v>
      </c>
      <c r="F37" s="13"/>
      <c r="G37" s="13"/>
      <c r="H37" s="13"/>
      <c r="I37" s="13">
        <f>SUM(I35:I36)</f>
        <v>98841.42000000001</v>
      </c>
      <c r="P37">
        <f>ROUND(SUM(P35:P36),2)</f>
        <v>20756.7</v>
      </c>
    </row>
    <row r="39" spans="1:9" ht="12.75" customHeight="1">
      <c r="A39" s="7"/>
      <c r="B39" s="7"/>
      <c r="C39" s="7" t="s">
        <v>41</v>
      </c>
      <c r="D39" s="7"/>
      <c r="E39" s="7" t="s">
        <v>111</v>
      </c>
      <c r="F39" s="7"/>
      <c r="G39" s="9"/>
      <c r="H39" s="7"/>
      <c r="I39" s="9"/>
    </row>
    <row r="40" spans="1:16" ht="25.5">
      <c r="A40" s="6">
        <v>17</v>
      </c>
      <c r="B40" s="6" t="s">
        <v>46</v>
      </c>
      <c r="C40" s="6" t="s">
        <v>1393</v>
      </c>
      <c r="D40" s="6" t="s">
        <v>46</v>
      </c>
      <c r="E40" s="6" t="s">
        <v>1394</v>
      </c>
      <c r="F40" s="6" t="s">
        <v>72</v>
      </c>
      <c r="G40" s="8">
        <v>415.37</v>
      </c>
      <c r="H40" s="11">
        <v>123</v>
      </c>
      <c r="I40" s="10">
        <f aca="true" t="shared" si="2" ref="I40:I55">ROUND((H40*G40),2)</f>
        <v>51090.51</v>
      </c>
      <c r="O40">
        <f>rekapitulace!H8</f>
        <v>21</v>
      </c>
      <c r="P40">
        <f aca="true" t="shared" si="3" ref="P40:P55">O40/100*I40</f>
        <v>10729.0071</v>
      </c>
    </row>
    <row r="41" spans="1:16" ht="12.75">
      <c r="A41" s="6">
        <v>18</v>
      </c>
      <c r="B41" s="6" t="s">
        <v>46</v>
      </c>
      <c r="C41" s="6" t="s">
        <v>1395</v>
      </c>
      <c r="D41" s="6" t="s">
        <v>46</v>
      </c>
      <c r="E41" s="6" t="s">
        <v>1396</v>
      </c>
      <c r="F41" s="6" t="s">
        <v>72</v>
      </c>
      <c r="G41" s="8">
        <v>415.37</v>
      </c>
      <c r="H41" s="11">
        <v>669</v>
      </c>
      <c r="I41" s="10">
        <f t="shared" si="2"/>
        <v>277882.53</v>
      </c>
      <c r="O41">
        <f>rekapitulace!H8</f>
        <v>21</v>
      </c>
      <c r="P41">
        <f t="shared" si="3"/>
        <v>58355.331300000005</v>
      </c>
    </row>
    <row r="42" spans="1:16" ht="12.75">
      <c r="A42" s="6">
        <v>19</v>
      </c>
      <c r="B42" s="6" t="s">
        <v>46</v>
      </c>
      <c r="C42" s="6" t="s">
        <v>142</v>
      </c>
      <c r="D42" s="6" t="s">
        <v>46</v>
      </c>
      <c r="E42" s="6" t="s">
        <v>1397</v>
      </c>
      <c r="F42" s="6" t="s">
        <v>355</v>
      </c>
      <c r="G42" s="8">
        <v>1</v>
      </c>
      <c r="H42" s="11">
        <v>38301</v>
      </c>
      <c r="I42" s="10">
        <f t="shared" si="2"/>
        <v>38301</v>
      </c>
      <c r="O42">
        <f>rekapitulace!H8</f>
        <v>21</v>
      </c>
      <c r="P42">
        <f t="shared" si="3"/>
        <v>8043.21</v>
      </c>
    </row>
    <row r="43" spans="1:16" ht="12.75">
      <c r="A43" s="6">
        <v>20</v>
      </c>
      <c r="B43" s="6" t="s">
        <v>46</v>
      </c>
      <c r="C43" s="6" t="s">
        <v>144</v>
      </c>
      <c r="D43" s="6" t="s">
        <v>46</v>
      </c>
      <c r="E43" s="6" t="s">
        <v>1398</v>
      </c>
      <c r="F43" s="6" t="s">
        <v>355</v>
      </c>
      <c r="G43" s="8">
        <v>1</v>
      </c>
      <c r="H43" s="11">
        <v>1816</v>
      </c>
      <c r="I43" s="10">
        <f t="shared" si="2"/>
        <v>1816</v>
      </c>
      <c r="O43">
        <f>rekapitulace!H8</f>
        <v>21</v>
      </c>
      <c r="P43">
        <f t="shared" si="3"/>
        <v>381.36</v>
      </c>
    </row>
    <row r="44" spans="1:16" ht="12.75">
      <c r="A44" s="6">
        <v>21</v>
      </c>
      <c r="B44" s="6" t="s">
        <v>46</v>
      </c>
      <c r="C44" s="6" t="s">
        <v>233</v>
      </c>
      <c r="D44" s="6" t="s">
        <v>46</v>
      </c>
      <c r="E44" s="6" t="s">
        <v>1399</v>
      </c>
      <c r="F44" s="6" t="s">
        <v>355</v>
      </c>
      <c r="G44" s="8">
        <v>2</v>
      </c>
      <c r="H44" s="11">
        <v>1816</v>
      </c>
      <c r="I44" s="10">
        <f t="shared" si="2"/>
        <v>3632</v>
      </c>
      <c r="O44">
        <f>rekapitulace!H8</f>
        <v>21</v>
      </c>
      <c r="P44">
        <f t="shared" si="3"/>
        <v>762.72</v>
      </c>
    </row>
    <row r="45" spans="1:16" ht="12.75">
      <c r="A45" s="6">
        <v>22</v>
      </c>
      <c r="B45" s="6" t="s">
        <v>46</v>
      </c>
      <c r="C45" s="6" t="s">
        <v>182</v>
      </c>
      <c r="D45" s="6" t="s">
        <v>46</v>
      </c>
      <c r="E45" s="6" t="s">
        <v>1400</v>
      </c>
      <c r="F45" s="6" t="s">
        <v>355</v>
      </c>
      <c r="G45" s="8">
        <v>6</v>
      </c>
      <c r="H45" s="11">
        <v>28321</v>
      </c>
      <c r="I45" s="10">
        <f t="shared" si="2"/>
        <v>169926</v>
      </c>
      <c r="O45">
        <f>rekapitulace!H8</f>
        <v>21</v>
      </c>
      <c r="P45">
        <f t="shared" si="3"/>
        <v>35684.46</v>
      </c>
    </row>
    <row r="46" spans="1:16" ht="12.75">
      <c r="A46" s="6">
        <v>23</v>
      </c>
      <c r="B46" s="6" t="s">
        <v>46</v>
      </c>
      <c r="C46" s="6" t="s">
        <v>745</v>
      </c>
      <c r="D46" s="6" t="s">
        <v>46</v>
      </c>
      <c r="E46" s="6" t="s">
        <v>1401</v>
      </c>
      <c r="F46" s="6" t="s">
        <v>355</v>
      </c>
      <c r="G46" s="8">
        <v>3</v>
      </c>
      <c r="H46" s="11">
        <v>1654</v>
      </c>
      <c r="I46" s="10">
        <f t="shared" si="2"/>
        <v>4962</v>
      </c>
      <c r="O46">
        <f>rekapitulace!H8</f>
        <v>21</v>
      </c>
      <c r="P46">
        <f t="shared" si="3"/>
        <v>1042.02</v>
      </c>
    </row>
    <row r="47" spans="1:16" ht="12.75">
      <c r="A47" s="6">
        <v>24</v>
      </c>
      <c r="B47" s="6" t="s">
        <v>46</v>
      </c>
      <c r="C47" s="6" t="s">
        <v>747</v>
      </c>
      <c r="D47" s="6" t="s">
        <v>46</v>
      </c>
      <c r="E47" s="6" t="s">
        <v>1402</v>
      </c>
      <c r="F47" s="6" t="s">
        <v>355</v>
      </c>
      <c r="G47" s="8">
        <v>2</v>
      </c>
      <c r="H47" s="11">
        <v>632</v>
      </c>
      <c r="I47" s="10">
        <f t="shared" si="2"/>
        <v>1264</v>
      </c>
      <c r="O47">
        <f>rekapitulace!H8</f>
        <v>21</v>
      </c>
      <c r="P47">
        <f t="shared" si="3"/>
        <v>265.44</v>
      </c>
    </row>
    <row r="48" spans="1:16" ht="12.75">
      <c r="A48" s="6">
        <v>25</v>
      </c>
      <c r="B48" s="6" t="s">
        <v>46</v>
      </c>
      <c r="C48" s="6" t="s">
        <v>749</v>
      </c>
      <c r="D48" s="6" t="s">
        <v>46</v>
      </c>
      <c r="E48" s="6" t="s">
        <v>1403</v>
      </c>
      <c r="F48" s="6" t="s">
        <v>1404</v>
      </c>
      <c r="G48" s="8">
        <v>1</v>
      </c>
      <c r="H48" s="11">
        <v>861</v>
      </c>
      <c r="I48" s="10">
        <f t="shared" si="2"/>
        <v>861</v>
      </c>
      <c r="O48">
        <f>rekapitulace!H8</f>
        <v>21</v>
      </c>
      <c r="P48">
        <f t="shared" si="3"/>
        <v>180.81</v>
      </c>
    </row>
    <row r="49" spans="1:16" ht="12.75">
      <c r="A49" s="6">
        <v>26</v>
      </c>
      <c r="B49" s="6" t="s">
        <v>46</v>
      </c>
      <c r="C49" s="6" t="s">
        <v>166</v>
      </c>
      <c r="D49" s="6" t="s">
        <v>46</v>
      </c>
      <c r="E49" s="6" t="s">
        <v>1405</v>
      </c>
      <c r="F49" s="6" t="s">
        <v>355</v>
      </c>
      <c r="G49" s="8">
        <v>1</v>
      </c>
      <c r="H49" s="11">
        <v>15643</v>
      </c>
      <c r="I49" s="10">
        <f t="shared" si="2"/>
        <v>15643</v>
      </c>
      <c r="O49">
        <f>rekapitulace!H8</f>
        <v>21</v>
      </c>
      <c r="P49">
        <f t="shared" si="3"/>
        <v>3285.0299999999997</v>
      </c>
    </row>
    <row r="50" spans="1:16" ht="12.75">
      <c r="A50" s="6">
        <v>27</v>
      </c>
      <c r="B50" s="6" t="s">
        <v>46</v>
      </c>
      <c r="C50" s="6" t="s">
        <v>751</v>
      </c>
      <c r="D50" s="6" t="s">
        <v>46</v>
      </c>
      <c r="E50" s="6" t="s">
        <v>1406</v>
      </c>
      <c r="F50" s="6" t="s">
        <v>355</v>
      </c>
      <c r="G50" s="8">
        <v>3</v>
      </c>
      <c r="H50" s="11">
        <v>19922</v>
      </c>
      <c r="I50" s="10">
        <f t="shared" si="2"/>
        <v>59766</v>
      </c>
      <c r="O50">
        <f>rekapitulace!H8</f>
        <v>21</v>
      </c>
      <c r="P50">
        <f t="shared" si="3"/>
        <v>12550.859999999999</v>
      </c>
    </row>
    <row r="51" spans="1:16" ht="12.75">
      <c r="A51" s="6">
        <v>28</v>
      </c>
      <c r="B51" s="6" t="s">
        <v>46</v>
      </c>
      <c r="C51" s="6" t="s">
        <v>164</v>
      </c>
      <c r="D51" s="6" t="s">
        <v>46</v>
      </c>
      <c r="E51" s="6" t="s">
        <v>1407</v>
      </c>
      <c r="F51" s="6" t="s">
        <v>72</v>
      </c>
      <c r="G51" s="8">
        <v>24</v>
      </c>
      <c r="H51" s="11">
        <v>211</v>
      </c>
      <c r="I51" s="10">
        <f t="shared" si="2"/>
        <v>5064</v>
      </c>
      <c r="O51">
        <f>rekapitulace!H8</f>
        <v>21</v>
      </c>
      <c r="P51">
        <f t="shared" si="3"/>
        <v>1063.44</v>
      </c>
    </row>
    <row r="52" spans="1:16" ht="12.75">
      <c r="A52" s="6">
        <v>29</v>
      </c>
      <c r="B52" s="6" t="s">
        <v>46</v>
      </c>
      <c r="C52" s="6" t="s">
        <v>168</v>
      </c>
      <c r="D52" s="6" t="s">
        <v>46</v>
      </c>
      <c r="E52" s="6" t="s">
        <v>1408</v>
      </c>
      <c r="F52" s="6" t="s">
        <v>72</v>
      </c>
      <c r="G52" s="8">
        <v>24</v>
      </c>
      <c r="H52" s="11">
        <v>1546</v>
      </c>
      <c r="I52" s="10">
        <f t="shared" si="2"/>
        <v>37104</v>
      </c>
      <c r="O52">
        <f>rekapitulace!H8</f>
        <v>21</v>
      </c>
      <c r="P52">
        <f t="shared" si="3"/>
        <v>7791.84</v>
      </c>
    </row>
    <row r="53" spans="1:16" ht="12.75">
      <c r="A53" s="6">
        <v>30</v>
      </c>
      <c r="B53" s="6" t="s">
        <v>46</v>
      </c>
      <c r="C53" s="6" t="s">
        <v>1409</v>
      </c>
      <c r="D53" s="6" t="s">
        <v>46</v>
      </c>
      <c r="E53" s="6" t="s">
        <v>1410</v>
      </c>
      <c r="F53" s="6" t="s">
        <v>52</v>
      </c>
      <c r="G53" s="8">
        <v>16</v>
      </c>
      <c r="H53" s="11">
        <v>324</v>
      </c>
      <c r="I53" s="10">
        <f t="shared" si="2"/>
        <v>5184</v>
      </c>
      <c r="O53">
        <f>rekapitulace!H8</f>
        <v>21</v>
      </c>
      <c r="P53">
        <f t="shared" si="3"/>
        <v>1088.6399999999999</v>
      </c>
    </row>
    <row r="54" spans="1:16" ht="12.75">
      <c r="A54" s="6">
        <v>31</v>
      </c>
      <c r="B54" s="6" t="s">
        <v>46</v>
      </c>
      <c r="C54" s="6" t="s">
        <v>1411</v>
      </c>
      <c r="D54" s="6" t="s">
        <v>46</v>
      </c>
      <c r="E54" s="6" t="s">
        <v>1412</v>
      </c>
      <c r="F54" s="6" t="s">
        <v>52</v>
      </c>
      <c r="G54" s="8">
        <v>6</v>
      </c>
      <c r="H54" s="11">
        <v>1250</v>
      </c>
      <c r="I54" s="10">
        <f t="shared" si="2"/>
        <v>7500</v>
      </c>
      <c r="O54">
        <f>rekapitulace!H8</f>
        <v>21</v>
      </c>
      <c r="P54">
        <f t="shared" si="3"/>
        <v>1575</v>
      </c>
    </row>
    <row r="55" spans="1:16" ht="12.75">
      <c r="A55" s="6">
        <v>32</v>
      </c>
      <c r="B55" s="6" t="s">
        <v>46</v>
      </c>
      <c r="C55" s="6" t="s">
        <v>1413</v>
      </c>
      <c r="D55" s="6" t="s">
        <v>46</v>
      </c>
      <c r="E55" s="6" t="s">
        <v>1414</v>
      </c>
      <c r="F55" s="6" t="s">
        <v>72</v>
      </c>
      <c r="G55" s="8">
        <v>415.37</v>
      </c>
      <c r="H55" s="11">
        <v>11.66</v>
      </c>
      <c r="I55" s="10">
        <f t="shared" si="2"/>
        <v>4843.21</v>
      </c>
      <c r="O55">
        <f>rekapitulace!H8</f>
        <v>21</v>
      </c>
      <c r="P55">
        <f t="shared" si="3"/>
        <v>1017.0740999999999</v>
      </c>
    </row>
    <row r="56" spans="1:16" ht="12.75" customHeight="1">
      <c r="A56" s="13"/>
      <c r="B56" s="13"/>
      <c r="C56" s="13" t="s">
        <v>41</v>
      </c>
      <c r="D56" s="13"/>
      <c r="E56" s="13" t="s">
        <v>192</v>
      </c>
      <c r="F56" s="13"/>
      <c r="G56" s="13"/>
      <c r="H56" s="13"/>
      <c r="I56" s="13">
        <f>SUM(I40:I55)</f>
        <v>684839.25</v>
      </c>
      <c r="P56">
        <f>ROUND(SUM(P40:P55),2)</f>
        <v>143816.24</v>
      </c>
    </row>
    <row r="58" spans="1:9" ht="12.75" customHeight="1">
      <c r="A58" s="7"/>
      <c r="B58" s="7"/>
      <c r="C58" s="7" t="s">
        <v>194</v>
      </c>
      <c r="D58" s="7"/>
      <c r="E58" s="7" t="s">
        <v>193</v>
      </c>
      <c r="F58" s="7"/>
      <c r="G58" s="9"/>
      <c r="H58" s="7"/>
      <c r="I58" s="9"/>
    </row>
    <row r="59" spans="1:16" ht="12.75">
      <c r="A59" s="6">
        <v>33</v>
      </c>
      <c r="B59" s="6" t="s">
        <v>46</v>
      </c>
      <c r="C59" s="6" t="s">
        <v>195</v>
      </c>
      <c r="D59" s="6" t="s">
        <v>46</v>
      </c>
      <c r="E59" s="6" t="s">
        <v>196</v>
      </c>
      <c r="F59" s="6" t="s">
        <v>86</v>
      </c>
      <c r="G59" s="8">
        <v>2.817</v>
      </c>
      <c r="H59" s="11">
        <v>864.15</v>
      </c>
      <c r="I59" s="10">
        <f>ROUND((H59*G59),2)</f>
        <v>2434.31</v>
      </c>
      <c r="O59">
        <f>rekapitulace!H8</f>
        <v>21</v>
      </c>
      <c r="P59">
        <f>O59/100*I59</f>
        <v>511.20509999999996</v>
      </c>
    </row>
    <row r="60" spans="1:16" ht="12.75" customHeight="1">
      <c r="A60" s="13"/>
      <c r="B60" s="13"/>
      <c r="C60" s="13" t="s">
        <v>194</v>
      </c>
      <c r="D60" s="13"/>
      <c r="E60" s="13" t="s">
        <v>197</v>
      </c>
      <c r="F60" s="13"/>
      <c r="G60" s="13"/>
      <c r="H60" s="13"/>
      <c r="I60" s="13">
        <f>SUM(I59:I59)</f>
        <v>2434.31</v>
      </c>
      <c r="P60">
        <f>ROUND(SUM(P59:P59),2)</f>
        <v>511.21</v>
      </c>
    </row>
    <row r="62" spans="1:16" ht="12.75" customHeight="1">
      <c r="A62" s="13"/>
      <c r="B62" s="13"/>
      <c r="C62" s="13"/>
      <c r="D62" s="13"/>
      <c r="E62" s="13" t="s">
        <v>60</v>
      </c>
      <c r="F62" s="13"/>
      <c r="G62" s="13"/>
      <c r="H62" s="13"/>
      <c r="I62" s="13">
        <f>+I24+I28+I32+I37+I56+I60</f>
        <v>1656424.4300000002</v>
      </c>
      <c r="P62">
        <f>+P24+P28+P32+P37+P56+P60</f>
        <v>347849.13000000006</v>
      </c>
    </row>
    <row r="64" spans="1:9" ht="12.75" customHeight="1">
      <c r="A64" s="7" t="s">
        <v>61</v>
      </c>
      <c r="B64" s="7"/>
      <c r="C64" s="7"/>
      <c r="D64" s="7"/>
      <c r="E64" s="7"/>
      <c r="F64" s="7"/>
      <c r="G64" s="7"/>
      <c r="H64" s="7"/>
      <c r="I64" s="7"/>
    </row>
    <row r="65" spans="1:9" ht="12.75" customHeight="1">
      <c r="A65" s="7"/>
      <c r="B65" s="7"/>
      <c r="C65" s="7"/>
      <c r="D65" s="7"/>
      <c r="E65" s="7" t="s">
        <v>62</v>
      </c>
      <c r="F65" s="7"/>
      <c r="G65" s="7"/>
      <c r="H65" s="7"/>
      <c r="I65" s="7"/>
    </row>
    <row r="66" spans="1:16" ht="12.75" customHeight="1">
      <c r="A66" s="13"/>
      <c r="B66" s="13"/>
      <c r="C66" s="13"/>
      <c r="D66" s="13"/>
      <c r="E66" s="13" t="s">
        <v>63</v>
      </c>
      <c r="F66" s="13"/>
      <c r="G66" s="13"/>
      <c r="H66" s="13"/>
      <c r="I66" s="13">
        <v>0</v>
      </c>
      <c r="P66">
        <v>0</v>
      </c>
    </row>
    <row r="67" spans="1:9" ht="12.75" customHeight="1">
      <c r="A67" s="13"/>
      <c r="B67" s="13"/>
      <c r="C67" s="13"/>
      <c r="D67" s="13"/>
      <c r="E67" s="13" t="s">
        <v>64</v>
      </c>
      <c r="F67" s="13"/>
      <c r="G67" s="13"/>
      <c r="H67" s="13"/>
      <c r="I67" s="13"/>
    </row>
    <row r="68" spans="1:16" ht="12.75" customHeight="1">
      <c r="A68" s="13"/>
      <c r="B68" s="13"/>
      <c r="C68" s="13"/>
      <c r="D68" s="13"/>
      <c r="E68" s="13" t="s">
        <v>65</v>
      </c>
      <c r="F68" s="13"/>
      <c r="G68" s="13"/>
      <c r="H68" s="13"/>
      <c r="I68" s="13">
        <v>0</v>
      </c>
      <c r="P68">
        <v>0</v>
      </c>
    </row>
    <row r="69" spans="1:16" ht="12.75" customHeight="1">
      <c r="A69" s="13"/>
      <c r="B69" s="13"/>
      <c r="C69" s="13"/>
      <c r="D69" s="13"/>
      <c r="E69" s="13" t="s">
        <v>66</v>
      </c>
      <c r="F69" s="13"/>
      <c r="G69" s="13"/>
      <c r="H69" s="13"/>
      <c r="I69" s="13">
        <f>I66+I68</f>
        <v>0</v>
      </c>
      <c r="P69">
        <f>P66+P68</f>
        <v>0</v>
      </c>
    </row>
    <row r="71" spans="1:16" ht="12.75" customHeight="1">
      <c r="A71" s="13"/>
      <c r="B71" s="13"/>
      <c r="C71" s="13"/>
      <c r="D71" s="13"/>
      <c r="E71" s="13" t="s">
        <v>66</v>
      </c>
      <c r="F71" s="13"/>
      <c r="G71" s="13"/>
      <c r="H71" s="13"/>
      <c r="I71" s="13">
        <f>I62+I69</f>
        <v>1656424.4300000002</v>
      </c>
      <c r="P71">
        <f>P62+P69</f>
        <v>347849.13000000006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1415</v>
      </c>
      <c r="D5" s="5"/>
      <c r="E5" s="5" t="s">
        <v>1416</v>
      </c>
    </row>
    <row r="6" spans="1:5" ht="12.75" customHeight="1">
      <c r="A6" t="s">
        <v>18</v>
      </c>
      <c r="C6" s="5" t="s">
        <v>1415</v>
      </c>
      <c r="D6" s="5"/>
      <c r="E6" s="5" t="s">
        <v>1416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1417</v>
      </c>
      <c r="D12" s="6" t="s">
        <v>46</v>
      </c>
      <c r="E12" s="6" t="s">
        <v>1418</v>
      </c>
      <c r="F12" s="6" t="s">
        <v>48</v>
      </c>
      <c r="G12" s="8">
        <v>79.6</v>
      </c>
      <c r="H12" s="11">
        <v>112</v>
      </c>
      <c r="I12" s="10">
        <f aca="true" t="shared" si="0" ref="I12:I27">ROUND((H12*G12),2)</f>
        <v>8915.2</v>
      </c>
      <c r="O12">
        <f>rekapitulace!H8</f>
        <v>21</v>
      </c>
      <c r="P12">
        <f aca="true" t="shared" si="1" ref="P12:P27">O12/100*I12</f>
        <v>1872.192</v>
      </c>
    </row>
    <row r="13" spans="1:16" ht="12.75">
      <c r="A13" s="6">
        <v>2</v>
      </c>
      <c r="B13" s="6" t="s">
        <v>46</v>
      </c>
      <c r="C13" s="6" t="s">
        <v>1419</v>
      </c>
      <c r="D13" s="6" t="s">
        <v>46</v>
      </c>
      <c r="E13" s="6" t="s">
        <v>1420</v>
      </c>
      <c r="F13" s="6" t="s">
        <v>48</v>
      </c>
      <c r="G13" s="8">
        <v>50.408</v>
      </c>
      <c r="H13" s="11">
        <v>141</v>
      </c>
      <c r="I13" s="10">
        <f t="shared" si="0"/>
        <v>7107.53</v>
      </c>
      <c r="O13">
        <f>rekapitulace!H8</f>
        <v>21</v>
      </c>
      <c r="P13">
        <f t="shared" si="1"/>
        <v>1492.5812999999998</v>
      </c>
    </row>
    <row r="14" spans="1:16" ht="12.75">
      <c r="A14" s="6">
        <v>3</v>
      </c>
      <c r="B14" s="6" t="s">
        <v>46</v>
      </c>
      <c r="C14" s="6" t="s">
        <v>1421</v>
      </c>
      <c r="D14" s="6" t="s">
        <v>46</v>
      </c>
      <c r="E14" s="6" t="s">
        <v>1422</v>
      </c>
      <c r="F14" s="6" t="s">
        <v>48</v>
      </c>
      <c r="G14" s="8">
        <v>50.408</v>
      </c>
      <c r="H14" s="11">
        <v>44.2</v>
      </c>
      <c r="I14" s="10">
        <f t="shared" si="0"/>
        <v>2228.03</v>
      </c>
      <c r="O14">
        <f>rekapitulace!H8</f>
        <v>21</v>
      </c>
      <c r="P14">
        <f t="shared" si="1"/>
        <v>467.8863</v>
      </c>
    </row>
    <row r="15" spans="1:16" ht="12.75">
      <c r="A15" s="6">
        <v>4</v>
      </c>
      <c r="B15" s="6" t="s">
        <v>46</v>
      </c>
      <c r="C15" s="6" t="s">
        <v>70</v>
      </c>
      <c r="D15" s="6" t="s">
        <v>46</v>
      </c>
      <c r="E15" s="6" t="s">
        <v>71</v>
      </c>
      <c r="F15" s="6" t="s">
        <v>72</v>
      </c>
      <c r="G15" s="8">
        <v>64.8</v>
      </c>
      <c r="H15" s="11">
        <v>254.1</v>
      </c>
      <c r="I15" s="10">
        <f t="shared" si="0"/>
        <v>16465.68</v>
      </c>
      <c r="O15">
        <f>rekapitulace!H8</f>
        <v>21</v>
      </c>
      <c r="P15">
        <f t="shared" si="1"/>
        <v>3457.7927999999997</v>
      </c>
    </row>
    <row r="16" spans="1:16" ht="12.75">
      <c r="A16" s="6">
        <v>5</v>
      </c>
      <c r="B16" s="6" t="s">
        <v>46</v>
      </c>
      <c r="C16" s="6" t="s">
        <v>73</v>
      </c>
      <c r="D16" s="6" t="s">
        <v>46</v>
      </c>
      <c r="E16" s="6" t="s">
        <v>74</v>
      </c>
      <c r="F16" s="6" t="s">
        <v>72</v>
      </c>
      <c r="G16" s="8">
        <v>192.8</v>
      </c>
      <c r="H16" s="11">
        <v>204.49</v>
      </c>
      <c r="I16" s="10">
        <f t="shared" si="0"/>
        <v>39425.67</v>
      </c>
      <c r="O16">
        <f>rekapitulace!H8</f>
        <v>21</v>
      </c>
      <c r="P16">
        <f t="shared" si="1"/>
        <v>8279.3907</v>
      </c>
    </row>
    <row r="17" spans="1:16" ht="12.75">
      <c r="A17" s="6">
        <v>6</v>
      </c>
      <c r="B17" s="6" t="s">
        <v>46</v>
      </c>
      <c r="C17" s="6" t="s">
        <v>75</v>
      </c>
      <c r="D17" s="6" t="s">
        <v>46</v>
      </c>
      <c r="E17" s="6" t="s">
        <v>76</v>
      </c>
      <c r="F17" s="6" t="s">
        <v>77</v>
      </c>
      <c r="G17" s="8">
        <v>64.4</v>
      </c>
      <c r="H17" s="11">
        <v>347.55</v>
      </c>
      <c r="I17" s="10">
        <f t="shared" si="0"/>
        <v>22382.22</v>
      </c>
      <c r="O17">
        <f>rekapitulace!H8</f>
        <v>21</v>
      </c>
      <c r="P17">
        <f t="shared" si="1"/>
        <v>4700.2662</v>
      </c>
    </row>
    <row r="18" spans="1:16" ht="12.75">
      <c r="A18" s="6">
        <v>7</v>
      </c>
      <c r="B18" s="6" t="s">
        <v>46</v>
      </c>
      <c r="C18" s="6" t="s">
        <v>97</v>
      </c>
      <c r="D18" s="6" t="s">
        <v>46</v>
      </c>
      <c r="E18" s="6" t="s">
        <v>98</v>
      </c>
      <c r="F18" s="6" t="s">
        <v>77</v>
      </c>
      <c r="G18" s="8">
        <v>2929.07</v>
      </c>
      <c r="H18" s="11">
        <v>114</v>
      </c>
      <c r="I18" s="10">
        <f t="shared" si="0"/>
        <v>333913.98</v>
      </c>
      <c r="O18">
        <f>rekapitulace!H8</f>
        <v>21</v>
      </c>
      <c r="P18">
        <f t="shared" si="1"/>
        <v>70121.93579999999</v>
      </c>
    </row>
    <row r="19" spans="1:16" ht="12.75">
      <c r="A19" s="6">
        <v>8</v>
      </c>
      <c r="B19" s="6" t="s">
        <v>46</v>
      </c>
      <c r="C19" s="6" t="s">
        <v>78</v>
      </c>
      <c r="D19" s="6" t="s">
        <v>46</v>
      </c>
      <c r="E19" s="6" t="s">
        <v>79</v>
      </c>
      <c r="F19" s="6" t="s">
        <v>48</v>
      </c>
      <c r="G19" s="8">
        <v>8338.43</v>
      </c>
      <c r="H19" s="11">
        <v>170.1</v>
      </c>
      <c r="I19" s="10">
        <f t="shared" si="0"/>
        <v>1418366.94</v>
      </c>
      <c r="O19">
        <f>rekapitulace!H8</f>
        <v>21</v>
      </c>
      <c r="P19">
        <f t="shared" si="1"/>
        <v>297857.0574</v>
      </c>
    </row>
    <row r="20" spans="1:16" ht="12.75">
      <c r="A20" s="6">
        <v>9</v>
      </c>
      <c r="B20" s="6" t="s">
        <v>46</v>
      </c>
      <c r="C20" s="6" t="s">
        <v>80</v>
      </c>
      <c r="D20" s="6" t="s">
        <v>46</v>
      </c>
      <c r="E20" s="6" t="s">
        <v>81</v>
      </c>
      <c r="F20" s="6" t="s">
        <v>48</v>
      </c>
      <c r="G20" s="8">
        <v>8338.43</v>
      </c>
      <c r="H20" s="11">
        <v>82.64</v>
      </c>
      <c r="I20" s="10">
        <f t="shared" si="0"/>
        <v>689087.86</v>
      </c>
      <c r="O20">
        <f>rekapitulace!H8</f>
        <v>21</v>
      </c>
      <c r="P20">
        <f t="shared" si="1"/>
        <v>144708.45059999998</v>
      </c>
    </row>
    <row r="21" spans="1:16" ht="12.75">
      <c r="A21" s="6">
        <v>10</v>
      </c>
      <c r="B21" s="6" t="s">
        <v>46</v>
      </c>
      <c r="C21" s="6" t="s">
        <v>1423</v>
      </c>
      <c r="D21" s="6" t="s">
        <v>46</v>
      </c>
      <c r="E21" s="6" t="s">
        <v>1424</v>
      </c>
      <c r="F21" s="6" t="s">
        <v>77</v>
      </c>
      <c r="G21" s="8">
        <v>953.818</v>
      </c>
      <c r="H21" s="11">
        <v>34.6</v>
      </c>
      <c r="I21" s="10">
        <f t="shared" si="0"/>
        <v>33002.1</v>
      </c>
      <c r="O21">
        <f>rekapitulace!H8</f>
        <v>21</v>
      </c>
      <c r="P21">
        <f t="shared" si="1"/>
        <v>6930.441</v>
      </c>
    </row>
    <row r="22" spans="1:16" ht="12.75">
      <c r="A22" s="6">
        <v>11</v>
      </c>
      <c r="B22" s="6" t="s">
        <v>46</v>
      </c>
      <c r="C22" s="6" t="s">
        <v>95</v>
      </c>
      <c r="D22" s="6" t="s">
        <v>46</v>
      </c>
      <c r="E22" s="6" t="s">
        <v>96</v>
      </c>
      <c r="F22" s="6" t="s">
        <v>77</v>
      </c>
      <c r="G22" s="8">
        <v>983.201</v>
      </c>
      <c r="H22" s="11">
        <v>195</v>
      </c>
      <c r="I22" s="10">
        <f t="shared" si="0"/>
        <v>191724.2</v>
      </c>
      <c r="O22">
        <f>rekapitulace!H8</f>
        <v>21</v>
      </c>
      <c r="P22">
        <f t="shared" si="1"/>
        <v>40262.082</v>
      </c>
    </row>
    <row r="23" spans="1:16" ht="12.75">
      <c r="A23" s="6">
        <v>12</v>
      </c>
      <c r="B23" s="6" t="s">
        <v>46</v>
      </c>
      <c r="C23" s="6" t="s">
        <v>337</v>
      </c>
      <c r="D23" s="6" t="s">
        <v>46</v>
      </c>
      <c r="E23" s="6" t="s">
        <v>338</v>
      </c>
      <c r="F23" s="6" t="s">
        <v>77</v>
      </c>
      <c r="G23" s="8">
        <v>983.201</v>
      </c>
      <c r="H23" s="11">
        <v>55.9</v>
      </c>
      <c r="I23" s="10">
        <f t="shared" si="0"/>
        <v>54960.94</v>
      </c>
      <c r="O23">
        <f>rekapitulace!H8</f>
        <v>21</v>
      </c>
      <c r="P23">
        <f t="shared" si="1"/>
        <v>11541.7974</v>
      </c>
    </row>
    <row r="24" spans="1:16" ht="12.75">
      <c r="A24" s="6">
        <v>13</v>
      </c>
      <c r="B24" s="6" t="s">
        <v>46</v>
      </c>
      <c r="C24" s="6" t="s">
        <v>1425</v>
      </c>
      <c r="D24" s="6" t="s">
        <v>46</v>
      </c>
      <c r="E24" s="6" t="s">
        <v>1426</v>
      </c>
      <c r="F24" s="6" t="s">
        <v>77</v>
      </c>
      <c r="G24" s="8">
        <v>953.818</v>
      </c>
      <c r="H24" s="11">
        <v>19.5</v>
      </c>
      <c r="I24" s="10">
        <f t="shared" si="0"/>
        <v>18599.45</v>
      </c>
      <c r="O24">
        <f>rekapitulace!H8</f>
        <v>21</v>
      </c>
      <c r="P24">
        <f t="shared" si="1"/>
        <v>3905.8845</v>
      </c>
    </row>
    <row r="25" spans="1:16" ht="12.75">
      <c r="A25" s="6">
        <v>14</v>
      </c>
      <c r="B25" s="6" t="s">
        <v>46</v>
      </c>
      <c r="C25" s="6" t="s">
        <v>82</v>
      </c>
      <c r="D25" s="6" t="s">
        <v>46</v>
      </c>
      <c r="E25" s="6" t="s">
        <v>83</v>
      </c>
      <c r="F25" s="6" t="s">
        <v>77</v>
      </c>
      <c r="G25" s="8">
        <v>983.201</v>
      </c>
      <c r="H25" s="11">
        <v>15.65</v>
      </c>
      <c r="I25" s="10">
        <f t="shared" si="0"/>
        <v>15387.1</v>
      </c>
      <c r="O25">
        <f>rekapitulace!H8</f>
        <v>21</v>
      </c>
      <c r="P25">
        <f t="shared" si="1"/>
        <v>3231.291</v>
      </c>
    </row>
    <row r="26" spans="1:16" ht="12.75">
      <c r="A26" s="6">
        <v>15</v>
      </c>
      <c r="B26" s="6" t="s">
        <v>46</v>
      </c>
      <c r="C26" s="6" t="s">
        <v>84</v>
      </c>
      <c r="D26" s="6" t="s">
        <v>46</v>
      </c>
      <c r="E26" s="6" t="s">
        <v>85</v>
      </c>
      <c r="F26" s="6" t="s">
        <v>86</v>
      </c>
      <c r="G26" s="8">
        <v>1868.082</v>
      </c>
      <c r="H26" s="11">
        <v>210</v>
      </c>
      <c r="I26" s="10">
        <f t="shared" si="0"/>
        <v>392297.22</v>
      </c>
      <c r="O26">
        <f>rekapitulace!H8</f>
        <v>21</v>
      </c>
      <c r="P26">
        <f t="shared" si="1"/>
        <v>82382.41619999999</v>
      </c>
    </row>
    <row r="27" spans="1:16" ht="12.75">
      <c r="A27" s="6">
        <v>16</v>
      </c>
      <c r="B27" s="6" t="s">
        <v>46</v>
      </c>
      <c r="C27" s="6" t="s">
        <v>87</v>
      </c>
      <c r="D27" s="6" t="s">
        <v>46</v>
      </c>
      <c r="E27" s="6" t="s">
        <v>88</v>
      </c>
      <c r="F27" s="6" t="s">
        <v>77</v>
      </c>
      <c r="G27" s="8">
        <v>2899.687</v>
      </c>
      <c r="H27" s="11">
        <v>83.48</v>
      </c>
      <c r="I27" s="10">
        <f t="shared" si="0"/>
        <v>242065.87</v>
      </c>
      <c r="O27">
        <f>rekapitulace!H8</f>
        <v>21</v>
      </c>
      <c r="P27">
        <f t="shared" si="1"/>
        <v>50833.8327</v>
      </c>
    </row>
    <row r="28" spans="1:16" ht="12.75" customHeight="1">
      <c r="A28" s="13"/>
      <c r="B28" s="13"/>
      <c r="C28" s="13" t="s">
        <v>24</v>
      </c>
      <c r="D28" s="13"/>
      <c r="E28" s="13" t="s">
        <v>43</v>
      </c>
      <c r="F28" s="13"/>
      <c r="G28" s="13"/>
      <c r="H28" s="13"/>
      <c r="I28" s="13">
        <f>SUM(I12:I27)</f>
        <v>3485929.99</v>
      </c>
      <c r="P28">
        <f>ROUND(SUM(P12:P27),2)</f>
        <v>732045.3</v>
      </c>
    </row>
    <row r="30" spans="1:9" ht="12.75" customHeight="1">
      <c r="A30" s="7"/>
      <c r="B30" s="7"/>
      <c r="C30" s="7" t="s">
        <v>38</v>
      </c>
      <c r="D30" s="7"/>
      <c r="E30" s="7" t="s">
        <v>1310</v>
      </c>
      <c r="F30" s="7"/>
      <c r="G30" s="9"/>
      <c r="H30" s="7"/>
      <c r="I30" s="9"/>
    </row>
    <row r="31" spans="1:16" ht="12.75">
      <c r="A31" s="6">
        <v>17</v>
      </c>
      <c r="B31" s="6" t="s">
        <v>46</v>
      </c>
      <c r="C31" s="6" t="s">
        <v>1311</v>
      </c>
      <c r="D31" s="6" t="s">
        <v>46</v>
      </c>
      <c r="E31" s="6" t="s">
        <v>1312</v>
      </c>
      <c r="F31" s="6" t="s">
        <v>48</v>
      </c>
      <c r="G31" s="8">
        <v>130.008</v>
      </c>
      <c r="H31" s="11">
        <v>173</v>
      </c>
      <c r="I31" s="10">
        <f aca="true" t="shared" si="2" ref="I31:I38">ROUND((H31*G31),2)</f>
        <v>22491.38</v>
      </c>
      <c r="O31">
        <f>rekapitulace!H8</f>
        <v>21</v>
      </c>
      <c r="P31">
        <f aca="true" t="shared" si="3" ref="P31:P38">O31/100*I31</f>
        <v>4723.1898</v>
      </c>
    </row>
    <row r="32" spans="1:16" ht="12.75">
      <c r="A32" s="6">
        <v>18</v>
      </c>
      <c r="B32" s="6" t="s">
        <v>46</v>
      </c>
      <c r="C32" s="6" t="s">
        <v>1427</v>
      </c>
      <c r="D32" s="6" t="s">
        <v>46</v>
      </c>
      <c r="E32" s="6" t="s">
        <v>1428</v>
      </c>
      <c r="F32" s="6" t="s">
        <v>48</v>
      </c>
      <c r="G32" s="8">
        <v>50.408</v>
      </c>
      <c r="H32" s="11">
        <v>253</v>
      </c>
      <c r="I32" s="10">
        <f t="shared" si="2"/>
        <v>12753.22</v>
      </c>
      <c r="O32">
        <f>rekapitulace!H8</f>
        <v>21</v>
      </c>
      <c r="P32">
        <f t="shared" si="3"/>
        <v>2678.1762</v>
      </c>
    </row>
    <row r="33" spans="1:16" ht="12.75">
      <c r="A33" s="6">
        <v>19</v>
      </c>
      <c r="B33" s="6" t="s">
        <v>46</v>
      </c>
      <c r="C33" s="6" t="s">
        <v>1429</v>
      </c>
      <c r="D33" s="6" t="s">
        <v>46</v>
      </c>
      <c r="E33" s="6" t="s">
        <v>1430</v>
      </c>
      <c r="F33" s="6" t="s">
        <v>48</v>
      </c>
      <c r="G33" s="8">
        <v>50.408</v>
      </c>
      <c r="H33" s="11">
        <v>231</v>
      </c>
      <c r="I33" s="10">
        <f t="shared" si="2"/>
        <v>11644.25</v>
      </c>
      <c r="O33">
        <f>rekapitulace!H8</f>
        <v>21</v>
      </c>
      <c r="P33">
        <f t="shared" si="3"/>
        <v>2445.2925</v>
      </c>
    </row>
    <row r="34" spans="1:16" ht="12.75">
      <c r="A34" s="6">
        <v>20</v>
      </c>
      <c r="B34" s="6" t="s">
        <v>46</v>
      </c>
      <c r="C34" s="6" t="s">
        <v>1431</v>
      </c>
      <c r="D34" s="6" t="s">
        <v>46</v>
      </c>
      <c r="E34" s="6" t="s">
        <v>1432</v>
      </c>
      <c r="F34" s="6" t="s">
        <v>48</v>
      </c>
      <c r="G34" s="8">
        <v>50.408</v>
      </c>
      <c r="H34" s="11">
        <v>11.7</v>
      </c>
      <c r="I34" s="10">
        <f t="shared" si="2"/>
        <v>589.77</v>
      </c>
      <c r="O34">
        <f>rekapitulace!H8</f>
        <v>21</v>
      </c>
      <c r="P34">
        <f t="shared" si="3"/>
        <v>123.8517</v>
      </c>
    </row>
    <row r="35" spans="1:16" ht="12.75">
      <c r="A35" s="6">
        <v>21</v>
      </c>
      <c r="B35" s="6" t="s">
        <v>46</v>
      </c>
      <c r="C35" s="6" t="s">
        <v>1433</v>
      </c>
      <c r="D35" s="6" t="s">
        <v>46</v>
      </c>
      <c r="E35" s="6" t="s">
        <v>1434</v>
      </c>
      <c r="F35" s="6" t="s">
        <v>48</v>
      </c>
      <c r="G35" s="8">
        <v>50.408</v>
      </c>
      <c r="H35" s="11">
        <v>6.86</v>
      </c>
      <c r="I35" s="10">
        <f t="shared" si="2"/>
        <v>345.8</v>
      </c>
      <c r="O35">
        <f>rekapitulace!H8</f>
        <v>21</v>
      </c>
      <c r="P35">
        <f t="shared" si="3"/>
        <v>72.618</v>
      </c>
    </row>
    <row r="36" spans="1:16" ht="12.75">
      <c r="A36" s="6">
        <v>22</v>
      </c>
      <c r="B36" s="6" t="s">
        <v>46</v>
      </c>
      <c r="C36" s="6" t="s">
        <v>1313</v>
      </c>
      <c r="D36" s="6" t="s">
        <v>46</v>
      </c>
      <c r="E36" s="6" t="s">
        <v>1314</v>
      </c>
      <c r="F36" s="6" t="s">
        <v>48</v>
      </c>
      <c r="G36" s="8">
        <v>79.6</v>
      </c>
      <c r="H36" s="11">
        <v>169</v>
      </c>
      <c r="I36" s="10">
        <f t="shared" si="2"/>
        <v>13452.4</v>
      </c>
      <c r="O36">
        <f>rekapitulace!H8</f>
        <v>21</v>
      </c>
      <c r="P36">
        <f t="shared" si="3"/>
        <v>2825.004</v>
      </c>
    </row>
    <row r="37" spans="1:16" ht="25.5">
      <c r="A37" s="6">
        <v>23</v>
      </c>
      <c r="B37" s="6" t="s">
        <v>46</v>
      </c>
      <c r="C37" s="6" t="s">
        <v>1435</v>
      </c>
      <c r="D37" s="6" t="s">
        <v>46</v>
      </c>
      <c r="E37" s="6" t="s">
        <v>1436</v>
      </c>
      <c r="F37" s="6" t="s">
        <v>48</v>
      </c>
      <c r="G37" s="8">
        <v>50.408</v>
      </c>
      <c r="H37" s="11">
        <v>236</v>
      </c>
      <c r="I37" s="10">
        <f t="shared" si="2"/>
        <v>11896.29</v>
      </c>
      <c r="O37">
        <f>rekapitulace!H8</f>
        <v>21</v>
      </c>
      <c r="P37">
        <f t="shared" si="3"/>
        <v>2498.2209000000003</v>
      </c>
    </row>
    <row r="38" spans="1:16" ht="12.75">
      <c r="A38" s="6">
        <v>24</v>
      </c>
      <c r="B38" s="6" t="s">
        <v>46</v>
      </c>
      <c r="C38" s="6" t="s">
        <v>1437</v>
      </c>
      <c r="D38" s="6" t="s">
        <v>46</v>
      </c>
      <c r="E38" s="6" t="s">
        <v>1438</v>
      </c>
      <c r="F38" s="6" t="s">
        <v>48</v>
      </c>
      <c r="G38" s="8">
        <v>50.408</v>
      </c>
      <c r="H38" s="11">
        <v>333</v>
      </c>
      <c r="I38" s="10">
        <f t="shared" si="2"/>
        <v>16785.86</v>
      </c>
      <c r="O38">
        <f>rekapitulace!H8</f>
        <v>21</v>
      </c>
      <c r="P38">
        <f t="shared" si="3"/>
        <v>3525.0306</v>
      </c>
    </row>
    <row r="39" spans="1:16" ht="12.75" customHeight="1">
      <c r="A39" s="13"/>
      <c r="B39" s="13"/>
      <c r="C39" s="13" t="s">
        <v>38</v>
      </c>
      <c r="D39" s="13"/>
      <c r="E39" s="13" t="s">
        <v>1327</v>
      </c>
      <c r="F39" s="13"/>
      <c r="G39" s="13"/>
      <c r="H39" s="13"/>
      <c r="I39" s="13">
        <f>SUM(I31:I38)</f>
        <v>89958.97</v>
      </c>
      <c r="P39">
        <f>ROUND(SUM(P31:P38),2)</f>
        <v>18891.38</v>
      </c>
    </row>
    <row r="41" spans="1:9" ht="12.75" customHeight="1">
      <c r="A41" s="7"/>
      <c r="B41" s="7"/>
      <c r="C41" s="7" t="s">
        <v>41</v>
      </c>
      <c r="D41" s="7"/>
      <c r="E41" s="7" t="s">
        <v>111</v>
      </c>
      <c r="F41" s="7"/>
      <c r="G41" s="9"/>
      <c r="H41" s="7"/>
      <c r="I41" s="9"/>
    </row>
    <row r="42" spans="1:16" ht="12.75">
      <c r="A42" s="6">
        <v>25</v>
      </c>
      <c r="B42" s="6" t="s">
        <v>46</v>
      </c>
      <c r="C42" s="6" t="s">
        <v>716</v>
      </c>
      <c r="D42" s="6" t="s">
        <v>46</v>
      </c>
      <c r="E42" s="6" t="s">
        <v>1439</v>
      </c>
      <c r="F42" s="6" t="s">
        <v>52</v>
      </c>
      <c r="G42" s="8">
        <v>1</v>
      </c>
      <c r="H42" s="11">
        <v>174</v>
      </c>
      <c r="I42" s="10">
        <f aca="true" t="shared" si="4" ref="I42:I73">ROUND((H42*G42),2)</f>
        <v>174</v>
      </c>
      <c r="O42">
        <f>rekapitulace!H8</f>
        <v>21</v>
      </c>
      <c r="P42">
        <f aca="true" t="shared" si="5" ref="P42:P73">O42/100*I42</f>
        <v>36.54</v>
      </c>
    </row>
    <row r="43" spans="1:16" ht="12.75">
      <c r="A43" s="6">
        <v>26</v>
      </c>
      <c r="B43" s="6" t="s">
        <v>46</v>
      </c>
      <c r="C43" s="6" t="s">
        <v>1440</v>
      </c>
      <c r="D43" s="6" t="s">
        <v>46</v>
      </c>
      <c r="E43" s="6" t="s">
        <v>1441</v>
      </c>
      <c r="F43" s="6" t="s">
        <v>52</v>
      </c>
      <c r="G43" s="8">
        <v>13</v>
      </c>
      <c r="H43" s="11">
        <v>211</v>
      </c>
      <c r="I43" s="10">
        <f t="shared" si="4"/>
        <v>2743</v>
      </c>
      <c r="O43">
        <f>rekapitulace!H8</f>
        <v>21</v>
      </c>
      <c r="P43">
        <f t="shared" si="5"/>
        <v>576.03</v>
      </c>
    </row>
    <row r="44" spans="1:16" ht="12.75">
      <c r="A44" s="6">
        <v>27</v>
      </c>
      <c r="B44" s="6" t="s">
        <v>46</v>
      </c>
      <c r="C44" s="6" t="s">
        <v>1442</v>
      </c>
      <c r="D44" s="6" t="s">
        <v>46</v>
      </c>
      <c r="E44" s="6" t="s">
        <v>1443</v>
      </c>
      <c r="F44" s="6" t="s">
        <v>52</v>
      </c>
      <c r="G44" s="8">
        <v>1</v>
      </c>
      <c r="H44" s="11">
        <v>220</v>
      </c>
      <c r="I44" s="10">
        <f t="shared" si="4"/>
        <v>220</v>
      </c>
      <c r="O44">
        <f>rekapitulace!H8</f>
        <v>21</v>
      </c>
      <c r="P44">
        <f t="shared" si="5"/>
        <v>46.199999999999996</v>
      </c>
    </row>
    <row r="45" spans="1:16" ht="12.75">
      <c r="A45" s="6">
        <v>28</v>
      </c>
      <c r="B45" s="6" t="s">
        <v>46</v>
      </c>
      <c r="C45" s="6" t="s">
        <v>1444</v>
      </c>
      <c r="D45" s="6" t="s">
        <v>46</v>
      </c>
      <c r="E45" s="6" t="s">
        <v>1445</v>
      </c>
      <c r="F45" s="6" t="s">
        <v>52</v>
      </c>
      <c r="G45" s="8">
        <v>2</v>
      </c>
      <c r="H45" s="11">
        <v>291</v>
      </c>
      <c r="I45" s="10">
        <f t="shared" si="4"/>
        <v>582</v>
      </c>
      <c r="O45">
        <f>rekapitulace!H8</f>
        <v>21</v>
      </c>
      <c r="P45">
        <f t="shared" si="5"/>
        <v>122.22</v>
      </c>
    </row>
    <row r="46" spans="1:16" ht="12.75">
      <c r="A46" s="6">
        <v>29</v>
      </c>
      <c r="B46" s="6" t="s">
        <v>46</v>
      </c>
      <c r="C46" s="6" t="s">
        <v>1446</v>
      </c>
      <c r="D46" s="6" t="s">
        <v>46</v>
      </c>
      <c r="E46" s="6" t="s">
        <v>1447</v>
      </c>
      <c r="F46" s="6" t="s">
        <v>52</v>
      </c>
      <c r="G46" s="8">
        <v>86</v>
      </c>
      <c r="H46" s="11">
        <v>390</v>
      </c>
      <c r="I46" s="10">
        <f t="shared" si="4"/>
        <v>33540</v>
      </c>
      <c r="O46">
        <f>rekapitulace!H8</f>
        <v>21</v>
      </c>
      <c r="P46">
        <f t="shared" si="5"/>
        <v>7043.4</v>
      </c>
    </row>
    <row r="47" spans="1:16" ht="12.75">
      <c r="A47" s="6">
        <v>30</v>
      </c>
      <c r="B47" s="6" t="s">
        <v>46</v>
      </c>
      <c r="C47" s="6" t="s">
        <v>142</v>
      </c>
      <c r="D47" s="6" t="s">
        <v>46</v>
      </c>
      <c r="E47" s="6" t="s">
        <v>1448</v>
      </c>
      <c r="F47" s="6" t="s">
        <v>355</v>
      </c>
      <c r="G47" s="8">
        <v>128</v>
      </c>
      <c r="H47" s="11">
        <v>1441</v>
      </c>
      <c r="I47" s="10">
        <f t="shared" si="4"/>
        <v>184448</v>
      </c>
      <c r="O47">
        <f>rekapitulace!H8</f>
        <v>21</v>
      </c>
      <c r="P47">
        <f t="shared" si="5"/>
        <v>38734.08</v>
      </c>
    </row>
    <row r="48" spans="1:16" ht="12.75">
      <c r="A48" s="6">
        <v>31</v>
      </c>
      <c r="B48" s="6" t="s">
        <v>46</v>
      </c>
      <c r="C48" s="6" t="s">
        <v>93</v>
      </c>
      <c r="D48" s="6" t="s">
        <v>46</v>
      </c>
      <c r="E48" s="6" t="s">
        <v>94</v>
      </c>
      <c r="F48" s="6" t="s">
        <v>86</v>
      </c>
      <c r="G48" s="8">
        <v>1621.491</v>
      </c>
      <c r="H48" s="11">
        <v>255.15</v>
      </c>
      <c r="I48" s="10">
        <f t="shared" si="4"/>
        <v>413723.43</v>
      </c>
      <c r="O48">
        <f>rekapitulace!H8</f>
        <v>21</v>
      </c>
      <c r="P48">
        <f t="shared" si="5"/>
        <v>86881.9203</v>
      </c>
    </row>
    <row r="49" spans="1:16" ht="25.5">
      <c r="A49" s="6">
        <v>32</v>
      </c>
      <c r="B49" s="6" t="s">
        <v>46</v>
      </c>
      <c r="C49" s="6" t="s">
        <v>1449</v>
      </c>
      <c r="D49" s="6" t="s">
        <v>46</v>
      </c>
      <c r="E49" s="6" t="s">
        <v>1450</v>
      </c>
      <c r="F49" s="6" t="s">
        <v>72</v>
      </c>
      <c r="G49" s="8">
        <v>523.97</v>
      </c>
      <c r="H49" s="11">
        <v>57.3</v>
      </c>
      <c r="I49" s="10">
        <f t="shared" si="4"/>
        <v>30023.48</v>
      </c>
      <c r="O49">
        <f>rekapitulace!H8</f>
        <v>21</v>
      </c>
      <c r="P49">
        <f t="shared" si="5"/>
        <v>6304.9308</v>
      </c>
    </row>
    <row r="50" spans="1:16" ht="12.75">
      <c r="A50" s="6">
        <v>33</v>
      </c>
      <c r="B50" s="6" t="s">
        <v>46</v>
      </c>
      <c r="C50" s="6" t="s">
        <v>1451</v>
      </c>
      <c r="D50" s="6" t="s">
        <v>46</v>
      </c>
      <c r="E50" s="6" t="s">
        <v>1452</v>
      </c>
      <c r="F50" s="6" t="s">
        <v>72</v>
      </c>
      <c r="G50" s="8">
        <v>523.97</v>
      </c>
      <c r="H50" s="11">
        <v>35.4</v>
      </c>
      <c r="I50" s="10">
        <f t="shared" si="4"/>
        <v>18548.54</v>
      </c>
      <c r="O50">
        <f>rekapitulace!H8</f>
        <v>21</v>
      </c>
      <c r="P50">
        <f t="shared" si="5"/>
        <v>3895.1934</v>
      </c>
    </row>
    <row r="51" spans="1:16" ht="25.5">
      <c r="A51" s="6">
        <v>34</v>
      </c>
      <c r="B51" s="6" t="s">
        <v>46</v>
      </c>
      <c r="C51" s="6" t="s">
        <v>1453</v>
      </c>
      <c r="D51" s="6" t="s">
        <v>46</v>
      </c>
      <c r="E51" s="6" t="s">
        <v>1454</v>
      </c>
      <c r="F51" s="6" t="s">
        <v>72</v>
      </c>
      <c r="G51" s="8">
        <v>80.6</v>
      </c>
      <c r="H51" s="11">
        <v>67.3</v>
      </c>
      <c r="I51" s="10">
        <f t="shared" si="4"/>
        <v>5424.38</v>
      </c>
      <c r="O51">
        <f>rekapitulace!H8</f>
        <v>21</v>
      </c>
      <c r="P51">
        <f t="shared" si="5"/>
        <v>1139.1198</v>
      </c>
    </row>
    <row r="52" spans="1:16" ht="12.75">
      <c r="A52" s="6">
        <v>35</v>
      </c>
      <c r="B52" s="6" t="s">
        <v>46</v>
      </c>
      <c r="C52" s="6" t="s">
        <v>1455</v>
      </c>
      <c r="D52" s="6" t="s">
        <v>46</v>
      </c>
      <c r="E52" s="6" t="s">
        <v>1456</v>
      </c>
      <c r="F52" s="6" t="s">
        <v>72</v>
      </c>
      <c r="G52" s="8">
        <v>80.6</v>
      </c>
      <c r="H52" s="11">
        <v>75.7</v>
      </c>
      <c r="I52" s="10">
        <f t="shared" si="4"/>
        <v>6101.42</v>
      </c>
      <c r="O52">
        <f>rekapitulace!H8</f>
        <v>21</v>
      </c>
      <c r="P52">
        <f t="shared" si="5"/>
        <v>1281.2982</v>
      </c>
    </row>
    <row r="53" spans="1:16" ht="25.5">
      <c r="A53" s="6">
        <v>36</v>
      </c>
      <c r="B53" s="6" t="s">
        <v>46</v>
      </c>
      <c r="C53" s="6" t="s">
        <v>1457</v>
      </c>
      <c r="D53" s="6" t="s">
        <v>46</v>
      </c>
      <c r="E53" s="6" t="s">
        <v>1458</v>
      </c>
      <c r="F53" s="6" t="s">
        <v>72</v>
      </c>
      <c r="G53" s="8">
        <v>182.1</v>
      </c>
      <c r="H53" s="11">
        <v>80.9</v>
      </c>
      <c r="I53" s="10">
        <f t="shared" si="4"/>
        <v>14731.89</v>
      </c>
      <c r="O53">
        <f>rekapitulace!H8</f>
        <v>21</v>
      </c>
      <c r="P53">
        <f t="shared" si="5"/>
        <v>3093.6969</v>
      </c>
    </row>
    <row r="54" spans="1:16" ht="12.75">
      <c r="A54" s="6">
        <v>37</v>
      </c>
      <c r="B54" s="6" t="s">
        <v>46</v>
      </c>
      <c r="C54" s="6" t="s">
        <v>1459</v>
      </c>
      <c r="D54" s="6" t="s">
        <v>46</v>
      </c>
      <c r="E54" s="6" t="s">
        <v>1460</v>
      </c>
      <c r="F54" s="6" t="s">
        <v>72</v>
      </c>
      <c r="G54" s="8">
        <v>182.1</v>
      </c>
      <c r="H54" s="11">
        <v>118</v>
      </c>
      <c r="I54" s="10">
        <f t="shared" si="4"/>
        <v>21487.8</v>
      </c>
      <c r="O54">
        <f>rekapitulace!H8</f>
        <v>21</v>
      </c>
      <c r="P54">
        <f t="shared" si="5"/>
        <v>4512.438</v>
      </c>
    </row>
    <row r="55" spans="1:16" ht="25.5">
      <c r="A55" s="6">
        <v>38</v>
      </c>
      <c r="B55" s="6" t="s">
        <v>46</v>
      </c>
      <c r="C55" s="6" t="s">
        <v>1461</v>
      </c>
      <c r="D55" s="6" t="s">
        <v>46</v>
      </c>
      <c r="E55" s="6" t="s">
        <v>1462</v>
      </c>
      <c r="F55" s="6" t="s">
        <v>72</v>
      </c>
      <c r="G55" s="8">
        <v>69.1</v>
      </c>
      <c r="H55" s="11">
        <v>104</v>
      </c>
      <c r="I55" s="10">
        <f t="shared" si="4"/>
        <v>7186.4</v>
      </c>
      <c r="O55">
        <f>rekapitulace!H8</f>
        <v>21</v>
      </c>
      <c r="P55">
        <f t="shared" si="5"/>
        <v>1509.1439999999998</v>
      </c>
    </row>
    <row r="56" spans="1:16" ht="12.75">
      <c r="A56" s="6">
        <v>39</v>
      </c>
      <c r="B56" s="6" t="s">
        <v>46</v>
      </c>
      <c r="C56" s="6" t="s">
        <v>1463</v>
      </c>
      <c r="D56" s="6" t="s">
        <v>46</v>
      </c>
      <c r="E56" s="6" t="s">
        <v>1464</v>
      </c>
      <c r="F56" s="6" t="s">
        <v>72</v>
      </c>
      <c r="G56" s="8">
        <v>69.1</v>
      </c>
      <c r="H56" s="11">
        <v>225</v>
      </c>
      <c r="I56" s="10">
        <f t="shared" si="4"/>
        <v>15547.5</v>
      </c>
      <c r="O56">
        <f>rekapitulace!H8</f>
        <v>21</v>
      </c>
      <c r="P56">
        <f t="shared" si="5"/>
        <v>3264.975</v>
      </c>
    </row>
    <row r="57" spans="1:16" ht="25.5">
      <c r="A57" s="6">
        <v>40</v>
      </c>
      <c r="B57" s="6" t="s">
        <v>46</v>
      </c>
      <c r="C57" s="6" t="s">
        <v>1465</v>
      </c>
      <c r="D57" s="6" t="s">
        <v>46</v>
      </c>
      <c r="E57" s="6" t="s">
        <v>1466</v>
      </c>
      <c r="F57" s="6" t="s">
        <v>72</v>
      </c>
      <c r="G57" s="8">
        <v>6.3</v>
      </c>
      <c r="H57" s="11">
        <v>115</v>
      </c>
      <c r="I57" s="10">
        <f t="shared" si="4"/>
        <v>724.5</v>
      </c>
      <c r="O57">
        <f>rekapitulace!H8</f>
        <v>21</v>
      </c>
      <c r="P57">
        <f t="shared" si="5"/>
        <v>152.14499999999998</v>
      </c>
    </row>
    <row r="58" spans="1:16" ht="12.75">
      <c r="A58" s="6">
        <v>41</v>
      </c>
      <c r="B58" s="6" t="s">
        <v>46</v>
      </c>
      <c r="C58" s="6" t="s">
        <v>1467</v>
      </c>
      <c r="D58" s="6" t="s">
        <v>46</v>
      </c>
      <c r="E58" s="6" t="s">
        <v>1468</v>
      </c>
      <c r="F58" s="6" t="s">
        <v>72</v>
      </c>
      <c r="G58" s="8">
        <v>6.3</v>
      </c>
      <c r="H58" s="11">
        <v>320</v>
      </c>
      <c r="I58" s="10">
        <f t="shared" si="4"/>
        <v>2016</v>
      </c>
      <c r="O58">
        <f>rekapitulace!H8</f>
        <v>21</v>
      </c>
      <c r="P58">
        <f t="shared" si="5"/>
        <v>423.35999999999996</v>
      </c>
    </row>
    <row r="59" spans="1:16" ht="25.5">
      <c r="A59" s="6">
        <v>42</v>
      </c>
      <c r="B59" s="6" t="s">
        <v>46</v>
      </c>
      <c r="C59" s="6" t="s">
        <v>1469</v>
      </c>
      <c r="D59" s="6" t="s">
        <v>46</v>
      </c>
      <c r="E59" s="6" t="s">
        <v>1470</v>
      </c>
      <c r="F59" s="6" t="s">
        <v>72</v>
      </c>
      <c r="G59" s="8">
        <v>1378.7</v>
      </c>
      <c r="H59" s="11">
        <v>125</v>
      </c>
      <c r="I59" s="10">
        <f t="shared" si="4"/>
        <v>172337.5</v>
      </c>
      <c r="O59">
        <f>rekapitulace!H8</f>
        <v>21</v>
      </c>
      <c r="P59">
        <f t="shared" si="5"/>
        <v>36190.875</v>
      </c>
    </row>
    <row r="60" spans="1:16" ht="12.75">
      <c r="A60" s="6">
        <v>43</v>
      </c>
      <c r="B60" s="6" t="s">
        <v>46</v>
      </c>
      <c r="C60" s="6" t="s">
        <v>1471</v>
      </c>
      <c r="D60" s="6" t="s">
        <v>46</v>
      </c>
      <c r="E60" s="6" t="s">
        <v>1472</v>
      </c>
      <c r="F60" s="6" t="s">
        <v>72</v>
      </c>
      <c r="G60" s="8">
        <v>1378.7</v>
      </c>
      <c r="H60" s="11">
        <v>669</v>
      </c>
      <c r="I60" s="10">
        <f t="shared" si="4"/>
        <v>922350.3</v>
      </c>
      <c r="O60">
        <f>rekapitulace!H8</f>
        <v>21</v>
      </c>
      <c r="P60">
        <f t="shared" si="5"/>
        <v>193693.563</v>
      </c>
    </row>
    <row r="61" spans="1:16" ht="12.75">
      <c r="A61" s="6">
        <v>44</v>
      </c>
      <c r="B61" s="6" t="s">
        <v>46</v>
      </c>
      <c r="C61" s="6" t="s">
        <v>1473</v>
      </c>
      <c r="D61" s="6" t="s">
        <v>46</v>
      </c>
      <c r="E61" s="6" t="s">
        <v>1474</v>
      </c>
      <c r="F61" s="6" t="s">
        <v>52</v>
      </c>
      <c r="G61" s="8">
        <v>1</v>
      </c>
      <c r="H61" s="11">
        <v>93.6</v>
      </c>
      <c r="I61" s="10">
        <f t="shared" si="4"/>
        <v>93.6</v>
      </c>
      <c r="O61">
        <f>rekapitulace!H8</f>
        <v>21</v>
      </c>
      <c r="P61">
        <f t="shared" si="5"/>
        <v>19.656</v>
      </c>
    </row>
    <row r="62" spans="1:16" ht="12.75">
      <c r="A62" s="6">
        <v>45</v>
      </c>
      <c r="B62" s="6" t="s">
        <v>46</v>
      </c>
      <c r="C62" s="6" t="s">
        <v>716</v>
      </c>
      <c r="D62" s="6" t="s">
        <v>24</v>
      </c>
      <c r="E62" s="6" t="s">
        <v>1439</v>
      </c>
      <c r="F62" s="6" t="s">
        <v>52</v>
      </c>
      <c r="G62" s="8">
        <v>88</v>
      </c>
      <c r="H62" s="11">
        <v>174</v>
      </c>
      <c r="I62" s="10">
        <f t="shared" si="4"/>
        <v>15312</v>
      </c>
      <c r="O62">
        <f>rekapitulace!H8</f>
        <v>21</v>
      </c>
      <c r="P62">
        <f t="shared" si="5"/>
        <v>3215.52</v>
      </c>
    </row>
    <row r="63" spans="1:16" ht="12.75">
      <c r="A63" s="6">
        <v>46</v>
      </c>
      <c r="B63" s="6" t="s">
        <v>46</v>
      </c>
      <c r="C63" s="6" t="s">
        <v>1475</v>
      </c>
      <c r="D63" s="6" t="s">
        <v>46</v>
      </c>
      <c r="E63" s="6" t="s">
        <v>1476</v>
      </c>
      <c r="F63" s="6" t="s">
        <v>52</v>
      </c>
      <c r="G63" s="8">
        <v>2</v>
      </c>
      <c r="H63" s="11">
        <v>243</v>
      </c>
      <c r="I63" s="10">
        <f t="shared" si="4"/>
        <v>486</v>
      </c>
      <c r="O63">
        <f>rekapitulace!H8</f>
        <v>21</v>
      </c>
      <c r="P63">
        <f t="shared" si="5"/>
        <v>102.06</v>
      </c>
    </row>
    <row r="64" spans="1:16" ht="12.75">
      <c r="A64" s="6">
        <v>47</v>
      </c>
      <c r="B64" s="6" t="s">
        <v>46</v>
      </c>
      <c r="C64" s="6" t="s">
        <v>510</v>
      </c>
      <c r="D64" s="6" t="s">
        <v>46</v>
      </c>
      <c r="E64" s="6" t="s">
        <v>511</v>
      </c>
      <c r="F64" s="6" t="s">
        <v>52</v>
      </c>
      <c r="G64" s="8">
        <v>86</v>
      </c>
      <c r="H64" s="11">
        <v>60.2</v>
      </c>
      <c r="I64" s="10">
        <f t="shared" si="4"/>
        <v>5177.2</v>
      </c>
      <c r="O64">
        <f>rekapitulace!H8</f>
        <v>21</v>
      </c>
      <c r="P64">
        <f t="shared" si="5"/>
        <v>1087.212</v>
      </c>
    </row>
    <row r="65" spans="1:16" ht="12.75">
      <c r="A65" s="6">
        <v>48</v>
      </c>
      <c r="B65" s="6" t="s">
        <v>46</v>
      </c>
      <c r="C65" s="6" t="s">
        <v>1477</v>
      </c>
      <c r="D65" s="6" t="s">
        <v>46</v>
      </c>
      <c r="E65" s="6" t="s">
        <v>1478</v>
      </c>
      <c r="F65" s="6" t="s">
        <v>52</v>
      </c>
      <c r="G65" s="8">
        <v>2</v>
      </c>
      <c r="H65" s="11">
        <v>225</v>
      </c>
      <c r="I65" s="10">
        <f t="shared" si="4"/>
        <v>450</v>
      </c>
      <c r="O65">
        <f>rekapitulace!H8</f>
        <v>21</v>
      </c>
      <c r="P65">
        <f t="shared" si="5"/>
        <v>94.5</v>
      </c>
    </row>
    <row r="66" spans="1:16" ht="12.75">
      <c r="A66" s="6">
        <v>49</v>
      </c>
      <c r="B66" s="6" t="s">
        <v>46</v>
      </c>
      <c r="C66" s="6" t="s">
        <v>1479</v>
      </c>
      <c r="D66" s="6" t="s">
        <v>46</v>
      </c>
      <c r="E66" s="6" t="s">
        <v>1480</v>
      </c>
      <c r="F66" s="6" t="s">
        <v>52</v>
      </c>
      <c r="G66" s="8">
        <v>2</v>
      </c>
      <c r="H66" s="11">
        <v>409</v>
      </c>
      <c r="I66" s="10">
        <f t="shared" si="4"/>
        <v>818</v>
      </c>
      <c r="O66">
        <f>rekapitulace!H8</f>
        <v>21</v>
      </c>
      <c r="P66">
        <f t="shared" si="5"/>
        <v>171.78</v>
      </c>
    </row>
    <row r="67" spans="1:16" ht="12.75">
      <c r="A67" s="6">
        <v>50</v>
      </c>
      <c r="B67" s="6" t="s">
        <v>46</v>
      </c>
      <c r="C67" s="6" t="s">
        <v>1481</v>
      </c>
      <c r="D67" s="6" t="s">
        <v>46</v>
      </c>
      <c r="E67" s="6" t="s">
        <v>1482</v>
      </c>
      <c r="F67" s="6" t="s">
        <v>52</v>
      </c>
      <c r="G67" s="8">
        <v>10</v>
      </c>
      <c r="H67" s="11">
        <v>239</v>
      </c>
      <c r="I67" s="10">
        <f t="shared" si="4"/>
        <v>2390</v>
      </c>
      <c r="O67">
        <f>rekapitulace!H8</f>
        <v>21</v>
      </c>
      <c r="P67">
        <f t="shared" si="5"/>
        <v>501.9</v>
      </c>
    </row>
    <row r="68" spans="1:16" ht="12.75">
      <c r="A68" s="6">
        <v>51</v>
      </c>
      <c r="B68" s="6" t="s">
        <v>46</v>
      </c>
      <c r="C68" s="6" t="s">
        <v>1483</v>
      </c>
      <c r="D68" s="6" t="s">
        <v>46</v>
      </c>
      <c r="E68" s="6" t="s">
        <v>1484</v>
      </c>
      <c r="F68" s="6" t="s">
        <v>52</v>
      </c>
      <c r="G68" s="8">
        <v>10</v>
      </c>
      <c r="H68" s="11">
        <v>825</v>
      </c>
      <c r="I68" s="10">
        <f t="shared" si="4"/>
        <v>8250</v>
      </c>
      <c r="O68">
        <f>rekapitulace!H8</f>
        <v>21</v>
      </c>
      <c r="P68">
        <f t="shared" si="5"/>
        <v>1732.5</v>
      </c>
    </row>
    <row r="69" spans="1:16" ht="12.75">
      <c r="A69" s="6">
        <v>52</v>
      </c>
      <c r="B69" s="6" t="s">
        <v>46</v>
      </c>
      <c r="C69" s="6" t="s">
        <v>1485</v>
      </c>
      <c r="D69" s="6" t="s">
        <v>46</v>
      </c>
      <c r="E69" s="6" t="s">
        <v>1486</v>
      </c>
      <c r="F69" s="6" t="s">
        <v>52</v>
      </c>
      <c r="G69" s="8">
        <v>13</v>
      </c>
      <c r="H69" s="11">
        <v>210</v>
      </c>
      <c r="I69" s="10">
        <f t="shared" si="4"/>
        <v>2730</v>
      </c>
      <c r="O69">
        <f>rekapitulace!H8</f>
        <v>21</v>
      </c>
      <c r="P69">
        <f t="shared" si="5"/>
        <v>573.3</v>
      </c>
    </row>
    <row r="70" spans="1:16" ht="12.75">
      <c r="A70" s="6">
        <v>53</v>
      </c>
      <c r="B70" s="6" t="s">
        <v>46</v>
      </c>
      <c r="C70" s="6" t="s">
        <v>1487</v>
      </c>
      <c r="D70" s="6" t="s">
        <v>46</v>
      </c>
      <c r="E70" s="6" t="s">
        <v>1488</v>
      </c>
      <c r="F70" s="6" t="s">
        <v>52</v>
      </c>
      <c r="G70" s="8">
        <v>2</v>
      </c>
      <c r="H70" s="11">
        <v>211</v>
      </c>
      <c r="I70" s="10">
        <f t="shared" si="4"/>
        <v>422</v>
      </c>
      <c r="O70">
        <f>rekapitulace!H8</f>
        <v>21</v>
      </c>
      <c r="P70">
        <f t="shared" si="5"/>
        <v>88.61999999999999</v>
      </c>
    </row>
    <row r="71" spans="1:16" ht="12.75">
      <c r="A71" s="6">
        <v>54</v>
      </c>
      <c r="B71" s="6" t="s">
        <v>46</v>
      </c>
      <c r="C71" s="6" t="s">
        <v>1489</v>
      </c>
      <c r="D71" s="6" t="s">
        <v>46</v>
      </c>
      <c r="E71" s="6" t="s">
        <v>1490</v>
      </c>
      <c r="F71" s="6" t="s">
        <v>52</v>
      </c>
      <c r="G71" s="8">
        <v>2</v>
      </c>
      <c r="H71" s="11">
        <v>793</v>
      </c>
      <c r="I71" s="10">
        <f t="shared" si="4"/>
        <v>1586</v>
      </c>
      <c r="O71">
        <f>rekapitulace!H8</f>
        <v>21</v>
      </c>
      <c r="P71">
        <f t="shared" si="5"/>
        <v>333.06</v>
      </c>
    </row>
    <row r="72" spans="1:16" ht="12.75">
      <c r="A72" s="6">
        <v>55</v>
      </c>
      <c r="B72" s="6" t="s">
        <v>46</v>
      </c>
      <c r="C72" s="6" t="s">
        <v>1491</v>
      </c>
      <c r="D72" s="6" t="s">
        <v>46</v>
      </c>
      <c r="E72" s="6" t="s">
        <v>1492</v>
      </c>
      <c r="F72" s="6" t="s">
        <v>52</v>
      </c>
      <c r="G72" s="8">
        <v>1</v>
      </c>
      <c r="H72" s="11">
        <v>223</v>
      </c>
      <c r="I72" s="10">
        <f t="shared" si="4"/>
        <v>223</v>
      </c>
      <c r="O72">
        <f>rekapitulace!H8</f>
        <v>21</v>
      </c>
      <c r="P72">
        <f t="shared" si="5"/>
        <v>46.83</v>
      </c>
    </row>
    <row r="73" spans="1:16" ht="12.75">
      <c r="A73" s="6">
        <v>56</v>
      </c>
      <c r="B73" s="6" t="s">
        <v>46</v>
      </c>
      <c r="C73" s="6" t="s">
        <v>1493</v>
      </c>
      <c r="D73" s="6" t="s">
        <v>46</v>
      </c>
      <c r="E73" s="6" t="s">
        <v>1494</v>
      </c>
      <c r="F73" s="6" t="s">
        <v>52</v>
      </c>
      <c r="G73" s="8">
        <v>1</v>
      </c>
      <c r="H73" s="11">
        <v>787</v>
      </c>
      <c r="I73" s="10">
        <f t="shared" si="4"/>
        <v>787</v>
      </c>
      <c r="O73">
        <f>rekapitulace!H8</f>
        <v>21</v>
      </c>
      <c r="P73">
        <f t="shared" si="5"/>
        <v>165.26999999999998</v>
      </c>
    </row>
    <row r="74" spans="1:16" ht="12.75">
      <c r="A74" s="6">
        <v>57</v>
      </c>
      <c r="B74" s="6" t="s">
        <v>46</v>
      </c>
      <c r="C74" s="6" t="s">
        <v>1495</v>
      </c>
      <c r="D74" s="6" t="s">
        <v>46</v>
      </c>
      <c r="E74" s="6" t="s">
        <v>1496</v>
      </c>
      <c r="F74" s="6" t="s">
        <v>52</v>
      </c>
      <c r="G74" s="8">
        <v>1</v>
      </c>
      <c r="H74" s="11">
        <v>254</v>
      </c>
      <c r="I74" s="10">
        <f aca="true" t="shared" si="6" ref="I74:I105">ROUND((H74*G74),2)</f>
        <v>254</v>
      </c>
      <c r="O74">
        <f>rekapitulace!H8</f>
        <v>21</v>
      </c>
      <c r="P74">
        <f aca="true" t="shared" si="7" ref="P74:P105">O74/100*I74</f>
        <v>53.339999999999996</v>
      </c>
    </row>
    <row r="75" spans="1:16" ht="12.75">
      <c r="A75" s="6">
        <v>58</v>
      </c>
      <c r="B75" s="6" t="s">
        <v>46</v>
      </c>
      <c r="C75" s="6" t="s">
        <v>1497</v>
      </c>
      <c r="D75" s="6" t="s">
        <v>46</v>
      </c>
      <c r="E75" s="6" t="s">
        <v>1498</v>
      </c>
      <c r="F75" s="6" t="s">
        <v>52</v>
      </c>
      <c r="G75" s="8">
        <v>1</v>
      </c>
      <c r="H75" s="11">
        <v>788</v>
      </c>
      <c r="I75" s="10">
        <f t="shared" si="6"/>
        <v>788</v>
      </c>
      <c r="O75">
        <f>rekapitulace!H8</f>
        <v>21</v>
      </c>
      <c r="P75">
        <f t="shared" si="7"/>
        <v>165.48</v>
      </c>
    </row>
    <row r="76" spans="1:16" ht="12.75">
      <c r="A76" s="6">
        <v>59</v>
      </c>
      <c r="B76" s="6" t="s">
        <v>46</v>
      </c>
      <c r="C76" s="6" t="s">
        <v>1499</v>
      </c>
      <c r="D76" s="6" t="s">
        <v>46</v>
      </c>
      <c r="E76" s="6" t="s">
        <v>1500</v>
      </c>
      <c r="F76" s="6" t="s">
        <v>52</v>
      </c>
      <c r="G76" s="8">
        <v>2</v>
      </c>
      <c r="H76" s="11">
        <v>254</v>
      </c>
      <c r="I76" s="10">
        <f t="shared" si="6"/>
        <v>508</v>
      </c>
      <c r="O76">
        <f>rekapitulace!H8</f>
        <v>21</v>
      </c>
      <c r="P76">
        <f t="shared" si="7"/>
        <v>106.67999999999999</v>
      </c>
    </row>
    <row r="77" spans="1:16" ht="12.75">
      <c r="A77" s="6">
        <v>60</v>
      </c>
      <c r="B77" s="6" t="s">
        <v>46</v>
      </c>
      <c r="C77" s="6" t="s">
        <v>1501</v>
      </c>
      <c r="D77" s="6" t="s">
        <v>46</v>
      </c>
      <c r="E77" s="6" t="s">
        <v>1502</v>
      </c>
      <c r="F77" s="6" t="s">
        <v>52</v>
      </c>
      <c r="G77" s="8">
        <v>2</v>
      </c>
      <c r="H77" s="11">
        <v>916</v>
      </c>
      <c r="I77" s="10">
        <f t="shared" si="6"/>
        <v>1832</v>
      </c>
      <c r="O77">
        <f>rekapitulace!H8</f>
        <v>21</v>
      </c>
      <c r="P77">
        <f t="shared" si="7"/>
        <v>384.71999999999997</v>
      </c>
    </row>
    <row r="78" spans="1:16" ht="12.75">
      <c r="A78" s="6">
        <v>61</v>
      </c>
      <c r="B78" s="6" t="s">
        <v>46</v>
      </c>
      <c r="C78" s="6" t="s">
        <v>1503</v>
      </c>
      <c r="D78" s="6" t="s">
        <v>46</v>
      </c>
      <c r="E78" s="6" t="s">
        <v>1504</v>
      </c>
      <c r="F78" s="6" t="s">
        <v>52</v>
      </c>
      <c r="G78" s="8">
        <v>1</v>
      </c>
      <c r="H78" s="11">
        <v>476</v>
      </c>
      <c r="I78" s="10">
        <f t="shared" si="6"/>
        <v>476</v>
      </c>
      <c r="O78">
        <f>rekapitulace!H8</f>
        <v>21</v>
      </c>
      <c r="P78">
        <f t="shared" si="7"/>
        <v>99.96</v>
      </c>
    </row>
    <row r="79" spans="1:16" ht="12.75">
      <c r="A79" s="6">
        <v>62</v>
      </c>
      <c r="B79" s="6" t="s">
        <v>46</v>
      </c>
      <c r="C79" s="6" t="s">
        <v>1505</v>
      </c>
      <c r="D79" s="6" t="s">
        <v>46</v>
      </c>
      <c r="E79" s="6" t="s">
        <v>1506</v>
      </c>
      <c r="F79" s="6" t="s">
        <v>52</v>
      </c>
      <c r="G79" s="8">
        <v>127</v>
      </c>
      <c r="H79" s="11">
        <v>324</v>
      </c>
      <c r="I79" s="10">
        <f t="shared" si="6"/>
        <v>41148</v>
      </c>
      <c r="O79">
        <f>rekapitulace!H8</f>
        <v>21</v>
      </c>
      <c r="P79">
        <f t="shared" si="7"/>
        <v>8641.08</v>
      </c>
    </row>
    <row r="80" spans="1:16" ht="12.75">
      <c r="A80" s="6">
        <v>63</v>
      </c>
      <c r="B80" s="6" t="s">
        <v>46</v>
      </c>
      <c r="C80" s="6" t="s">
        <v>1507</v>
      </c>
      <c r="D80" s="6" t="s">
        <v>46</v>
      </c>
      <c r="E80" s="6" t="s">
        <v>1508</v>
      </c>
      <c r="F80" s="6" t="s">
        <v>52</v>
      </c>
      <c r="G80" s="8">
        <v>127</v>
      </c>
      <c r="H80" s="11">
        <v>577</v>
      </c>
      <c r="I80" s="10">
        <f t="shared" si="6"/>
        <v>73279</v>
      </c>
      <c r="O80">
        <f>rekapitulace!H8</f>
        <v>21</v>
      </c>
      <c r="P80">
        <f t="shared" si="7"/>
        <v>15388.59</v>
      </c>
    </row>
    <row r="81" spans="1:16" ht="12.75">
      <c r="A81" s="6">
        <v>64</v>
      </c>
      <c r="B81" s="6" t="s">
        <v>46</v>
      </c>
      <c r="C81" s="6" t="s">
        <v>1509</v>
      </c>
      <c r="D81" s="6" t="s">
        <v>46</v>
      </c>
      <c r="E81" s="6" t="s">
        <v>1510</v>
      </c>
      <c r="F81" s="6" t="s">
        <v>52</v>
      </c>
      <c r="G81" s="8">
        <v>2</v>
      </c>
      <c r="H81" s="11">
        <v>306</v>
      </c>
      <c r="I81" s="10">
        <f t="shared" si="6"/>
        <v>612</v>
      </c>
      <c r="O81">
        <f>rekapitulace!H8</f>
        <v>21</v>
      </c>
      <c r="P81">
        <f t="shared" si="7"/>
        <v>128.51999999999998</v>
      </c>
    </row>
    <row r="82" spans="1:16" ht="12.75">
      <c r="A82" s="6">
        <v>65</v>
      </c>
      <c r="B82" s="6" t="s">
        <v>46</v>
      </c>
      <c r="C82" s="6" t="s">
        <v>1511</v>
      </c>
      <c r="D82" s="6" t="s">
        <v>46</v>
      </c>
      <c r="E82" s="6" t="s">
        <v>1512</v>
      </c>
      <c r="F82" s="6" t="s">
        <v>52</v>
      </c>
      <c r="G82" s="8">
        <v>2</v>
      </c>
      <c r="H82" s="11">
        <v>3170</v>
      </c>
      <c r="I82" s="10">
        <f t="shared" si="6"/>
        <v>6340</v>
      </c>
      <c r="O82">
        <f>rekapitulace!H8</f>
        <v>21</v>
      </c>
      <c r="P82">
        <f t="shared" si="7"/>
        <v>1331.3999999999999</v>
      </c>
    </row>
    <row r="83" spans="1:16" ht="12.75">
      <c r="A83" s="6">
        <v>66</v>
      </c>
      <c r="B83" s="6" t="s">
        <v>46</v>
      </c>
      <c r="C83" s="6" t="s">
        <v>1513</v>
      </c>
      <c r="D83" s="6" t="s">
        <v>46</v>
      </c>
      <c r="E83" s="6" t="s">
        <v>1514</v>
      </c>
      <c r="F83" s="6" t="s">
        <v>52</v>
      </c>
      <c r="G83" s="8">
        <v>2</v>
      </c>
      <c r="H83" s="11">
        <v>325</v>
      </c>
      <c r="I83" s="10">
        <f t="shared" si="6"/>
        <v>650</v>
      </c>
      <c r="O83">
        <f>rekapitulace!H8</f>
        <v>21</v>
      </c>
      <c r="P83">
        <f t="shared" si="7"/>
        <v>136.5</v>
      </c>
    </row>
    <row r="84" spans="1:16" ht="12.75">
      <c r="A84" s="6">
        <v>67</v>
      </c>
      <c r="B84" s="6" t="s">
        <v>46</v>
      </c>
      <c r="C84" s="6" t="s">
        <v>1515</v>
      </c>
      <c r="D84" s="6" t="s">
        <v>46</v>
      </c>
      <c r="E84" s="6" t="s">
        <v>1516</v>
      </c>
      <c r="F84" s="6" t="s">
        <v>52</v>
      </c>
      <c r="G84" s="8">
        <v>2</v>
      </c>
      <c r="H84" s="11">
        <v>3180</v>
      </c>
      <c r="I84" s="10">
        <f t="shared" si="6"/>
        <v>6360</v>
      </c>
      <c r="O84">
        <f>rekapitulace!H8</f>
        <v>21</v>
      </c>
      <c r="P84">
        <f t="shared" si="7"/>
        <v>1335.6</v>
      </c>
    </row>
    <row r="85" spans="1:16" ht="12.75">
      <c r="A85" s="6">
        <v>68</v>
      </c>
      <c r="B85" s="6" t="s">
        <v>46</v>
      </c>
      <c r="C85" s="6" t="s">
        <v>1517</v>
      </c>
      <c r="D85" s="6" t="s">
        <v>46</v>
      </c>
      <c r="E85" s="6" t="s">
        <v>1518</v>
      </c>
      <c r="F85" s="6" t="s">
        <v>52</v>
      </c>
      <c r="G85" s="8">
        <v>1</v>
      </c>
      <c r="H85" s="11">
        <v>339</v>
      </c>
      <c r="I85" s="10">
        <f t="shared" si="6"/>
        <v>339</v>
      </c>
      <c r="O85">
        <f>rekapitulace!H8</f>
        <v>21</v>
      </c>
      <c r="P85">
        <f t="shared" si="7"/>
        <v>71.19</v>
      </c>
    </row>
    <row r="86" spans="1:16" ht="12.75">
      <c r="A86" s="6">
        <v>69</v>
      </c>
      <c r="B86" s="6" t="s">
        <v>46</v>
      </c>
      <c r="C86" s="6" t="s">
        <v>1519</v>
      </c>
      <c r="D86" s="6" t="s">
        <v>46</v>
      </c>
      <c r="E86" s="6" t="s">
        <v>1520</v>
      </c>
      <c r="F86" s="6" t="s">
        <v>52</v>
      </c>
      <c r="G86" s="8">
        <v>1</v>
      </c>
      <c r="H86" s="11">
        <v>2870</v>
      </c>
      <c r="I86" s="10">
        <f t="shared" si="6"/>
        <v>2870</v>
      </c>
      <c r="O86">
        <f>rekapitulace!H8</f>
        <v>21</v>
      </c>
      <c r="P86">
        <f t="shared" si="7"/>
        <v>602.6999999999999</v>
      </c>
    </row>
    <row r="87" spans="1:16" ht="12.75">
      <c r="A87" s="6">
        <v>70</v>
      </c>
      <c r="B87" s="6" t="s">
        <v>46</v>
      </c>
      <c r="C87" s="6" t="s">
        <v>1521</v>
      </c>
      <c r="D87" s="6" t="s">
        <v>46</v>
      </c>
      <c r="E87" s="6" t="s">
        <v>1522</v>
      </c>
      <c r="F87" s="6" t="s">
        <v>52</v>
      </c>
      <c r="G87" s="8">
        <v>1</v>
      </c>
      <c r="H87" s="11">
        <v>311</v>
      </c>
      <c r="I87" s="10">
        <f t="shared" si="6"/>
        <v>311</v>
      </c>
      <c r="O87">
        <f>rekapitulace!H8</f>
        <v>21</v>
      </c>
      <c r="P87">
        <f t="shared" si="7"/>
        <v>65.31</v>
      </c>
    </row>
    <row r="88" spans="1:16" ht="12.75">
      <c r="A88" s="6">
        <v>71</v>
      </c>
      <c r="B88" s="6" t="s">
        <v>46</v>
      </c>
      <c r="C88" s="6" t="s">
        <v>1523</v>
      </c>
      <c r="D88" s="6" t="s">
        <v>46</v>
      </c>
      <c r="E88" s="6" t="s">
        <v>1524</v>
      </c>
      <c r="F88" s="6" t="s">
        <v>52</v>
      </c>
      <c r="G88" s="8">
        <v>1</v>
      </c>
      <c r="H88" s="11">
        <v>9960</v>
      </c>
      <c r="I88" s="10">
        <f t="shared" si="6"/>
        <v>9960</v>
      </c>
      <c r="O88">
        <f>rekapitulace!H8</f>
        <v>21</v>
      </c>
      <c r="P88">
        <f t="shared" si="7"/>
        <v>2091.6</v>
      </c>
    </row>
    <row r="89" spans="1:16" ht="12.75">
      <c r="A89" s="6">
        <v>72</v>
      </c>
      <c r="B89" s="6" t="s">
        <v>46</v>
      </c>
      <c r="C89" s="6" t="s">
        <v>1525</v>
      </c>
      <c r="D89" s="6" t="s">
        <v>46</v>
      </c>
      <c r="E89" s="6" t="s">
        <v>1526</v>
      </c>
      <c r="F89" s="6" t="s">
        <v>52</v>
      </c>
      <c r="G89" s="8">
        <v>11</v>
      </c>
      <c r="H89" s="11">
        <v>338</v>
      </c>
      <c r="I89" s="10">
        <f t="shared" si="6"/>
        <v>3718</v>
      </c>
      <c r="O89">
        <f>rekapitulace!H8</f>
        <v>21</v>
      </c>
      <c r="P89">
        <f t="shared" si="7"/>
        <v>780.78</v>
      </c>
    </row>
    <row r="90" spans="1:16" ht="12.75">
      <c r="A90" s="6">
        <v>73</v>
      </c>
      <c r="B90" s="6" t="s">
        <v>46</v>
      </c>
      <c r="C90" s="6" t="s">
        <v>1527</v>
      </c>
      <c r="D90" s="6" t="s">
        <v>46</v>
      </c>
      <c r="E90" s="6" t="s">
        <v>1528</v>
      </c>
      <c r="F90" s="6" t="s">
        <v>52</v>
      </c>
      <c r="G90" s="8">
        <v>11</v>
      </c>
      <c r="H90" s="11">
        <v>9960</v>
      </c>
      <c r="I90" s="10">
        <f t="shared" si="6"/>
        <v>109560</v>
      </c>
      <c r="O90">
        <f>rekapitulace!H8</f>
        <v>21</v>
      </c>
      <c r="P90">
        <f t="shared" si="7"/>
        <v>23007.6</v>
      </c>
    </row>
    <row r="91" spans="1:16" ht="12.75">
      <c r="A91" s="6">
        <v>74</v>
      </c>
      <c r="B91" s="6" t="s">
        <v>46</v>
      </c>
      <c r="C91" s="6" t="s">
        <v>1529</v>
      </c>
      <c r="D91" s="6" t="s">
        <v>46</v>
      </c>
      <c r="E91" s="6" t="s">
        <v>1530</v>
      </c>
      <c r="F91" s="6" t="s">
        <v>52</v>
      </c>
      <c r="G91" s="8">
        <v>1</v>
      </c>
      <c r="H91" s="11">
        <v>360</v>
      </c>
      <c r="I91" s="10">
        <f t="shared" si="6"/>
        <v>360</v>
      </c>
      <c r="O91">
        <f>rekapitulace!H8</f>
        <v>21</v>
      </c>
      <c r="P91">
        <f t="shared" si="7"/>
        <v>75.6</v>
      </c>
    </row>
    <row r="92" spans="1:16" ht="12.75">
      <c r="A92" s="6">
        <v>75</v>
      </c>
      <c r="B92" s="6" t="s">
        <v>46</v>
      </c>
      <c r="C92" s="6" t="s">
        <v>1531</v>
      </c>
      <c r="D92" s="6" t="s">
        <v>46</v>
      </c>
      <c r="E92" s="6" t="s">
        <v>1532</v>
      </c>
      <c r="F92" s="6" t="s">
        <v>52</v>
      </c>
      <c r="G92" s="8">
        <v>1</v>
      </c>
      <c r="H92" s="11">
        <v>9960</v>
      </c>
      <c r="I92" s="10">
        <f t="shared" si="6"/>
        <v>9960</v>
      </c>
      <c r="O92">
        <f>rekapitulace!H8</f>
        <v>21</v>
      </c>
      <c r="P92">
        <f t="shared" si="7"/>
        <v>2091.6</v>
      </c>
    </row>
    <row r="93" spans="1:16" ht="25.5">
      <c r="A93" s="6">
        <v>76</v>
      </c>
      <c r="B93" s="6" t="s">
        <v>46</v>
      </c>
      <c r="C93" s="6" t="s">
        <v>1533</v>
      </c>
      <c r="D93" s="6" t="s">
        <v>46</v>
      </c>
      <c r="E93" s="6" t="s">
        <v>1534</v>
      </c>
      <c r="F93" s="6" t="s">
        <v>52</v>
      </c>
      <c r="G93" s="8">
        <v>70</v>
      </c>
      <c r="H93" s="11">
        <v>334</v>
      </c>
      <c r="I93" s="10">
        <f t="shared" si="6"/>
        <v>23380</v>
      </c>
      <c r="O93">
        <f>rekapitulace!H8</f>
        <v>21</v>
      </c>
      <c r="P93">
        <f t="shared" si="7"/>
        <v>4909.8</v>
      </c>
    </row>
    <row r="94" spans="1:16" ht="12.75">
      <c r="A94" s="6">
        <v>77</v>
      </c>
      <c r="B94" s="6" t="s">
        <v>46</v>
      </c>
      <c r="C94" s="6" t="s">
        <v>1535</v>
      </c>
      <c r="D94" s="6" t="s">
        <v>46</v>
      </c>
      <c r="E94" s="6" t="s">
        <v>1536</v>
      </c>
      <c r="F94" s="6" t="s">
        <v>52</v>
      </c>
      <c r="G94" s="8">
        <v>70</v>
      </c>
      <c r="H94" s="11">
        <v>1830</v>
      </c>
      <c r="I94" s="10">
        <f t="shared" si="6"/>
        <v>128100</v>
      </c>
      <c r="O94">
        <f>rekapitulace!H8</f>
        <v>21</v>
      </c>
      <c r="P94">
        <f t="shared" si="7"/>
        <v>26901</v>
      </c>
    </row>
    <row r="95" spans="1:16" ht="12.75">
      <c r="A95" s="6">
        <v>78</v>
      </c>
      <c r="B95" s="6" t="s">
        <v>46</v>
      </c>
      <c r="C95" s="6" t="s">
        <v>1537</v>
      </c>
      <c r="D95" s="6" t="s">
        <v>46</v>
      </c>
      <c r="E95" s="6" t="s">
        <v>1538</v>
      </c>
      <c r="F95" s="6" t="s">
        <v>52</v>
      </c>
      <c r="G95" s="8">
        <v>2</v>
      </c>
      <c r="H95" s="11">
        <v>1390</v>
      </c>
      <c r="I95" s="10">
        <f t="shared" si="6"/>
        <v>2780</v>
      </c>
      <c r="O95">
        <f>rekapitulace!H8</f>
        <v>21</v>
      </c>
      <c r="P95">
        <f t="shared" si="7"/>
        <v>583.8</v>
      </c>
    </row>
    <row r="96" spans="1:16" ht="12.75">
      <c r="A96" s="6">
        <v>79</v>
      </c>
      <c r="B96" s="6" t="s">
        <v>46</v>
      </c>
      <c r="C96" s="6" t="s">
        <v>1539</v>
      </c>
      <c r="D96" s="6" t="s">
        <v>46</v>
      </c>
      <c r="E96" s="6" t="s">
        <v>1540</v>
      </c>
      <c r="F96" s="6" t="s">
        <v>52</v>
      </c>
      <c r="G96" s="8">
        <v>86</v>
      </c>
      <c r="H96" s="11">
        <v>139</v>
      </c>
      <c r="I96" s="10">
        <f t="shared" si="6"/>
        <v>11954</v>
      </c>
      <c r="O96">
        <f>rekapitulace!H8</f>
        <v>21</v>
      </c>
      <c r="P96">
        <f t="shared" si="7"/>
        <v>2510.3399999999997</v>
      </c>
    </row>
    <row r="97" spans="1:16" ht="12.75">
      <c r="A97" s="6">
        <v>80</v>
      </c>
      <c r="B97" s="6" t="s">
        <v>46</v>
      </c>
      <c r="C97" s="6" t="s">
        <v>1541</v>
      </c>
      <c r="D97" s="6" t="s">
        <v>46</v>
      </c>
      <c r="E97" s="6" t="s">
        <v>1542</v>
      </c>
      <c r="F97" s="6" t="s">
        <v>52</v>
      </c>
      <c r="G97" s="8">
        <v>86</v>
      </c>
      <c r="H97" s="11">
        <v>2220</v>
      </c>
      <c r="I97" s="10">
        <f t="shared" si="6"/>
        <v>190920</v>
      </c>
      <c r="O97">
        <f>rekapitulace!H8</f>
        <v>21</v>
      </c>
      <c r="P97">
        <f t="shared" si="7"/>
        <v>40093.2</v>
      </c>
    </row>
    <row r="98" spans="1:16" ht="12.75">
      <c r="A98" s="6">
        <v>81</v>
      </c>
      <c r="B98" s="6" t="s">
        <v>46</v>
      </c>
      <c r="C98" s="6" t="s">
        <v>1543</v>
      </c>
      <c r="D98" s="6" t="s">
        <v>46</v>
      </c>
      <c r="E98" s="6" t="s">
        <v>1544</v>
      </c>
      <c r="F98" s="6" t="s">
        <v>52</v>
      </c>
      <c r="G98" s="8">
        <v>4</v>
      </c>
      <c r="H98" s="11">
        <v>612</v>
      </c>
      <c r="I98" s="10">
        <f t="shared" si="6"/>
        <v>2448</v>
      </c>
      <c r="O98">
        <f>rekapitulace!H8</f>
        <v>21</v>
      </c>
      <c r="P98">
        <f t="shared" si="7"/>
        <v>514.0799999999999</v>
      </c>
    </row>
    <row r="99" spans="1:16" ht="12.75">
      <c r="A99" s="6">
        <v>82</v>
      </c>
      <c r="B99" s="6" t="s">
        <v>46</v>
      </c>
      <c r="C99" s="6" t="s">
        <v>1545</v>
      </c>
      <c r="D99" s="6" t="s">
        <v>46</v>
      </c>
      <c r="E99" s="6" t="s">
        <v>1546</v>
      </c>
      <c r="F99" s="6" t="s">
        <v>52</v>
      </c>
      <c r="G99" s="8">
        <v>4</v>
      </c>
      <c r="H99" s="11">
        <v>4070</v>
      </c>
      <c r="I99" s="10">
        <f t="shared" si="6"/>
        <v>16280</v>
      </c>
      <c r="O99">
        <f>rekapitulace!H8</f>
        <v>21</v>
      </c>
      <c r="P99">
        <f t="shared" si="7"/>
        <v>3418.7999999999997</v>
      </c>
    </row>
    <row r="100" spans="1:16" ht="12.75">
      <c r="A100" s="6">
        <v>83</v>
      </c>
      <c r="B100" s="6" t="s">
        <v>46</v>
      </c>
      <c r="C100" s="6" t="s">
        <v>1547</v>
      </c>
      <c r="D100" s="6" t="s">
        <v>46</v>
      </c>
      <c r="E100" s="6" t="s">
        <v>1548</v>
      </c>
      <c r="F100" s="6" t="s">
        <v>52</v>
      </c>
      <c r="G100" s="8">
        <v>2</v>
      </c>
      <c r="H100" s="11">
        <v>706</v>
      </c>
      <c r="I100" s="10">
        <f t="shared" si="6"/>
        <v>1412</v>
      </c>
      <c r="O100">
        <f>rekapitulace!H8</f>
        <v>21</v>
      </c>
      <c r="P100">
        <f t="shared" si="7"/>
        <v>296.52</v>
      </c>
    </row>
    <row r="101" spans="1:16" ht="12.75">
      <c r="A101" s="6">
        <v>84</v>
      </c>
      <c r="B101" s="6" t="s">
        <v>46</v>
      </c>
      <c r="C101" s="6" t="s">
        <v>1549</v>
      </c>
      <c r="D101" s="6" t="s">
        <v>46</v>
      </c>
      <c r="E101" s="6" t="s">
        <v>1550</v>
      </c>
      <c r="F101" s="6" t="s">
        <v>52</v>
      </c>
      <c r="G101" s="8">
        <v>2</v>
      </c>
      <c r="H101" s="11">
        <v>5210</v>
      </c>
      <c r="I101" s="10">
        <f t="shared" si="6"/>
        <v>10420</v>
      </c>
      <c r="O101">
        <f>rekapitulace!H8</f>
        <v>21</v>
      </c>
      <c r="P101">
        <f t="shared" si="7"/>
        <v>2188.2</v>
      </c>
    </row>
    <row r="102" spans="1:16" ht="12.75">
      <c r="A102" s="6">
        <v>85</v>
      </c>
      <c r="B102" s="6" t="s">
        <v>46</v>
      </c>
      <c r="C102" s="6" t="s">
        <v>1551</v>
      </c>
      <c r="D102" s="6" t="s">
        <v>46</v>
      </c>
      <c r="E102" s="6" t="s">
        <v>1552</v>
      </c>
      <c r="F102" s="6" t="s">
        <v>52</v>
      </c>
      <c r="G102" s="8">
        <v>9</v>
      </c>
      <c r="H102" s="11">
        <v>236</v>
      </c>
      <c r="I102" s="10">
        <f t="shared" si="6"/>
        <v>2124</v>
      </c>
      <c r="O102">
        <f>rekapitulace!H8</f>
        <v>21</v>
      </c>
      <c r="P102">
        <f t="shared" si="7"/>
        <v>446.03999999999996</v>
      </c>
    </row>
    <row r="103" spans="1:16" ht="12.75">
      <c r="A103" s="6">
        <v>86</v>
      </c>
      <c r="B103" s="6" t="s">
        <v>46</v>
      </c>
      <c r="C103" s="6" t="s">
        <v>1553</v>
      </c>
      <c r="D103" s="6" t="s">
        <v>46</v>
      </c>
      <c r="E103" s="6" t="s">
        <v>1554</v>
      </c>
      <c r="F103" s="6" t="s">
        <v>52</v>
      </c>
      <c r="G103" s="8">
        <v>9</v>
      </c>
      <c r="H103" s="11">
        <v>11000</v>
      </c>
      <c r="I103" s="10">
        <f t="shared" si="6"/>
        <v>99000</v>
      </c>
      <c r="O103">
        <f>rekapitulace!H8</f>
        <v>21</v>
      </c>
      <c r="P103">
        <f t="shared" si="7"/>
        <v>20790</v>
      </c>
    </row>
    <row r="104" spans="1:16" ht="12.75">
      <c r="A104" s="6">
        <v>87</v>
      </c>
      <c r="B104" s="6" t="s">
        <v>46</v>
      </c>
      <c r="C104" s="6" t="s">
        <v>1555</v>
      </c>
      <c r="D104" s="6" t="s">
        <v>46</v>
      </c>
      <c r="E104" s="6" t="s">
        <v>1556</v>
      </c>
      <c r="F104" s="6" t="s">
        <v>52</v>
      </c>
      <c r="G104" s="8">
        <v>9</v>
      </c>
      <c r="H104" s="11">
        <v>1650</v>
      </c>
      <c r="I104" s="10">
        <f t="shared" si="6"/>
        <v>14850</v>
      </c>
      <c r="O104">
        <f>rekapitulace!H8</f>
        <v>21</v>
      </c>
      <c r="P104">
        <f t="shared" si="7"/>
        <v>3118.5</v>
      </c>
    </row>
    <row r="105" spans="1:16" ht="12.75">
      <c r="A105" s="6">
        <v>88</v>
      </c>
      <c r="B105" s="6" t="s">
        <v>46</v>
      </c>
      <c r="C105" s="6" t="s">
        <v>1557</v>
      </c>
      <c r="D105" s="6" t="s">
        <v>46</v>
      </c>
      <c r="E105" s="6" t="s">
        <v>1558</v>
      </c>
      <c r="F105" s="6" t="s">
        <v>52</v>
      </c>
      <c r="G105" s="8">
        <v>9</v>
      </c>
      <c r="H105" s="11">
        <v>213</v>
      </c>
      <c r="I105" s="10">
        <f t="shared" si="6"/>
        <v>1917</v>
      </c>
      <c r="O105">
        <f>rekapitulace!H8</f>
        <v>21</v>
      </c>
      <c r="P105">
        <f t="shared" si="7"/>
        <v>402.57</v>
      </c>
    </row>
    <row r="106" spans="1:16" ht="12.75">
      <c r="A106" s="6">
        <v>89</v>
      </c>
      <c r="B106" s="6" t="s">
        <v>46</v>
      </c>
      <c r="C106" s="6" t="s">
        <v>144</v>
      </c>
      <c r="D106" s="6" t="s">
        <v>46</v>
      </c>
      <c r="E106" s="6" t="s">
        <v>1559</v>
      </c>
      <c r="F106" s="6" t="s">
        <v>355</v>
      </c>
      <c r="G106" s="8">
        <v>11</v>
      </c>
      <c r="H106" s="11">
        <v>203.4</v>
      </c>
      <c r="I106" s="10">
        <f aca="true" t="shared" si="8" ref="I106:I137">ROUND((H106*G106),2)</f>
        <v>2237.4</v>
      </c>
      <c r="O106">
        <f>rekapitulace!H8</f>
        <v>21</v>
      </c>
      <c r="P106">
        <f aca="true" t="shared" si="9" ref="P106:P137">O106/100*I106</f>
        <v>469.854</v>
      </c>
    </row>
    <row r="107" spans="1:16" ht="12.75">
      <c r="A107" s="6">
        <v>90</v>
      </c>
      <c r="B107" s="6" t="s">
        <v>46</v>
      </c>
      <c r="C107" s="6" t="s">
        <v>1560</v>
      </c>
      <c r="D107" s="6" t="s">
        <v>46</v>
      </c>
      <c r="E107" s="6" t="s">
        <v>1561</v>
      </c>
      <c r="F107" s="6" t="s">
        <v>52</v>
      </c>
      <c r="G107" s="8">
        <v>11</v>
      </c>
      <c r="H107" s="11">
        <v>578</v>
      </c>
      <c r="I107" s="10">
        <f t="shared" si="8"/>
        <v>6358</v>
      </c>
      <c r="O107">
        <f>rekapitulace!H8</f>
        <v>21</v>
      </c>
      <c r="P107">
        <f t="shared" si="9"/>
        <v>1335.18</v>
      </c>
    </row>
    <row r="108" spans="1:16" ht="12.75">
      <c r="A108" s="6">
        <v>91</v>
      </c>
      <c r="B108" s="6" t="s">
        <v>46</v>
      </c>
      <c r="C108" s="6" t="s">
        <v>1562</v>
      </c>
      <c r="D108" s="6" t="s">
        <v>46</v>
      </c>
      <c r="E108" s="6" t="s">
        <v>1563</v>
      </c>
      <c r="F108" s="6" t="s">
        <v>52</v>
      </c>
      <c r="G108" s="8">
        <v>11</v>
      </c>
      <c r="H108" s="11">
        <v>2360</v>
      </c>
      <c r="I108" s="10">
        <f t="shared" si="8"/>
        <v>25960</v>
      </c>
      <c r="O108">
        <f>rekapitulace!H8</f>
        <v>21</v>
      </c>
      <c r="P108">
        <f t="shared" si="9"/>
        <v>5451.599999999999</v>
      </c>
    </row>
    <row r="109" spans="1:16" ht="12.75">
      <c r="A109" s="6">
        <v>92</v>
      </c>
      <c r="B109" s="6" t="s">
        <v>46</v>
      </c>
      <c r="C109" s="6" t="s">
        <v>233</v>
      </c>
      <c r="D109" s="6" t="s">
        <v>46</v>
      </c>
      <c r="E109" s="6" t="s">
        <v>1564</v>
      </c>
      <c r="F109" s="6" t="s">
        <v>355</v>
      </c>
      <c r="G109" s="8">
        <v>1</v>
      </c>
      <c r="H109" s="11">
        <v>3193</v>
      </c>
      <c r="I109" s="10">
        <f t="shared" si="8"/>
        <v>3193</v>
      </c>
      <c r="O109">
        <f>rekapitulace!H8</f>
        <v>21</v>
      </c>
      <c r="P109">
        <f t="shared" si="9"/>
        <v>670.53</v>
      </c>
    </row>
    <row r="110" spans="1:16" ht="12.75">
      <c r="A110" s="6">
        <v>93</v>
      </c>
      <c r="B110" s="6" t="s">
        <v>46</v>
      </c>
      <c r="C110" s="6" t="s">
        <v>182</v>
      </c>
      <c r="D110" s="6" t="s">
        <v>46</v>
      </c>
      <c r="E110" s="6" t="s">
        <v>1565</v>
      </c>
      <c r="F110" s="6" t="s">
        <v>355</v>
      </c>
      <c r="G110" s="8">
        <v>3</v>
      </c>
      <c r="H110" s="11">
        <v>4142</v>
      </c>
      <c r="I110" s="10">
        <f t="shared" si="8"/>
        <v>12426</v>
      </c>
      <c r="O110">
        <f>rekapitulace!H8</f>
        <v>21</v>
      </c>
      <c r="P110">
        <f t="shared" si="9"/>
        <v>2609.46</v>
      </c>
    </row>
    <row r="111" spans="1:16" ht="12.75">
      <c r="A111" s="6">
        <v>94</v>
      </c>
      <c r="B111" s="6" t="s">
        <v>46</v>
      </c>
      <c r="C111" s="6" t="s">
        <v>745</v>
      </c>
      <c r="D111" s="6" t="s">
        <v>46</v>
      </c>
      <c r="E111" s="6" t="s">
        <v>1566</v>
      </c>
      <c r="F111" s="6" t="s">
        <v>355</v>
      </c>
      <c r="G111" s="8">
        <v>1</v>
      </c>
      <c r="H111" s="11">
        <v>4753</v>
      </c>
      <c r="I111" s="10">
        <f t="shared" si="8"/>
        <v>4753</v>
      </c>
      <c r="O111">
        <f>rekapitulace!H8</f>
        <v>21</v>
      </c>
      <c r="P111">
        <f t="shared" si="9"/>
        <v>998.13</v>
      </c>
    </row>
    <row r="112" spans="1:16" ht="12.75">
      <c r="A112" s="6">
        <v>95</v>
      </c>
      <c r="B112" s="6" t="s">
        <v>46</v>
      </c>
      <c r="C112" s="6" t="s">
        <v>747</v>
      </c>
      <c r="D112" s="6" t="s">
        <v>46</v>
      </c>
      <c r="E112" s="6" t="s">
        <v>1567</v>
      </c>
      <c r="F112" s="6" t="s">
        <v>355</v>
      </c>
      <c r="G112" s="8">
        <v>10</v>
      </c>
      <c r="H112" s="11">
        <v>7824</v>
      </c>
      <c r="I112" s="10">
        <f t="shared" si="8"/>
        <v>78240</v>
      </c>
      <c r="O112">
        <f>rekapitulace!H8</f>
        <v>21</v>
      </c>
      <c r="P112">
        <f t="shared" si="9"/>
        <v>16430.399999999998</v>
      </c>
    </row>
    <row r="113" spans="1:16" ht="12.75">
      <c r="A113" s="6">
        <v>96</v>
      </c>
      <c r="B113" s="6" t="s">
        <v>46</v>
      </c>
      <c r="C113" s="6" t="s">
        <v>1568</v>
      </c>
      <c r="D113" s="6" t="s">
        <v>46</v>
      </c>
      <c r="E113" s="6" t="s">
        <v>1569</v>
      </c>
      <c r="F113" s="6" t="s">
        <v>52</v>
      </c>
      <c r="G113" s="8">
        <v>2</v>
      </c>
      <c r="H113" s="11">
        <v>582</v>
      </c>
      <c r="I113" s="10">
        <f t="shared" si="8"/>
        <v>1164</v>
      </c>
      <c r="O113">
        <f>rekapitulace!H8</f>
        <v>21</v>
      </c>
      <c r="P113">
        <f t="shared" si="9"/>
        <v>244.44</v>
      </c>
    </row>
    <row r="114" spans="1:16" ht="12.75">
      <c r="A114" s="6">
        <v>97</v>
      </c>
      <c r="B114" s="6" t="s">
        <v>46</v>
      </c>
      <c r="C114" s="6" t="s">
        <v>1570</v>
      </c>
      <c r="D114" s="6" t="s">
        <v>46</v>
      </c>
      <c r="E114" s="6" t="s">
        <v>1571</v>
      </c>
      <c r="F114" s="6" t="s">
        <v>52</v>
      </c>
      <c r="G114" s="8">
        <v>2</v>
      </c>
      <c r="H114" s="11">
        <v>35000</v>
      </c>
      <c r="I114" s="10">
        <f t="shared" si="8"/>
        <v>70000</v>
      </c>
      <c r="O114">
        <f>rekapitulace!H8</f>
        <v>21</v>
      </c>
      <c r="P114">
        <f t="shared" si="9"/>
        <v>14700</v>
      </c>
    </row>
    <row r="115" spans="1:16" ht="12.75">
      <c r="A115" s="6">
        <v>98</v>
      </c>
      <c r="B115" s="6" t="s">
        <v>46</v>
      </c>
      <c r="C115" s="6" t="s">
        <v>1572</v>
      </c>
      <c r="D115" s="6" t="s">
        <v>46</v>
      </c>
      <c r="E115" s="6" t="s">
        <v>1573</v>
      </c>
      <c r="F115" s="6" t="s">
        <v>52</v>
      </c>
      <c r="G115" s="8">
        <v>1</v>
      </c>
      <c r="H115" s="11">
        <v>919</v>
      </c>
      <c r="I115" s="10">
        <f t="shared" si="8"/>
        <v>919</v>
      </c>
      <c r="O115">
        <f>rekapitulace!H8</f>
        <v>21</v>
      </c>
      <c r="P115">
        <f t="shared" si="9"/>
        <v>192.98999999999998</v>
      </c>
    </row>
    <row r="116" spans="1:16" ht="12.75">
      <c r="A116" s="6">
        <v>99</v>
      </c>
      <c r="B116" s="6" t="s">
        <v>46</v>
      </c>
      <c r="C116" s="6" t="s">
        <v>1574</v>
      </c>
      <c r="D116" s="6" t="s">
        <v>46</v>
      </c>
      <c r="E116" s="6" t="s">
        <v>1575</v>
      </c>
      <c r="F116" s="6" t="s">
        <v>52</v>
      </c>
      <c r="G116" s="8">
        <v>1</v>
      </c>
      <c r="H116" s="11">
        <v>6070</v>
      </c>
      <c r="I116" s="10">
        <f t="shared" si="8"/>
        <v>6070</v>
      </c>
      <c r="O116">
        <f>rekapitulace!H8</f>
        <v>21</v>
      </c>
      <c r="P116">
        <f t="shared" si="9"/>
        <v>1274.7</v>
      </c>
    </row>
    <row r="117" spans="1:16" ht="12.75">
      <c r="A117" s="6">
        <v>100</v>
      </c>
      <c r="B117" s="6" t="s">
        <v>46</v>
      </c>
      <c r="C117" s="6" t="s">
        <v>1576</v>
      </c>
      <c r="D117" s="6" t="s">
        <v>46</v>
      </c>
      <c r="E117" s="6" t="s">
        <v>1577</v>
      </c>
      <c r="F117" s="6" t="s">
        <v>52</v>
      </c>
      <c r="G117" s="8">
        <v>35</v>
      </c>
      <c r="H117" s="11">
        <v>1250</v>
      </c>
      <c r="I117" s="10">
        <f t="shared" si="8"/>
        <v>43750</v>
      </c>
      <c r="O117">
        <f>rekapitulace!H8</f>
        <v>21</v>
      </c>
      <c r="P117">
        <f t="shared" si="9"/>
        <v>9187.5</v>
      </c>
    </row>
    <row r="118" spans="1:16" ht="12.75">
      <c r="A118" s="6">
        <v>101</v>
      </c>
      <c r="B118" s="6" t="s">
        <v>46</v>
      </c>
      <c r="C118" s="6" t="s">
        <v>1578</v>
      </c>
      <c r="D118" s="6" t="s">
        <v>46</v>
      </c>
      <c r="E118" s="6" t="s">
        <v>1579</v>
      </c>
      <c r="F118" s="6" t="s">
        <v>52</v>
      </c>
      <c r="G118" s="8">
        <v>35</v>
      </c>
      <c r="H118" s="11">
        <v>10400</v>
      </c>
      <c r="I118" s="10">
        <f t="shared" si="8"/>
        <v>364000</v>
      </c>
      <c r="O118">
        <f>rekapitulace!H8</f>
        <v>21</v>
      </c>
      <c r="P118">
        <f t="shared" si="9"/>
        <v>76440</v>
      </c>
    </row>
    <row r="119" spans="1:16" ht="12.75">
      <c r="A119" s="6">
        <v>102</v>
      </c>
      <c r="B119" s="6" t="s">
        <v>46</v>
      </c>
      <c r="C119" s="6" t="s">
        <v>1580</v>
      </c>
      <c r="D119" s="6" t="s">
        <v>46</v>
      </c>
      <c r="E119" s="6" t="s">
        <v>1581</v>
      </c>
      <c r="F119" s="6" t="s">
        <v>52</v>
      </c>
      <c r="G119" s="8">
        <v>128</v>
      </c>
      <c r="H119" s="11">
        <v>634</v>
      </c>
      <c r="I119" s="10">
        <f t="shared" si="8"/>
        <v>81152</v>
      </c>
      <c r="O119">
        <f>rekapitulace!H8</f>
        <v>21</v>
      </c>
      <c r="P119">
        <f t="shared" si="9"/>
        <v>17041.92</v>
      </c>
    </row>
    <row r="120" spans="1:16" ht="12.75">
      <c r="A120" s="6">
        <v>103</v>
      </c>
      <c r="B120" s="6" t="s">
        <v>46</v>
      </c>
      <c r="C120" s="6" t="s">
        <v>1557</v>
      </c>
      <c r="D120" s="6" t="s">
        <v>24</v>
      </c>
      <c r="E120" s="6" t="s">
        <v>1558</v>
      </c>
      <c r="F120" s="6" t="s">
        <v>52</v>
      </c>
      <c r="G120" s="8">
        <v>128</v>
      </c>
      <c r="H120" s="11">
        <v>213</v>
      </c>
      <c r="I120" s="10">
        <f t="shared" si="8"/>
        <v>27264</v>
      </c>
      <c r="O120">
        <f>rekapitulace!H8</f>
        <v>21</v>
      </c>
      <c r="P120">
        <f t="shared" si="9"/>
        <v>5725.44</v>
      </c>
    </row>
    <row r="121" spans="1:16" ht="12.75">
      <c r="A121" s="6">
        <v>104</v>
      </c>
      <c r="B121" s="6" t="s">
        <v>46</v>
      </c>
      <c r="C121" s="6" t="s">
        <v>749</v>
      </c>
      <c r="D121" s="6" t="s">
        <v>46</v>
      </c>
      <c r="E121" s="6" t="s">
        <v>1582</v>
      </c>
      <c r="F121" s="6" t="s">
        <v>355</v>
      </c>
      <c r="G121" s="8">
        <v>3</v>
      </c>
      <c r="H121" s="11">
        <v>1040</v>
      </c>
      <c r="I121" s="10">
        <f t="shared" si="8"/>
        <v>3120</v>
      </c>
      <c r="O121">
        <f>rekapitulace!H8</f>
        <v>21</v>
      </c>
      <c r="P121">
        <f t="shared" si="9"/>
        <v>655.1999999999999</v>
      </c>
    </row>
    <row r="122" spans="1:16" ht="12.75">
      <c r="A122" s="6">
        <v>105</v>
      </c>
      <c r="B122" s="6" t="s">
        <v>46</v>
      </c>
      <c r="C122" s="6" t="s">
        <v>751</v>
      </c>
      <c r="D122" s="6" t="s">
        <v>46</v>
      </c>
      <c r="E122" s="6" t="s">
        <v>1583</v>
      </c>
      <c r="F122" s="6" t="s">
        <v>355</v>
      </c>
      <c r="G122" s="8">
        <v>1</v>
      </c>
      <c r="H122" s="11">
        <v>451</v>
      </c>
      <c r="I122" s="10">
        <f t="shared" si="8"/>
        <v>451</v>
      </c>
      <c r="O122">
        <f>rekapitulace!H8</f>
        <v>21</v>
      </c>
      <c r="P122">
        <f t="shared" si="9"/>
        <v>94.71</v>
      </c>
    </row>
    <row r="123" spans="1:16" ht="12.75">
      <c r="A123" s="6">
        <v>106</v>
      </c>
      <c r="B123" s="6" t="s">
        <v>46</v>
      </c>
      <c r="C123" s="6" t="s">
        <v>168</v>
      </c>
      <c r="D123" s="6" t="s">
        <v>46</v>
      </c>
      <c r="E123" s="6" t="s">
        <v>1584</v>
      </c>
      <c r="F123" s="6" t="s">
        <v>355</v>
      </c>
      <c r="G123" s="8">
        <v>1</v>
      </c>
      <c r="H123" s="11">
        <v>451</v>
      </c>
      <c r="I123" s="10">
        <f t="shared" si="8"/>
        <v>451</v>
      </c>
      <c r="O123">
        <f>rekapitulace!H8</f>
        <v>21</v>
      </c>
      <c r="P123">
        <f t="shared" si="9"/>
        <v>94.71</v>
      </c>
    </row>
    <row r="124" spans="1:16" ht="12.75">
      <c r="A124" s="6">
        <v>107</v>
      </c>
      <c r="B124" s="6" t="s">
        <v>46</v>
      </c>
      <c r="C124" s="6" t="s">
        <v>164</v>
      </c>
      <c r="D124" s="6" t="s">
        <v>46</v>
      </c>
      <c r="E124" s="6" t="s">
        <v>1585</v>
      </c>
      <c r="F124" s="6" t="s">
        <v>355</v>
      </c>
      <c r="G124" s="8">
        <v>1</v>
      </c>
      <c r="H124" s="11">
        <v>374</v>
      </c>
      <c r="I124" s="10">
        <f t="shared" si="8"/>
        <v>374</v>
      </c>
      <c r="O124">
        <f>rekapitulace!H8</f>
        <v>21</v>
      </c>
      <c r="P124">
        <f t="shared" si="9"/>
        <v>78.53999999999999</v>
      </c>
    </row>
    <row r="125" spans="1:16" ht="12.75">
      <c r="A125" s="6">
        <v>108</v>
      </c>
      <c r="B125" s="6" t="s">
        <v>46</v>
      </c>
      <c r="C125" s="6" t="s">
        <v>166</v>
      </c>
      <c r="D125" s="6" t="s">
        <v>46</v>
      </c>
      <c r="E125" s="6" t="s">
        <v>1586</v>
      </c>
      <c r="F125" s="6" t="s">
        <v>355</v>
      </c>
      <c r="G125" s="8">
        <v>3</v>
      </c>
      <c r="H125" s="11">
        <v>1973</v>
      </c>
      <c r="I125" s="10">
        <f t="shared" si="8"/>
        <v>5919</v>
      </c>
      <c r="O125">
        <f>rekapitulace!H8</f>
        <v>21</v>
      </c>
      <c r="P125">
        <f t="shared" si="9"/>
        <v>1242.99</v>
      </c>
    </row>
    <row r="126" spans="1:16" ht="12.75">
      <c r="A126" s="6">
        <v>109</v>
      </c>
      <c r="B126" s="6" t="s">
        <v>46</v>
      </c>
      <c r="C126" s="6" t="s">
        <v>172</v>
      </c>
      <c r="D126" s="6" t="s">
        <v>46</v>
      </c>
      <c r="E126" s="6" t="s">
        <v>1587</v>
      </c>
      <c r="F126" s="6" t="s">
        <v>355</v>
      </c>
      <c r="G126" s="8">
        <v>4</v>
      </c>
      <c r="H126" s="11">
        <v>4149</v>
      </c>
      <c r="I126" s="10">
        <f t="shared" si="8"/>
        <v>16596</v>
      </c>
      <c r="O126">
        <f>rekapitulace!H8</f>
        <v>21</v>
      </c>
      <c r="P126">
        <f t="shared" si="9"/>
        <v>3485.16</v>
      </c>
    </row>
    <row r="127" spans="1:16" ht="12.75">
      <c r="A127" s="6">
        <v>110</v>
      </c>
      <c r="B127" s="6" t="s">
        <v>46</v>
      </c>
      <c r="C127" s="6" t="s">
        <v>176</v>
      </c>
      <c r="D127" s="6" t="s">
        <v>46</v>
      </c>
      <c r="E127" s="6" t="s">
        <v>1588</v>
      </c>
      <c r="F127" s="6" t="s">
        <v>355</v>
      </c>
      <c r="G127" s="8">
        <v>10</v>
      </c>
      <c r="H127" s="11">
        <v>2350</v>
      </c>
      <c r="I127" s="10">
        <f t="shared" si="8"/>
        <v>23500</v>
      </c>
      <c r="O127">
        <f>rekapitulace!H8</f>
        <v>21</v>
      </c>
      <c r="P127">
        <f t="shared" si="9"/>
        <v>4935</v>
      </c>
    </row>
    <row r="128" spans="1:16" ht="12.75">
      <c r="A128" s="6">
        <v>111</v>
      </c>
      <c r="B128" s="6" t="s">
        <v>46</v>
      </c>
      <c r="C128" s="6" t="s">
        <v>178</v>
      </c>
      <c r="D128" s="6" t="s">
        <v>46</v>
      </c>
      <c r="E128" s="6" t="s">
        <v>1589</v>
      </c>
      <c r="F128" s="6" t="s">
        <v>355</v>
      </c>
      <c r="G128" s="8">
        <v>1</v>
      </c>
      <c r="H128" s="11">
        <v>319</v>
      </c>
      <c r="I128" s="10">
        <f t="shared" si="8"/>
        <v>319</v>
      </c>
      <c r="O128">
        <f>rekapitulace!H8</f>
        <v>21</v>
      </c>
      <c r="P128">
        <f t="shared" si="9"/>
        <v>66.99</v>
      </c>
    </row>
    <row r="129" spans="1:16" ht="12.75">
      <c r="A129" s="6">
        <v>112</v>
      </c>
      <c r="B129" s="6" t="s">
        <v>46</v>
      </c>
      <c r="C129" s="6" t="s">
        <v>1590</v>
      </c>
      <c r="D129" s="6" t="s">
        <v>46</v>
      </c>
      <c r="E129" s="6" t="s">
        <v>1591</v>
      </c>
      <c r="F129" s="6" t="s">
        <v>72</v>
      </c>
      <c r="G129" s="8">
        <v>262.7</v>
      </c>
      <c r="H129" s="11">
        <v>20.6</v>
      </c>
      <c r="I129" s="10">
        <f t="shared" si="8"/>
        <v>5411.62</v>
      </c>
      <c r="O129">
        <f>rekapitulace!H8</f>
        <v>21</v>
      </c>
      <c r="P129">
        <f t="shared" si="9"/>
        <v>1136.4402</v>
      </c>
    </row>
    <row r="130" spans="1:16" ht="12.75">
      <c r="A130" s="6">
        <v>113</v>
      </c>
      <c r="B130" s="6" t="s">
        <v>46</v>
      </c>
      <c r="C130" s="6" t="s">
        <v>1592</v>
      </c>
      <c r="D130" s="6" t="s">
        <v>46</v>
      </c>
      <c r="E130" s="6" t="s">
        <v>1593</v>
      </c>
      <c r="F130" s="6" t="s">
        <v>72</v>
      </c>
      <c r="G130" s="8">
        <v>878.27</v>
      </c>
      <c r="H130" s="11">
        <v>14.5</v>
      </c>
      <c r="I130" s="10">
        <f t="shared" si="8"/>
        <v>12734.92</v>
      </c>
      <c r="O130">
        <f>rekapitulace!H8</f>
        <v>21</v>
      </c>
      <c r="P130">
        <f t="shared" si="9"/>
        <v>2674.3332</v>
      </c>
    </row>
    <row r="131" spans="1:16" ht="12.75">
      <c r="A131" s="6">
        <v>114</v>
      </c>
      <c r="B131" s="6" t="s">
        <v>46</v>
      </c>
      <c r="C131" s="6" t="s">
        <v>1594</v>
      </c>
      <c r="D131" s="6" t="s">
        <v>46</v>
      </c>
      <c r="E131" s="6" t="s">
        <v>1595</v>
      </c>
      <c r="F131" s="6" t="s">
        <v>72</v>
      </c>
      <c r="G131" s="8">
        <v>6.3</v>
      </c>
      <c r="H131" s="11">
        <v>14.6</v>
      </c>
      <c r="I131" s="10">
        <f t="shared" si="8"/>
        <v>91.98</v>
      </c>
      <c r="O131">
        <f>rekapitulace!H8</f>
        <v>21</v>
      </c>
      <c r="P131">
        <f t="shared" si="9"/>
        <v>19.3158</v>
      </c>
    </row>
    <row r="132" spans="1:16" ht="12.75">
      <c r="A132" s="6">
        <v>115</v>
      </c>
      <c r="B132" s="6" t="s">
        <v>46</v>
      </c>
      <c r="C132" s="6" t="s">
        <v>1596</v>
      </c>
      <c r="D132" s="6" t="s">
        <v>46</v>
      </c>
      <c r="E132" s="6" t="s">
        <v>1597</v>
      </c>
      <c r="F132" s="6" t="s">
        <v>72</v>
      </c>
      <c r="G132" s="8">
        <v>75.4</v>
      </c>
      <c r="H132" s="11">
        <v>27.9</v>
      </c>
      <c r="I132" s="10">
        <f t="shared" si="8"/>
        <v>2103.66</v>
      </c>
      <c r="O132">
        <f>rekapitulace!H8</f>
        <v>21</v>
      </c>
      <c r="P132">
        <f t="shared" si="9"/>
        <v>441.76859999999994</v>
      </c>
    </row>
    <row r="133" spans="1:16" ht="12.75">
      <c r="A133" s="6">
        <v>116</v>
      </c>
      <c r="B133" s="6" t="s">
        <v>46</v>
      </c>
      <c r="C133" s="6" t="s">
        <v>1598</v>
      </c>
      <c r="D133" s="6" t="s">
        <v>46</v>
      </c>
      <c r="E133" s="6" t="s">
        <v>1599</v>
      </c>
      <c r="F133" s="6" t="s">
        <v>72</v>
      </c>
      <c r="G133" s="8">
        <v>1378</v>
      </c>
      <c r="H133" s="11">
        <v>19</v>
      </c>
      <c r="I133" s="10">
        <f t="shared" si="8"/>
        <v>26182</v>
      </c>
      <c r="O133">
        <f>rekapitulace!H8</f>
        <v>21</v>
      </c>
      <c r="P133">
        <f t="shared" si="9"/>
        <v>5498.219999999999</v>
      </c>
    </row>
    <row r="134" spans="1:16" ht="12.75">
      <c r="A134" s="6">
        <v>117</v>
      </c>
      <c r="B134" s="6" t="s">
        <v>46</v>
      </c>
      <c r="C134" s="6" t="s">
        <v>1600</v>
      </c>
      <c r="D134" s="6" t="s">
        <v>46</v>
      </c>
      <c r="E134" s="6" t="s">
        <v>1601</v>
      </c>
      <c r="F134" s="6" t="s">
        <v>72</v>
      </c>
      <c r="G134" s="8">
        <v>1378</v>
      </c>
      <c r="H134" s="11">
        <v>46.6</v>
      </c>
      <c r="I134" s="10">
        <f t="shared" si="8"/>
        <v>64214.8</v>
      </c>
      <c r="O134">
        <f>rekapitulace!H8</f>
        <v>21</v>
      </c>
      <c r="P134">
        <f t="shared" si="9"/>
        <v>13485.108</v>
      </c>
    </row>
    <row r="135" spans="1:16" ht="12.75">
      <c r="A135" s="6">
        <v>118</v>
      </c>
      <c r="B135" s="6" t="s">
        <v>46</v>
      </c>
      <c r="C135" s="6" t="s">
        <v>204</v>
      </c>
      <c r="D135" s="6" t="s">
        <v>46</v>
      </c>
      <c r="E135" s="6" t="s">
        <v>205</v>
      </c>
      <c r="F135" s="6" t="s">
        <v>52</v>
      </c>
      <c r="G135" s="8">
        <v>14</v>
      </c>
      <c r="H135" s="11">
        <v>6210</v>
      </c>
      <c r="I135" s="10">
        <f t="shared" si="8"/>
        <v>86940</v>
      </c>
      <c r="O135">
        <f>rekapitulace!H8</f>
        <v>21</v>
      </c>
      <c r="P135">
        <f t="shared" si="9"/>
        <v>18257.399999999998</v>
      </c>
    </row>
    <row r="136" spans="1:16" ht="12.75">
      <c r="A136" s="6">
        <v>119</v>
      </c>
      <c r="B136" s="6" t="s">
        <v>46</v>
      </c>
      <c r="C136" s="6" t="s">
        <v>1602</v>
      </c>
      <c r="D136" s="6" t="s">
        <v>46</v>
      </c>
      <c r="E136" s="6" t="s">
        <v>1603</v>
      </c>
      <c r="F136" s="6" t="s">
        <v>72</v>
      </c>
      <c r="G136" s="8">
        <v>2262.06</v>
      </c>
      <c r="H136" s="11">
        <v>41.6</v>
      </c>
      <c r="I136" s="10">
        <f t="shared" si="8"/>
        <v>94101.7</v>
      </c>
      <c r="O136">
        <f>rekapitulace!H8</f>
        <v>21</v>
      </c>
      <c r="P136">
        <f t="shared" si="9"/>
        <v>19761.357</v>
      </c>
    </row>
    <row r="137" spans="1:16" ht="12.75">
      <c r="A137" s="6">
        <v>120</v>
      </c>
      <c r="B137" s="6" t="s">
        <v>46</v>
      </c>
      <c r="C137" s="6" t="s">
        <v>1604</v>
      </c>
      <c r="D137" s="6" t="s">
        <v>46</v>
      </c>
      <c r="E137" s="6" t="s">
        <v>1605</v>
      </c>
      <c r="F137" s="6" t="s">
        <v>72</v>
      </c>
      <c r="G137" s="8">
        <v>2262.06</v>
      </c>
      <c r="H137" s="11">
        <v>9.73</v>
      </c>
      <c r="I137" s="10">
        <f t="shared" si="8"/>
        <v>22009.84</v>
      </c>
      <c r="O137">
        <f>rekapitulace!H8</f>
        <v>21</v>
      </c>
      <c r="P137">
        <f t="shared" si="9"/>
        <v>4622.0664</v>
      </c>
    </row>
    <row r="138" spans="1:16" ht="12.75" customHeight="1">
      <c r="A138" s="13"/>
      <c r="B138" s="13"/>
      <c r="C138" s="13" t="s">
        <v>41</v>
      </c>
      <c r="D138" s="13"/>
      <c r="E138" s="13" t="s">
        <v>192</v>
      </c>
      <c r="F138" s="13"/>
      <c r="G138" s="13"/>
      <c r="H138" s="13"/>
      <c r="I138" s="13">
        <f>SUM(I42:I137)</f>
        <v>3757551.8600000003</v>
      </c>
      <c r="P138">
        <f>ROUND(SUM(P42:P137),2)</f>
        <v>789085.89</v>
      </c>
    </row>
    <row r="140" spans="1:9" ht="12.75" customHeight="1">
      <c r="A140" s="7"/>
      <c r="B140" s="7"/>
      <c r="C140" s="7" t="s">
        <v>42</v>
      </c>
      <c r="D140" s="7"/>
      <c r="E140" s="7" t="s">
        <v>1332</v>
      </c>
      <c r="F140" s="7"/>
      <c r="G140" s="9"/>
      <c r="H140" s="7"/>
      <c r="I140" s="9"/>
    </row>
    <row r="141" spans="1:16" ht="12.75">
      <c r="A141" s="6">
        <v>121</v>
      </c>
      <c r="B141" s="6" t="s">
        <v>46</v>
      </c>
      <c r="C141" s="6" t="s">
        <v>1606</v>
      </c>
      <c r="D141" s="6" t="s">
        <v>46</v>
      </c>
      <c r="E141" s="6" t="s">
        <v>1607</v>
      </c>
      <c r="F141" s="6" t="s">
        <v>72</v>
      </c>
      <c r="G141" s="8">
        <v>118.62</v>
      </c>
      <c r="H141" s="11">
        <v>25.8</v>
      </c>
      <c r="I141" s="10">
        <f>ROUND((H141*G141),2)</f>
        <v>3060.4</v>
      </c>
      <c r="O141">
        <f>rekapitulace!H8</f>
        <v>21</v>
      </c>
      <c r="P141">
        <f>O141/100*I141</f>
        <v>642.684</v>
      </c>
    </row>
    <row r="142" spans="1:16" ht="12.75" customHeight="1">
      <c r="A142" s="13"/>
      <c r="B142" s="13"/>
      <c r="C142" s="13" t="s">
        <v>42</v>
      </c>
      <c r="D142" s="13"/>
      <c r="E142" s="13" t="s">
        <v>1341</v>
      </c>
      <c r="F142" s="13"/>
      <c r="G142" s="13"/>
      <c r="H142" s="13"/>
      <c r="I142" s="13">
        <f>SUM(I141:I141)</f>
        <v>3060.4</v>
      </c>
      <c r="P142">
        <f>ROUND(SUM(P141:P141),2)</f>
        <v>642.68</v>
      </c>
    </row>
    <row r="144" spans="1:9" ht="12.75" customHeight="1">
      <c r="A144" s="7"/>
      <c r="B144" s="7"/>
      <c r="C144" s="7" t="s">
        <v>194</v>
      </c>
      <c r="D144" s="7"/>
      <c r="E144" s="7" t="s">
        <v>193</v>
      </c>
      <c r="F144" s="7"/>
      <c r="G144" s="9"/>
      <c r="H144" s="7"/>
      <c r="I144" s="9"/>
    </row>
    <row r="145" spans="1:16" ht="12.75">
      <c r="A145" s="6">
        <v>122</v>
      </c>
      <c r="B145" s="6" t="s">
        <v>46</v>
      </c>
      <c r="C145" s="6" t="s">
        <v>195</v>
      </c>
      <c r="D145" s="6" t="s">
        <v>46</v>
      </c>
      <c r="E145" s="6" t="s">
        <v>196</v>
      </c>
      <c r="F145" s="6" t="s">
        <v>86</v>
      </c>
      <c r="G145" s="8">
        <v>22.35</v>
      </c>
      <c r="H145" s="11">
        <v>823</v>
      </c>
      <c r="I145" s="10">
        <f>ROUND((H145*G145),2)</f>
        <v>18394.05</v>
      </c>
      <c r="O145">
        <f>rekapitulace!H8</f>
        <v>21</v>
      </c>
      <c r="P145">
        <f>O145/100*I145</f>
        <v>3862.7504999999996</v>
      </c>
    </row>
    <row r="146" spans="1:16" ht="25.5">
      <c r="A146" s="6">
        <v>123</v>
      </c>
      <c r="B146" s="6" t="s">
        <v>46</v>
      </c>
      <c r="C146" s="6" t="s">
        <v>1608</v>
      </c>
      <c r="D146" s="6" t="s">
        <v>46</v>
      </c>
      <c r="E146" s="6" t="s">
        <v>1609</v>
      </c>
      <c r="F146" s="6" t="s">
        <v>86</v>
      </c>
      <c r="G146" s="8">
        <v>22.35</v>
      </c>
      <c r="H146" s="11">
        <v>719</v>
      </c>
      <c r="I146" s="10">
        <f>ROUND((H146*G146),2)</f>
        <v>16069.65</v>
      </c>
      <c r="O146">
        <f>rekapitulace!H8</f>
        <v>21</v>
      </c>
      <c r="P146">
        <f>O146/100*I146</f>
        <v>3374.6265</v>
      </c>
    </row>
    <row r="147" spans="1:16" ht="12.75" customHeight="1">
      <c r="A147" s="13"/>
      <c r="B147" s="13"/>
      <c r="C147" s="13" t="s">
        <v>194</v>
      </c>
      <c r="D147" s="13"/>
      <c r="E147" s="13" t="s">
        <v>197</v>
      </c>
      <c r="F147" s="13"/>
      <c r="G147" s="13"/>
      <c r="H147" s="13"/>
      <c r="I147" s="13">
        <f>SUM(I145:I146)</f>
        <v>34463.7</v>
      </c>
      <c r="P147">
        <f>ROUND(SUM(P145:P146),2)</f>
        <v>7237.38</v>
      </c>
    </row>
    <row r="149" spans="1:16" ht="12.75" customHeight="1">
      <c r="A149" s="13"/>
      <c r="B149" s="13"/>
      <c r="C149" s="13"/>
      <c r="D149" s="13"/>
      <c r="E149" s="13" t="s">
        <v>60</v>
      </c>
      <c r="F149" s="13"/>
      <c r="G149" s="13"/>
      <c r="H149" s="13"/>
      <c r="I149" s="13">
        <f>+I28+I39+I138+I142+I147</f>
        <v>7370964.920000001</v>
      </c>
      <c r="P149">
        <f>+P28+P39+P138+P142+P147</f>
        <v>1547902.63</v>
      </c>
    </row>
    <row r="151" spans="1:9" ht="12.75" customHeight="1">
      <c r="A151" s="7" t="s">
        <v>61</v>
      </c>
      <c r="B151" s="7"/>
      <c r="C151" s="7"/>
      <c r="D151" s="7"/>
      <c r="E151" s="7"/>
      <c r="F151" s="7"/>
      <c r="G151" s="7"/>
      <c r="H151" s="7"/>
      <c r="I151" s="7"/>
    </row>
    <row r="152" spans="1:9" ht="12.75" customHeight="1">
      <c r="A152" s="7"/>
      <c r="B152" s="7"/>
      <c r="C152" s="7"/>
      <c r="D152" s="7"/>
      <c r="E152" s="7" t="s">
        <v>62</v>
      </c>
      <c r="F152" s="7"/>
      <c r="G152" s="7"/>
      <c r="H152" s="7"/>
      <c r="I152" s="7"/>
    </row>
    <row r="153" spans="1:16" ht="12.75" customHeight="1">
      <c r="A153" s="13"/>
      <c r="B153" s="13"/>
      <c r="C153" s="13"/>
      <c r="D153" s="13"/>
      <c r="E153" s="13" t="s">
        <v>63</v>
      </c>
      <c r="F153" s="13"/>
      <c r="G153" s="13"/>
      <c r="H153" s="13"/>
      <c r="I153" s="13">
        <v>0</v>
      </c>
      <c r="P153">
        <v>0</v>
      </c>
    </row>
    <row r="154" spans="1:9" ht="12.75" customHeight="1">
      <c r="A154" s="13"/>
      <c r="B154" s="13"/>
      <c r="C154" s="13"/>
      <c r="D154" s="13"/>
      <c r="E154" s="13" t="s">
        <v>64</v>
      </c>
      <c r="F154" s="13"/>
      <c r="G154" s="13"/>
      <c r="H154" s="13"/>
      <c r="I154" s="13"/>
    </row>
    <row r="155" spans="1:16" ht="12.75" customHeight="1">
      <c r="A155" s="13"/>
      <c r="B155" s="13"/>
      <c r="C155" s="13"/>
      <c r="D155" s="13"/>
      <c r="E155" s="13" t="s">
        <v>65</v>
      </c>
      <c r="F155" s="13"/>
      <c r="G155" s="13"/>
      <c r="H155" s="13"/>
      <c r="I155" s="13">
        <v>0</v>
      </c>
      <c r="P155">
        <v>0</v>
      </c>
    </row>
    <row r="156" spans="1:16" ht="12.75" customHeight="1">
      <c r="A156" s="13"/>
      <c r="B156" s="13"/>
      <c r="C156" s="13"/>
      <c r="D156" s="13"/>
      <c r="E156" s="13" t="s">
        <v>66</v>
      </c>
      <c r="F156" s="13"/>
      <c r="G156" s="13"/>
      <c r="H156" s="13"/>
      <c r="I156" s="13">
        <f>I153+I155</f>
        <v>0</v>
      </c>
      <c r="P156">
        <f>P153+P155</f>
        <v>0</v>
      </c>
    </row>
    <row r="158" spans="1:16" ht="12.75" customHeight="1">
      <c r="A158" s="13"/>
      <c r="B158" s="13"/>
      <c r="C158" s="13"/>
      <c r="D158" s="13"/>
      <c r="E158" s="13" t="s">
        <v>66</v>
      </c>
      <c r="F158" s="13"/>
      <c r="G158" s="13"/>
      <c r="H158" s="13"/>
      <c r="I158" s="13">
        <f>I149+I156</f>
        <v>7370964.920000001</v>
      </c>
      <c r="P158">
        <f>P149+P156</f>
        <v>1547902.63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1610</v>
      </c>
      <c r="D5" s="5"/>
      <c r="E5" s="5" t="s">
        <v>1611</v>
      </c>
    </row>
    <row r="6" spans="1:5" ht="12.75" customHeight="1">
      <c r="A6" t="s">
        <v>18</v>
      </c>
      <c r="C6" s="5" t="s">
        <v>1610</v>
      </c>
      <c r="D6" s="5"/>
      <c r="E6" s="5" t="s">
        <v>1611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1612</v>
      </c>
      <c r="D12" s="6" t="s">
        <v>46</v>
      </c>
      <c r="E12" s="6" t="s">
        <v>1613</v>
      </c>
      <c r="F12" s="6" t="s">
        <v>72</v>
      </c>
      <c r="G12" s="8">
        <v>86.9</v>
      </c>
      <c r="H12" s="11">
        <v>2990</v>
      </c>
      <c r="I12" s="10">
        <f aca="true" t="shared" si="0" ref="I12:I24">ROUND((H12*G12),2)</f>
        <v>259831</v>
      </c>
      <c r="O12">
        <f>rekapitulace!H8</f>
        <v>21</v>
      </c>
      <c r="P12">
        <f aca="true" t="shared" si="1" ref="P12:P24">O12/100*I12</f>
        <v>54564.509999999995</v>
      </c>
    </row>
    <row r="13" spans="1:16" ht="12.75">
      <c r="A13" s="6">
        <v>2</v>
      </c>
      <c r="B13" s="6" t="s">
        <v>46</v>
      </c>
      <c r="C13" s="6" t="s">
        <v>73</v>
      </c>
      <c r="D13" s="6" t="s">
        <v>46</v>
      </c>
      <c r="E13" s="6" t="s">
        <v>74</v>
      </c>
      <c r="F13" s="6" t="s">
        <v>72</v>
      </c>
      <c r="G13" s="8">
        <v>1.6</v>
      </c>
      <c r="H13" s="11">
        <v>204.49</v>
      </c>
      <c r="I13" s="10">
        <f t="shared" si="0"/>
        <v>327.18</v>
      </c>
      <c r="O13">
        <f>rekapitulace!H8</f>
        <v>21</v>
      </c>
      <c r="P13">
        <f t="shared" si="1"/>
        <v>68.7078</v>
      </c>
    </row>
    <row r="14" spans="1:16" ht="12.75">
      <c r="A14" s="6">
        <v>3</v>
      </c>
      <c r="B14" s="6" t="s">
        <v>46</v>
      </c>
      <c r="C14" s="6" t="s">
        <v>75</v>
      </c>
      <c r="D14" s="6" t="s">
        <v>46</v>
      </c>
      <c r="E14" s="6" t="s">
        <v>76</v>
      </c>
      <c r="F14" s="6" t="s">
        <v>77</v>
      </c>
      <c r="G14" s="8">
        <v>0.4</v>
      </c>
      <c r="H14" s="11">
        <v>347.55</v>
      </c>
      <c r="I14" s="10">
        <f t="shared" si="0"/>
        <v>139.02</v>
      </c>
      <c r="O14">
        <f>rekapitulace!H8</f>
        <v>21</v>
      </c>
      <c r="P14">
        <f t="shared" si="1"/>
        <v>29.194200000000002</v>
      </c>
    </row>
    <row r="15" spans="1:16" ht="12.75">
      <c r="A15" s="6">
        <v>4</v>
      </c>
      <c r="B15" s="6" t="s">
        <v>46</v>
      </c>
      <c r="C15" s="6" t="s">
        <v>222</v>
      </c>
      <c r="D15" s="6" t="s">
        <v>46</v>
      </c>
      <c r="E15" s="6" t="s">
        <v>223</v>
      </c>
      <c r="F15" s="6" t="s">
        <v>77</v>
      </c>
      <c r="G15" s="8">
        <v>76.3</v>
      </c>
      <c r="H15" s="11">
        <v>220</v>
      </c>
      <c r="I15" s="10">
        <f t="shared" si="0"/>
        <v>16786</v>
      </c>
      <c r="O15">
        <f>rekapitulace!H8</f>
        <v>21</v>
      </c>
      <c r="P15">
        <f t="shared" si="1"/>
        <v>3525.06</v>
      </c>
    </row>
    <row r="16" spans="1:16" ht="12.75">
      <c r="A16" s="6">
        <v>5</v>
      </c>
      <c r="B16" s="6" t="s">
        <v>46</v>
      </c>
      <c r="C16" s="6" t="s">
        <v>78</v>
      </c>
      <c r="D16" s="6" t="s">
        <v>46</v>
      </c>
      <c r="E16" s="6" t="s">
        <v>79</v>
      </c>
      <c r="F16" s="6" t="s">
        <v>48</v>
      </c>
      <c r="G16" s="8">
        <v>273.4</v>
      </c>
      <c r="H16" s="11">
        <v>170.1</v>
      </c>
      <c r="I16" s="10">
        <f t="shared" si="0"/>
        <v>46505.34</v>
      </c>
      <c r="O16">
        <f>rekapitulace!H8</f>
        <v>21</v>
      </c>
      <c r="P16">
        <f t="shared" si="1"/>
        <v>9766.121399999998</v>
      </c>
    </row>
    <row r="17" spans="1:16" ht="12.75">
      <c r="A17" s="6">
        <v>6</v>
      </c>
      <c r="B17" s="6" t="s">
        <v>46</v>
      </c>
      <c r="C17" s="6" t="s">
        <v>80</v>
      </c>
      <c r="D17" s="6" t="s">
        <v>46</v>
      </c>
      <c r="E17" s="6" t="s">
        <v>81</v>
      </c>
      <c r="F17" s="6" t="s">
        <v>48</v>
      </c>
      <c r="G17" s="8">
        <v>273.4</v>
      </c>
      <c r="H17" s="11">
        <v>82.64</v>
      </c>
      <c r="I17" s="10">
        <f t="shared" si="0"/>
        <v>22593.78</v>
      </c>
      <c r="O17">
        <f>rekapitulace!H8</f>
        <v>21</v>
      </c>
      <c r="P17">
        <f t="shared" si="1"/>
        <v>4744.6938</v>
      </c>
    </row>
    <row r="18" spans="1:16" ht="12.75">
      <c r="A18" s="6">
        <v>7</v>
      </c>
      <c r="B18" s="6" t="s">
        <v>46</v>
      </c>
      <c r="C18" s="6" t="s">
        <v>1423</v>
      </c>
      <c r="D18" s="6" t="s">
        <v>46</v>
      </c>
      <c r="E18" s="6" t="s">
        <v>1424</v>
      </c>
      <c r="F18" s="6" t="s">
        <v>77</v>
      </c>
      <c r="G18" s="8">
        <v>37.7</v>
      </c>
      <c r="H18" s="11">
        <v>34.6</v>
      </c>
      <c r="I18" s="10">
        <f t="shared" si="0"/>
        <v>1304.42</v>
      </c>
      <c r="O18">
        <f>rekapitulace!H8</f>
        <v>21</v>
      </c>
      <c r="P18">
        <f t="shared" si="1"/>
        <v>273.9282</v>
      </c>
    </row>
    <row r="19" spans="1:16" ht="12.75">
      <c r="A19" s="6">
        <v>8</v>
      </c>
      <c r="B19" s="6" t="s">
        <v>46</v>
      </c>
      <c r="C19" s="6" t="s">
        <v>337</v>
      </c>
      <c r="D19" s="6" t="s">
        <v>46</v>
      </c>
      <c r="E19" s="6" t="s">
        <v>338</v>
      </c>
      <c r="F19" s="6" t="s">
        <v>77</v>
      </c>
      <c r="G19" s="8">
        <v>40.6</v>
      </c>
      <c r="H19" s="11">
        <v>55.9</v>
      </c>
      <c r="I19" s="10">
        <f t="shared" si="0"/>
        <v>2269.54</v>
      </c>
      <c r="O19">
        <f>rekapitulace!H8</f>
        <v>21</v>
      </c>
      <c r="P19">
        <f t="shared" si="1"/>
        <v>476.60339999999997</v>
      </c>
    </row>
    <row r="20" spans="1:16" ht="12.75">
      <c r="A20" s="6">
        <v>9</v>
      </c>
      <c r="B20" s="6" t="s">
        <v>46</v>
      </c>
      <c r="C20" s="6" t="s">
        <v>95</v>
      </c>
      <c r="D20" s="6" t="s">
        <v>46</v>
      </c>
      <c r="E20" s="6" t="s">
        <v>96</v>
      </c>
      <c r="F20" s="6" t="s">
        <v>77</v>
      </c>
      <c r="G20" s="8">
        <v>40.6</v>
      </c>
      <c r="H20" s="11">
        <v>195</v>
      </c>
      <c r="I20" s="10">
        <f t="shared" si="0"/>
        <v>7917</v>
      </c>
      <c r="O20">
        <f>rekapitulace!H8</f>
        <v>21</v>
      </c>
      <c r="P20">
        <f t="shared" si="1"/>
        <v>1662.57</v>
      </c>
    </row>
    <row r="21" spans="1:16" ht="12.75">
      <c r="A21" s="6">
        <v>10</v>
      </c>
      <c r="B21" s="6" t="s">
        <v>46</v>
      </c>
      <c r="C21" s="6" t="s">
        <v>1425</v>
      </c>
      <c r="D21" s="6" t="s">
        <v>46</v>
      </c>
      <c r="E21" s="6" t="s">
        <v>1426</v>
      </c>
      <c r="F21" s="6" t="s">
        <v>77</v>
      </c>
      <c r="G21" s="8">
        <v>37.7</v>
      </c>
      <c r="H21" s="11">
        <v>19.5</v>
      </c>
      <c r="I21" s="10">
        <f t="shared" si="0"/>
        <v>735.15</v>
      </c>
      <c r="O21">
        <f>rekapitulace!H8</f>
        <v>21</v>
      </c>
      <c r="P21">
        <f t="shared" si="1"/>
        <v>154.3815</v>
      </c>
    </row>
    <row r="22" spans="1:16" ht="12.75">
      <c r="A22" s="6">
        <v>11</v>
      </c>
      <c r="B22" s="6" t="s">
        <v>46</v>
      </c>
      <c r="C22" s="6" t="s">
        <v>82</v>
      </c>
      <c r="D22" s="6" t="s">
        <v>46</v>
      </c>
      <c r="E22" s="6" t="s">
        <v>83</v>
      </c>
      <c r="F22" s="6" t="s">
        <v>77</v>
      </c>
      <c r="G22" s="8">
        <v>40.6</v>
      </c>
      <c r="H22" s="11">
        <v>15.65</v>
      </c>
      <c r="I22" s="10">
        <f t="shared" si="0"/>
        <v>635.39</v>
      </c>
      <c r="O22">
        <f>rekapitulace!H8</f>
        <v>21</v>
      </c>
      <c r="P22">
        <f t="shared" si="1"/>
        <v>133.43189999999998</v>
      </c>
    </row>
    <row r="23" spans="1:16" ht="12.75">
      <c r="A23" s="6">
        <v>12</v>
      </c>
      <c r="B23" s="6" t="s">
        <v>46</v>
      </c>
      <c r="C23" s="6" t="s">
        <v>84</v>
      </c>
      <c r="D23" s="6" t="s">
        <v>46</v>
      </c>
      <c r="E23" s="6" t="s">
        <v>85</v>
      </c>
      <c r="F23" s="6" t="s">
        <v>86</v>
      </c>
      <c r="G23" s="8">
        <v>77.14</v>
      </c>
      <c r="H23" s="11">
        <v>210</v>
      </c>
      <c r="I23" s="10">
        <f t="shared" si="0"/>
        <v>16199.4</v>
      </c>
      <c r="O23">
        <f>rekapitulace!H8</f>
        <v>21</v>
      </c>
      <c r="P23">
        <f t="shared" si="1"/>
        <v>3401.874</v>
      </c>
    </row>
    <row r="24" spans="1:16" ht="12.75">
      <c r="A24" s="6">
        <v>13</v>
      </c>
      <c r="B24" s="6" t="s">
        <v>46</v>
      </c>
      <c r="C24" s="6" t="s">
        <v>87</v>
      </c>
      <c r="D24" s="6" t="s">
        <v>46</v>
      </c>
      <c r="E24" s="6" t="s">
        <v>88</v>
      </c>
      <c r="F24" s="6" t="s">
        <v>77</v>
      </c>
      <c r="G24" s="8">
        <v>73.4</v>
      </c>
      <c r="H24" s="11">
        <v>83.48</v>
      </c>
      <c r="I24" s="10">
        <f t="shared" si="0"/>
        <v>6127.43</v>
      </c>
      <c r="O24">
        <f>rekapitulace!H8</f>
        <v>21</v>
      </c>
      <c r="P24">
        <f t="shared" si="1"/>
        <v>1286.7603</v>
      </c>
    </row>
    <row r="25" spans="1:16" ht="12.75" customHeight="1">
      <c r="A25" s="13"/>
      <c r="B25" s="13"/>
      <c r="C25" s="13" t="s">
        <v>24</v>
      </c>
      <c r="D25" s="13"/>
      <c r="E25" s="13" t="s">
        <v>43</v>
      </c>
      <c r="F25" s="13"/>
      <c r="G25" s="13"/>
      <c r="H25" s="13"/>
      <c r="I25" s="13">
        <f>SUM(I12:I24)</f>
        <v>381370.64999999997</v>
      </c>
      <c r="P25">
        <f>ROUND(SUM(P12:P24),2)</f>
        <v>80087.84</v>
      </c>
    </row>
    <row r="27" spans="1:9" ht="12.75" customHeight="1">
      <c r="A27" s="7"/>
      <c r="B27" s="7"/>
      <c r="C27" s="7" t="s">
        <v>41</v>
      </c>
      <c r="D27" s="7"/>
      <c r="E27" s="7" t="s">
        <v>111</v>
      </c>
      <c r="F27" s="7"/>
      <c r="G27" s="9"/>
      <c r="H27" s="7"/>
      <c r="I27" s="9"/>
    </row>
    <row r="28" spans="1:16" ht="12.75">
      <c r="A28" s="6">
        <v>14</v>
      </c>
      <c r="B28" s="6" t="s">
        <v>46</v>
      </c>
      <c r="C28" s="6" t="s">
        <v>93</v>
      </c>
      <c r="D28" s="6" t="s">
        <v>46</v>
      </c>
      <c r="E28" s="6" t="s">
        <v>94</v>
      </c>
      <c r="F28" s="6" t="s">
        <v>86</v>
      </c>
      <c r="G28" s="8">
        <v>64.09</v>
      </c>
      <c r="H28" s="11">
        <v>255.15</v>
      </c>
      <c r="I28" s="10">
        <f aca="true" t="shared" si="2" ref="I28:I47">ROUND((H28*G28),2)</f>
        <v>16352.56</v>
      </c>
      <c r="O28">
        <f>rekapitulace!H8</f>
        <v>21</v>
      </c>
      <c r="P28">
        <f aca="true" t="shared" si="3" ref="P28:P47">O28/100*I28</f>
        <v>3434.0375999999997</v>
      </c>
    </row>
    <row r="29" spans="1:16" ht="25.5">
      <c r="A29" s="6">
        <v>15</v>
      </c>
      <c r="B29" s="6" t="s">
        <v>46</v>
      </c>
      <c r="C29" s="6" t="s">
        <v>1449</v>
      </c>
      <c r="D29" s="6" t="s">
        <v>46</v>
      </c>
      <c r="E29" s="6" t="s">
        <v>1450</v>
      </c>
      <c r="F29" s="6" t="s">
        <v>72</v>
      </c>
      <c r="G29" s="8">
        <v>1.6</v>
      </c>
      <c r="H29" s="11">
        <v>57.3</v>
      </c>
      <c r="I29" s="10">
        <f t="shared" si="2"/>
        <v>91.68</v>
      </c>
      <c r="O29">
        <f>rekapitulace!H8</f>
        <v>21</v>
      </c>
      <c r="P29">
        <f t="shared" si="3"/>
        <v>19.2528</v>
      </c>
    </row>
    <row r="30" spans="1:16" ht="12.75">
      <c r="A30" s="6">
        <v>16</v>
      </c>
      <c r="B30" s="6" t="s">
        <v>46</v>
      </c>
      <c r="C30" s="6" t="s">
        <v>1614</v>
      </c>
      <c r="D30" s="6" t="s">
        <v>46</v>
      </c>
      <c r="E30" s="6" t="s">
        <v>1615</v>
      </c>
      <c r="F30" s="6" t="s">
        <v>72</v>
      </c>
      <c r="G30" s="8">
        <v>1.624</v>
      </c>
      <c r="H30" s="11">
        <v>35.7</v>
      </c>
      <c r="I30" s="10">
        <f t="shared" si="2"/>
        <v>57.98</v>
      </c>
      <c r="O30">
        <f>rekapitulace!H8</f>
        <v>21</v>
      </c>
      <c r="P30">
        <f t="shared" si="3"/>
        <v>12.175799999999999</v>
      </c>
    </row>
    <row r="31" spans="1:16" ht="12.75">
      <c r="A31" s="6">
        <v>17</v>
      </c>
      <c r="B31" s="6" t="s">
        <v>46</v>
      </c>
      <c r="C31" s="6" t="s">
        <v>1616</v>
      </c>
      <c r="D31" s="6" t="s">
        <v>46</v>
      </c>
      <c r="E31" s="6" t="s">
        <v>1617</v>
      </c>
      <c r="F31" s="6" t="s">
        <v>72</v>
      </c>
      <c r="G31" s="8">
        <v>81.5</v>
      </c>
      <c r="H31" s="11">
        <v>63.8</v>
      </c>
      <c r="I31" s="10">
        <f t="shared" si="2"/>
        <v>5199.7</v>
      </c>
      <c r="O31">
        <f>rekapitulace!H8</f>
        <v>21</v>
      </c>
      <c r="P31">
        <f t="shared" si="3"/>
        <v>1091.937</v>
      </c>
    </row>
    <row r="32" spans="1:16" ht="12.75">
      <c r="A32" s="6">
        <v>18</v>
      </c>
      <c r="B32" s="6" t="s">
        <v>46</v>
      </c>
      <c r="C32" s="6" t="s">
        <v>1618</v>
      </c>
      <c r="D32" s="6" t="s">
        <v>46</v>
      </c>
      <c r="E32" s="6" t="s">
        <v>1619</v>
      </c>
      <c r="F32" s="6" t="s">
        <v>72</v>
      </c>
      <c r="G32" s="8">
        <v>82.723</v>
      </c>
      <c r="H32" s="11">
        <v>76.7</v>
      </c>
      <c r="I32" s="10">
        <f t="shared" si="2"/>
        <v>6344.85</v>
      </c>
      <c r="O32">
        <f>rekapitulace!H8</f>
        <v>21</v>
      </c>
      <c r="P32">
        <f t="shared" si="3"/>
        <v>1332.4185</v>
      </c>
    </row>
    <row r="33" spans="1:16" ht="25.5">
      <c r="A33" s="6">
        <v>19</v>
      </c>
      <c r="B33" s="6" t="s">
        <v>46</v>
      </c>
      <c r="C33" s="6" t="s">
        <v>1620</v>
      </c>
      <c r="D33" s="6" t="s">
        <v>46</v>
      </c>
      <c r="E33" s="6" t="s">
        <v>1621</v>
      </c>
      <c r="F33" s="6" t="s">
        <v>72</v>
      </c>
      <c r="G33" s="8">
        <v>77.85</v>
      </c>
      <c r="H33" s="11">
        <v>215</v>
      </c>
      <c r="I33" s="10">
        <f t="shared" si="2"/>
        <v>16737.75</v>
      </c>
      <c r="O33">
        <f>rekapitulace!H8</f>
        <v>21</v>
      </c>
      <c r="P33">
        <f t="shared" si="3"/>
        <v>3514.9275</v>
      </c>
    </row>
    <row r="34" spans="1:16" ht="12.75">
      <c r="A34" s="6">
        <v>20</v>
      </c>
      <c r="B34" s="6" t="s">
        <v>46</v>
      </c>
      <c r="C34" s="6" t="s">
        <v>1622</v>
      </c>
      <c r="D34" s="6" t="s">
        <v>46</v>
      </c>
      <c r="E34" s="6" t="s">
        <v>1623</v>
      </c>
      <c r="F34" s="6" t="s">
        <v>72</v>
      </c>
      <c r="G34" s="8">
        <v>79.018</v>
      </c>
      <c r="H34" s="11">
        <v>1400</v>
      </c>
      <c r="I34" s="10">
        <f t="shared" si="2"/>
        <v>110625.2</v>
      </c>
      <c r="O34">
        <f>rekapitulace!H8</f>
        <v>21</v>
      </c>
      <c r="P34">
        <f t="shared" si="3"/>
        <v>23231.291999999998</v>
      </c>
    </row>
    <row r="35" spans="1:16" ht="25.5">
      <c r="A35" s="6">
        <v>21</v>
      </c>
      <c r="B35" s="6" t="s">
        <v>46</v>
      </c>
      <c r="C35" s="6" t="s">
        <v>1620</v>
      </c>
      <c r="D35" s="6" t="s">
        <v>24</v>
      </c>
      <c r="E35" s="6" t="s">
        <v>1621</v>
      </c>
      <c r="F35" s="6" t="s">
        <v>72</v>
      </c>
      <c r="G35" s="8">
        <v>1.122</v>
      </c>
      <c r="H35" s="11">
        <v>215</v>
      </c>
      <c r="I35" s="10">
        <f t="shared" si="2"/>
        <v>241.23</v>
      </c>
      <c r="O35">
        <f>rekapitulace!H8</f>
        <v>21</v>
      </c>
      <c r="P35">
        <f t="shared" si="3"/>
        <v>50.6583</v>
      </c>
    </row>
    <row r="36" spans="1:16" ht="12.75">
      <c r="A36" s="6">
        <v>22</v>
      </c>
      <c r="B36" s="6" t="s">
        <v>46</v>
      </c>
      <c r="C36" s="6" t="s">
        <v>508</v>
      </c>
      <c r="D36" s="6" t="s">
        <v>46</v>
      </c>
      <c r="E36" s="6" t="s">
        <v>509</v>
      </c>
      <c r="F36" s="6" t="s">
        <v>52</v>
      </c>
      <c r="G36" s="8">
        <v>5</v>
      </c>
      <c r="H36" s="11">
        <v>164</v>
      </c>
      <c r="I36" s="10">
        <f t="shared" si="2"/>
        <v>820</v>
      </c>
      <c r="O36">
        <f>rekapitulace!H8</f>
        <v>21</v>
      </c>
      <c r="P36">
        <f t="shared" si="3"/>
        <v>172.2</v>
      </c>
    </row>
    <row r="37" spans="1:16" ht="12.75">
      <c r="A37" s="6">
        <v>23</v>
      </c>
      <c r="B37" s="6" t="s">
        <v>46</v>
      </c>
      <c r="C37" s="6" t="s">
        <v>142</v>
      </c>
      <c r="D37" s="6" t="s">
        <v>46</v>
      </c>
      <c r="E37" s="6" t="s">
        <v>1624</v>
      </c>
      <c r="F37" s="6" t="s">
        <v>355</v>
      </c>
      <c r="G37" s="8">
        <v>5</v>
      </c>
      <c r="H37" s="11">
        <v>105.54</v>
      </c>
      <c r="I37" s="10">
        <f t="shared" si="2"/>
        <v>527.7</v>
      </c>
      <c r="O37">
        <f>rekapitulace!H8</f>
        <v>21</v>
      </c>
      <c r="P37">
        <f t="shared" si="3"/>
        <v>110.81700000000001</v>
      </c>
    </row>
    <row r="38" spans="1:16" ht="12.75">
      <c r="A38" s="6">
        <v>24</v>
      </c>
      <c r="B38" s="6" t="s">
        <v>46</v>
      </c>
      <c r="C38" s="6" t="s">
        <v>716</v>
      </c>
      <c r="D38" s="6" t="s">
        <v>46</v>
      </c>
      <c r="E38" s="6" t="s">
        <v>717</v>
      </c>
      <c r="F38" s="6" t="s">
        <v>52</v>
      </c>
      <c r="G38" s="8">
        <v>1</v>
      </c>
      <c r="H38" s="11">
        <v>184</v>
      </c>
      <c r="I38" s="10">
        <f t="shared" si="2"/>
        <v>184</v>
      </c>
      <c r="O38">
        <f>rekapitulace!H8</f>
        <v>21</v>
      </c>
      <c r="P38">
        <f t="shared" si="3"/>
        <v>38.64</v>
      </c>
    </row>
    <row r="39" spans="1:16" ht="12.75">
      <c r="A39" s="6">
        <v>25</v>
      </c>
      <c r="B39" s="6" t="s">
        <v>46</v>
      </c>
      <c r="C39" s="6" t="s">
        <v>1625</v>
      </c>
      <c r="D39" s="6" t="s">
        <v>46</v>
      </c>
      <c r="E39" s="6" t="s">
        <v>1626</v>
      </c>
      <c r="F39" s="6" t="s">
        <v>52</v>
      </c>
      <c r="G39" s="8">
        <v>1</v>
      </c>
      <c r="H39" s="11">
        <v>93.6</v>
      </c>
      <c r="I39" s="10">
        <f t="shared" si="2"/>
        <v>93.6</v>
      </c>
      <c r="O39">
        <f>rekapitulace!H8</f>
        <v>21</v>
      </c>
      <c r="P39">
        <f t="shared" si="3"/>
        <v>19.656</v>
      </c>
    </row>
    <row r="40" spans="1:16" ht="12.75">
      <c r="A40" s="6">
        <v>26</v>
      </c>
      <c r="B40" s="6" t="s">
        <v>46</v>
      </c>
      <c r="C40" s="6" t="s">
        <v>1627</v>
      </c>
      <c r="D40" s="6" t="s">
        <v>46</v>
      </c>
      <c r="E40" s="6" t="s">
        <v>1628</v>
      </c>
      <c r="F40" s="6" t="s">
        <v>52</v>
      </c>
      <c r="G40" s="8">
        <v>10</v>
      </c>
      <c r="H40" s="11">
        <v>454</v>
      </c>
      <c r="I40" s="10">
        <f t="shared" si="2"/>
        <v>4540</v>
      </c>
      <c r="O40">
        <f>rekapitulace!H8</f>
        <v>21</v>
      </c>
      <c r="P40">
        <f t="shared" si="3"/>
        <v>953.4</v>
      </c>
    </row>
    <row r="41" spans="1:16" ht="12.75">
      <c r="A41" s="6">
        <v>27</v>
      </c>
      <c r="B41" s="6" t="s">
        <v>46</v>
      </c>
      <c r="C41" s="6" t="s">
        <v>1629</v>
      </c>
      <c r="D41" s="6" t="s">
        <v>46</v>
      </c>
      <c r="E41" s="6" t="s">
        <v>1630</v>
      </c>
      <c r="F41" s="6" t="s">
        <v>52</v>
      </c>
      <c r="G41" s="8">
        <v>10</v>
      </c>
      <c r="H41" s="11">
        <v>1120</v>
      </c>
      <c r="I41" s="10">
        <f t="shared" si="2"/>
        <v>11200</v>
      </c>
      <c r="O41">
        <f>rekapitulace!H8</f>
        <v>21</v>
      </c>
      <c r="P41">
        <f t="shared" si="3"/>
        <v>2352</v>
      </c>
    </row>
    <row r="42" spans="1:16" ht="25.5">
      <c r="A42" s="6">
        <v>28</v>
      </c>
      <c r="B42" s="6" t="s">
        <v>46</v>
      </c>
      <c r="C42" s="6" t="s">
        <v>1631</v>
      </c>
      <c r="D42" s="6" t="s">
        <v>46</v>
      </c>
      <c r="E42" s="6" t="s">
        <v>1632</v>
      </c>
      <c r="F42" s="6" t="s">
        <v>52</v>
      </c>
      <c r="G42" s="8">
        <v>5</v>
      </c>
      <c r="H42" s="11">
        <v>459</v>
      </c>
      <c r="I42" s="10">
        <f t="shared" si="2"/>
        <v>2295</v>
      </c>
      <c r="O42">
        <f>rekapitulace!H8</f>
        <v>21</v>
      </c>
      <c r="P42">
        <f t="shared" si="3"/>
        <v>481.95</v>
      </c>
    </row>
    <row r="43" spans="1:16" ht="12.75">
      <c r="A43" s="6">
        <v>29</v>
      </c>
      <c r="B43" s="6" t="s">
        <v>46</v>
      </c>
      <c r="C43" s="6" t="s">
        <v>1633</v>
      </c>
      <c r="D43" s="6" t="s">
        <v>46</v>
      </c>
      <c r="E43" s="6" t="s">
        <v>1634</v>
      </c>
      <c r="F43" s="6" t="s">
        <v>52</v>
      </c>
      <c r="G43" s="8">
        <v>5</v>
      </c>
      <c r="H43" s="11">
        <v>6030</v>
      </c>
      <c r="I43" s="10">
        <f t="shared" si="2"/>
        <v>30150</v>
      </c>
      <c r="O43">
        <f>rekapitulace!H8</f>
        <v>21</v>
      </c>
      <c r="P43">
        <f t="shared" si="3"/>
        <v>6331.5</v>
      </c>
    </row>
    <row r="44" spans="1:16" ht="12.75">
      <c r="A44" s="6">
        <v>30</v>
      </c>
      <c r="B44" s="6" t="s">
        <v>46</v>
      </c>
      <c r="C44" s="6" t="s">
        <v>144</v>
      </c>
      <c r="D44" s="6" t="s">
        <v>46</v>
      </c>
      <c r="E44" s="6" t="s">
        <v>1635</v>
      </c>
      <c r="F44" s="6" t="s">
        <v>355</v>
      </c>
      <c r="G44" s="8">
        <v>2</v>
      </c>
      <c r="H44" s="11">
        <v>4387</v>
      </c>
      <c r="I44" s="10">
        <f t="shared" si="2"/>
        <v>8774</v>
      </c>
      <c r="O44">
        <f>rekapitulace!H8</f>
        <v>21</v>
      </c>
      <c r="P44">
        <f t="shared" si="3"/>
        <v>1842.54</v>
      </c>
    </row>
    <row r="45" spans="1:16" ht="12.75">
      <c r="A45" s="6">
        <v>31</v>
      </c>
      <c r="B45" s="6" t="s">
        <v>46</v>
      </c>
      <c r="C45" s="6" t="s">
        <v>1636</v>
      </c>
      <c r="D45" s="6" t="s">
        <v>46</v>
      </c>
      <c r="E45" s="6" t="s">
        <v>1637</v>
      </c>
      <c r="F45" s="6" t="s">
        <v>1638</v>
      </c>
      <c r="G45" s="8">
        <v>1</v>
      </c>
      <c r="H45" s="11">
        <v>689</v>
      </c>
      <c r="I45" s="10">
        <f t="shared" si="2"/>
        <v>689</v>
      </c>
      <c r="O45">
        <f>rekapitulace!H8</f>
        <v>21</v>
      </c>
      <c r="P45">
        <f t="shared" si="3"/>
        <v>144.69</v>
      </c>
    </row>
    <row r="46" spans="1:16" ht="12.75">
      <c r="A46" s="6">
        <v>32</v>
      </c>
      <c r="B46" s="6" t="s">
        <v>46</v>
      </c>
      <c r="C46" s="6" t="s">
        <v>1639</v>
      </c>
      <c r="D46" s="6" t="s">
        <v>46</v>
      </c>
      <c r="E46" s="6" t="s">
        <v>1640</v>
      </c>
      <c r="F46" s="6" t="s">
        <v>72</v>
      </c>
      <c r="G46" s="8">
        <v>80.95</v>
      </c>
      <c r="H46" s="11">
        <v>43.8</v>
      </c>
      <c r="I46" s="10">
        <f t="shared" si="2"/>
        <v>3545.61</v>
      </c>
      <c r="O46">
        <f>rekapitulace!H8</f>
        <v>21</v>
      </c>
      <c r="P46">
        <f t="shared" si="3"/>
        <v>744.5781</v>
      </c>
    </row>
    <row r="47" spans="1:16" ht="12.75">
      <c r="A47" s="6">
        <v>33</v>
      </c>
      <c r="B47" s="6" t="s">
        <v>46</v>
      </c>
      <c r="C47" s="6" t="s">
        <v>1604</v>
      </c>
      <c r="D47" s="6" t="s">
        <v>46</v>
      </c>
      <c r="E47" s="6" t="s">
        <v>1605</v>
      </c>
      <c r="F47" s="6" t="s">
        <v>72</v>
      </c>
      <c r="G47" s="8">
        <v>80.95</v>
      </c>
      <c r="H47" s="11">
        <v>9.73</v>
      </c>
      <c r="I47" s="10">
        <f t="shared" si="2"/>
        <v>787.64</v>
      </c>
      <c r="O47">
        <f>rekapitulace!H8</f>
        <v>21</v>
      </c>
      <c r="P47">
        <f t="shared" si="3"/>
        <v>165.40439999999998</v>
      </c>
    </row>
    <row r="48" spans="1:16" ht="12.75" customHeight="1">
      <c r="A48" s="13"/>
      <c r="B48" s="13"/>
      <c r="C48" s="13" t="s">
        <v>41</v>
      </c>
      <c r="D48" s="13"/>
      <c r="E48" s="13" t="s">
        <v>192</v>
      </c>
      <c r="F48" s="13"/>
      <c r="G48" s="13"/>
      <c r="H48" s="13"/>
      <c r="I48" s="13">
        <f>SUM(I28:I47)</f>
        <v>219257.50000000003</v>
      </c>
      <c r="P48">
        <f>ROUND(SUM(P28:P47),2)</f>
        <v>46044.08</v>
      </c>
    </row>
    <row r="50" spans="1:9" ht="12.75" customHeight="1">
      <c r="A50" s="7"/>
      <c r="B50" s="7"/>
      <c r="C50" s="7" t="s">
        <v>194</v>
      </c>
      <c r="D50" s="7"/>
      <c r="E50" s="7" t="s">
        <v>193</v>
      </c>
      <c r="F50" s="7"/>
      <c r="G50" s="9"/>
      <c r="H50" s="7"/>
      <c r="I50" s="9"/>
    </row>
    <row r="51" spans="1:16" ht="12.75">
      <c r="A51" s="6">
        <v>34</v>
      </c>
      <c r="B51" s="6" t="s">
        <v>46</v>
      </c>
      <c r="C51" s="6" t="s">
        <v>1641</v>
      </c>
      <c r="D51" s="6" t="s">
        <v>46</v>
      </c>
      <c r="E51" s="6" t="s">
        <v>1642</v>
      </c>
      <c r="F51" s="6" t="s">
        <v>86</v>
      </c>
      <c r="G51" s="8">
        <v>2.476</v>
      </c>
      <c r="H51" s="11">
        <v>334</v>
      </c>
      <c r="I51" s="10">
        <f>ROUND((H51*G51),2)</f>
        <v>826.98</v>
      </c>
      <c r="O51">
        <f>rekapitulace!H8</f>
        <v>21</v>
      </c>
      <c r="P51">
        <f>O51/100*I51</f>
        <v>173.6658</v>
      </c>
    </row>
    <row r="52" spans="1:16" ht="25.5">
      <c r="A52" s="6">
        <v>35</v>
      </c>
      <c r="B52" s="6" t="s">
        <v>46</v>
      </c>
      <c r="C52" s="6" t="s">
        <v>1608</v>
      </c>
      <c r="D52" s="6" t="s">
        <v>46</v>
      </c>
      <c r="E52" s="6" t="s">
        <v>1609</v>
      </c>
      <c r="F52" s="6" t="s">
        <v>86</v>
      </c>
      <c r="G52" s="8">
        <v>2.476</v>
      </c>
      <c r="H52" s="11">
        <v>719</v>
      </c>
      <c r="I52" s="10">
        <f>ROUND((H52*G52),2)</f>
        <v>1780.24</v>
      </c>
      <c r="O52">
        <f>rekapitulace!H8</f>
        <v>21</v>
      </c>
      <c r="P52">
        <f>O52/100*I52</f>
        <v>373.8504</v>
      </c>
    </row>
    <row r="53" spans="1:16" ht="12.75" customHeight="1">
      <c r="A53" s="13"/>
      <c r="B53" s="13"/>
      <c r="C53" s="13" t="s">
        <v>194</v>
      </c>
      <c r="D53" s="13"/>
      <c r="E53" s="13" t="s">
        <v>197</v>
      </c>
      <c r="F53" s="13"/>
      <c r="G53" s="13"/>
      <c r="H53" s="13"/>
      <c r="I53" s="13">
        <f>SUM(I51:I52)</f>
        <v>2607.2200000000003</v>
      </c>
      <c r="P53">
        <f>ROUND(SUM(P51:P52),2)</f>
        <v>547.52</v>
      </c>
    </row>
    <row r="55" spans="1:16" ht="12.75" customHeight="1">
      <c r="A55" s="13"/>
      <c r="B55" s="13"/>
      <c r="C55" s="13"/>
      <c r="D55" s="13"/>
      <c r="E55" s="13" t="s">
        <v>60</v>
      </c>
      <c r="F55" s="13"/>
      <c r="G55" s="13"/>
      <c r="H55" s="13"/>
      <c r="I55" s="13">
        <f>+I25+I48+I53</f>
        <v>603235.37</v>
      </c>
      <c r="P55">
        <f>+P25+P48+P53</f>
        <v>126679.44</v>
      </c>
    </row>
    <row r="57" spans="1:9" ht="12.75" customHeight="1">
      <c r="A57" s="7" t="s">
        <v>61</v>
      </c>
      <c r="B57" s="7"/>
      <c r="C57" s="7"/>
      <c r="D57" s="7"/>
      <c r="E57" s="7"/>
      <c r="F57" s="7"/>
      <c r="G57" s="7"/>
      <c r="H57" s="7"/>
      <c r="I57" s="7"/>
    </row>
    <row r="58" spans="1:9" ht="12.75" customHeight="1">
      <c r="A58" s="7"/>
      <c r="B58" s="7"/>
      <c r="C58" s="7"/>
      <c r="D58" s="7"/>
      <c r="E58" s="7" t="s">
        <v>62</v>
      </c>
      <c r="F58" s="7"/>
      <c r="G58" s="7"/>
      <c r="H58" s="7"/>
      <c r="I58" s="7"/>
    </row>
    <row r="59" spans="1:16" ht="12.75" customHeight="1">
      <c r="A59" s="13"/>
      <c r="B59" s="13"/>
      <c r="C59" s="13"/>
      <c r="D59" s="13"/>
      <c r="E59" s="13" t="s">
        <v>63</v>
      </c>
      <c r="F59" s="13"/>
      <c r="G59" s="13"/>
      <c r="H59" s="13"/>
      <c r="I59" s="13">
        <v>0</v>
      </c>
      <c r="P59">
        <v>0</v>
      </c>
    </row>
    <row r="60" spans="1:9" ht="12.75" customHeight="1">
      <c r="A60" s="13"/>
      <c r="B60" s="13"/>
      <c r="C60" s="13"/>
      <c r="D60" s="13"/>
      <c r="E60" s="13" t="s">
        <v>64</v>
      </c>
      <c r="F60" s="13"/>
      <c r="G60" s="13"/>
      <c r="H60" s="13"/>
      <c r="I60" s="13"/>
    </row>
    <row r="61" spans="1:16" ht="12.75" customHeight="1">
      <c r="A61" s="13"/>
      <c r="B61" s="13"/>
      <c r="C61" s="13"/>
      <c r="D61" s="13"/>
      <c r="E61" s="13" t="s">
        <v>65</v>
      </c>
      <c r="F61" s="13"/>
      <c r="G61" s="13"/>
      <c r="H61" s="13"/>
      <c r="I61" s="13">
        <v>0</v>
      </c>
      <c r="P61">
        <v>0</v>
      </c>
    </row>
    <row r="62" spans="1:16" ht="12.75" customHeight="1">
      <c r="A62" s="13"/>
      <c r="B62" s="13"/>
      <c r="C62" s="13"/>
      <c r="D62" s="13"/>
      <c r="E62" s="13" t="s">
        <v>66</v>
      </c>
      <c r="F62" s="13"/>
      <c r="G62" s="13"/>
      <c r="H62" s="13"/>
      <c r="I62" s="13">
        <f>I59+I61</f>
        <v>0</v>
      </c>
      <c r="P62">
        <f>P59+P61</f>
        <v>0</v>
      </c>
    </row>
    <row r="64" spans="1:16" ht="12.75" customHeight="1">
      <c r="A64" s="13"/>
      <c r="B64" s="13"/>
      <c r="C64" s="13"/>
      <c r="D64" s="13"/>
      <c r="E64" s="13" t="s">
        <v>66</v>
      </c>
      <c r="F64" s="13"/>
      <c r="G64" s="13"/>
      <c r="H64" s="13"/>
      <c r="I64" s="13">
        <f>I55+I62</f>
        <v>603235.37</v>
      </c>
      <c r="P64">
        <f>P55+P62</f>
        <v>126679.44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43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45</v>
      </c>
      <c r="D12" s="6" t="s">
        <v>46</v>
      </c>
      <c r="E12" s="6" t="s">
        <v>47</v>
      </c>
      <c r="F12" s="6" t="s">
        <v>48</v>
      </c>
      <c r="G12" s="8">
        <v>212</v>
      </c>
      <c r="H12" s="11">
        <v>40</v>
      </c>
      <c r="I12" s="10">
        <f>ROUND((H12*G12),2)</f>
        <v>8480</v>
      </c>
      <c r="O12">
        <f>rekapitulace!H8</f>
        <v>21</v>
      </c>
      <c r="P12">
        <f>O12/100*I12</f>
        <v>1780.8</v>
      </c>
    </row>
    <row r="13" ht="12.75">
      <c r="E13" s="12" t="s">
        <v>49</v>
      </c>
    </row>
    <row r="14" spans="1:16" ht="12.75">
      <c r="A14" s="6">
        <v>2</v>
      </c>
      <c r="B14" s="6" t="s">
        <v>44</v>
      </c>
      <c r="C14" s="6" t="s">
        <v>50</v>
      </c>
      <c r="D14" s="6" t="s">
        <v>46</v>
      </c>
      <c r="E14" s="6" t="s">
        <v>51</v>
      </c>
      <c r="F14" s="6" t="s">
        <v>52</v>
      </c>
      <c r="G14" s="8">
        <v>33</v>
      </c>
      <c r="H14" s="11">
        <v>1670</v>
      </c>
      <c r="I14" s="10">
        <f>ROUND((H14*G14),2)</f>
        <v>55110</v>
      </c>
      <c r="O14">
        <f>rekapitulace!H8</f>
        <v>21</v>
      </c>
      <c r="P14">
        <f>O14/100*I14</f>
        <v>11573.1</v>
      </c>
    </row>
    <row r="15" ht="63.75">
      <c r="E15" s="12" t="s">
        <v>53</v>
      </c>
    </row>
    <row r="16" spans="1:16" ht="12.75">
      <c r="A16" s="6">
        <v>3</v>
      </c>
      <c r="B16" s="6" t="s">
        <v>44</v>
      </c>
      <c r="C16" s="6" t="s">
        <v>54</v>
      </c>
      <c r="D16" s="6" t="s">
        <v>46</v>
      </c>
      <c r="E16" s="6" t="s">
        <v>55</v>
      </c>
      <c r="F16" s="6" t="s">
        <v>52</v>
      </c>
      <c r="G16" s="8">
        <v>33</v>
      </c>
      <c r="H16" s="11">
        <v>840</v>
      </c>
      <c r="I16" s="10">
        <f>ROUND((H16*G16),2)</f>
        <v>27720</v>
      </c>
      <c r="O16">
        <f>rekapitulace!H8</f>
        <v>21</v>
      </c>
      <c r="P16">
        <f>O16/100*I16</f>
        <v>5821.2</v>
      </c>
    </row>
    <row r="17" ht="12.75">
      <c r="E17" s="12" t="s">
        <v>56</v>
      </c>
    </row>
    <row r="18" spans="1:16" ht="12.75">
      <c r="A18" s="6">
        <v>4</v>
      </c>
      <c r="B18" s="6" t="s">
        <v>44</v>
      </c>
      <c r="C18" s="6" t="s">
        <v>57</v>
      </c>
      <c r="D18" s="6" t="s">
        <v>46</v>
      </c>
      <c r="E18" s="6" t="s">
        <v>58</v>
      </c>
      <c r="F18" s="6" t="s">
        <v>48</v>
      </c>
      <c r="G18" s="8">
        <v>216</v>
      </c>
      <c r="H18" s="11">
        <v>274</v>
      </c>
      <c r="I18" s="10">
        <f>ROUND((H18*G18),2)</f>
        <v>59184</v>
      </c>
      <c r="O18">
        <f>rekapitulace!H8</f>
        <v>21</v>
      </c>
      <c r="P18">
        <f>O18/100*I18</f>
        <v>12428.64</v>
      </c>
    </row>
    <row r="19" ht="12.75">
      <c r="E19" s="12" t="s">
        <v>59</v>
      </c>
    </row>
    <row r="20" spans="1:16" ht="12.75" customHeight="1">
      <c r="A20" s="13"/>
      <c r="B20" s="13"/>
      <c r="C20" s="13" t="s">
        <v>24</v>
      </c>
      <c r="D20" s="13"/>
      <c r="E20" s="13" t="s">
        <v>43</v>
      </c>
      <c r="F20" s="13"/>
      <c r="G20" s="13"/>
      <c r="H20" s="13"/>
      <c r="I20" s="13">
        <f>SUM(I12:I19)</f>
        <v>150494</v>
      </c>
      <c r="P20">
        <f>ROUND(SUM(P12:P19),2)</f>
        <v>31603.74</v>
      </c>
    </row>
    <row r="22" spans="1:16" ht="12.75" customHeight="1">
      <c r="A22" s="13"/>
      <c r="B22" s="13"/>
      <c r="C22" s="13"/>
      <c r="D22" s="13"/>
      <c r="E22" s="13" t="s">
        <v>60</v>
      </c>
      <c r="F22" s="13"/>
      <c r="G22" s="13"/>
      <c r="H22" s="13"/>
      <c r="I22" s="13">
        <f>+I20</f>
        <v>150494</v>
      </c>
      <c r="P22">
        <f>+P20</f>
        <v>31603.74</v>
      </c>
    </row>
    <row r="24" spans="1:9" ht="12.75" customHeight="1">
      <c r="A24" s="7" t="s">
        <v>61</v>
      </c>
      <c r="B24" s="7"/>
      <c r="C24" s="7"/>
      <c r="D24" s="7"/>
      <c r="E24" s="7"/>
      <c r="F24" s="7"/>
      <c r="G24" s="7"/>
      <c r="H24" s="7"/>
      <c r="I24" s="7"/>
    </row>
    <row r="25" spans="1:9" ht="12.75" customHeight="1">
      <c r="A25" s="7"/>
      <c r="B25" s="7"/>
      <c r="C25" s="7"/>
      <c r="D25" s="7"/>
      <c r="E25" s="7" t="s">
        <v>62</v>
      </c>
      <c r="F25" s="7"/>
      <c r="G25" s="7"/>
      <c r="H25" s="7"/>
      <c r="I25" s="7"/>
    </row>
    <row r="26" spans="1:16" ht="12.75" customHeight="1">
      <c r="A26" s="13"/>
      <c r="B26" s="13"/>
      <c r="C26" s="13"/>
      <c r="D26" s="13"/>
      <c r="E26" s="13" t="s">
        <v>63</v>
      </c>
      <c r="F26" s="13"/>
      <c r="G26" s="13"/>
      <c r="H26" s="13"/>
      <c r="I26" s="13">
        <v>0</v>
      </c>
      <c r="P26">
        <v>0</v>
      </c>
    </row>
    <row r="27" spans="1:9" ht="12.75" customHeight="1">
      <c r="A27" s="13"/>
      <c r="B27" s="13"/>
      <c r="C27" s="13"/>
      <c r="D27" s="13"/>
      <c r="E27" s="13" t="s">
        <v>64</v>
      </c>
      <c r="F27" s="13"/>
      <c r="G27" s="13"/>
      <c r="H27" s="13"/>
      <c r="I27" s="13"/>
    </row>
    <row r="28" spans="1:16" ht="12.75" customHeight="1">
      <c r="A28" s="13"/>
      <c r="B28" s="13"/>
      <c r="C28" s="13"/>
      <c r="D28" s="13"/>
      <c r="E28" s="13" t="s">
        <v>65</v>
      </c>
      <c r="F28" s="13"/>
      <c r="G28" s="13"/>
      <c r="H28" s="13"/>
      <c r="I28" s="13">
        <v>0</v>
      </c>
      <c r="P28">
        <v>0</v>
      </c>
    </row>
    <row r="29" spans="1:16" ht="12.75" customHeight="1">
      <c r="A29" s="13"/>
      <c r="B29" s="13"/>
      <c r="C29" s="13"/>
      <c r="D29" s="13"/>
      <c r="E29" s="13" t="s">
        <v>66</v>
      </c>
      <c r="F29" s="13"/>
      <c r="G29" s="13"/>
      <c r="H29" s="13"/>
      <c r="I29" s="13">
        <f>I26+I28</f>
        <v>0</v>
      </c>
      <c r="P29">
        <f>P26+P28</f>
        <v>0</v>
      </c>
    </row>
    <row r="31" spans="1:16" ht="12.75" customHeight="1">
      <c r="A31" s="13"/>
      <c r="B31" s="13"/>
      <c r="C31" s="13"/>
      <c r="D31" s="13"/>
      <c r="E31" s="13" t="s">
        <v>66</v>
      </c>
      <c r="F31" s="13"/>
      <c r="G31" s="13"/>
      <c r="H31" s="13"/>
      <c r="I31" s="13">
        <f>I22+I29</f>
        <v>150494</v>
      </c>
      <c r="P31">
        <f>P22+P29</f>
        <v>31603.74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1643</v>
      </c>
      <c r="D5" s="5"/>
      <c r="E5" s="5" t="s">
        <v>1644</v>
      </c>
    </row>
    <row r="6" spans="1:5" ht="12.75" customHeight="1">
      <c r="A6" t="s">
        <v>18</v>
      </c>
      <c r="C6" s="5" t="s">
        <v>1643</v>
      </c>
      <c r="D6" s="5"/>
      <c r="E6" s="5" t="s">
        <v>1644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218</v>
      </c>
      <c r="D11" s="7"/>
      <c r="E11" s="7" t="s">
        <v>217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1645</v>
      </c>
      <c r="D12" s="6" t="s">
        <v>46</v>
      </c>
      <c r="E12" s="6" t="s">
        <v>1646</v>
      </c>
      <c r="F12" s="6" t="s">
        <v>491</v>
      </c>
      <c r="G12" s="8">
        <v>1</v>
      </c>
      <c r="H12" s="11">
        <v>50000</v>
      </c>
      <c r="I12" s="10">
        <f>ROUND((H12*G12),2)</f>
        <v>50000</v>
      </c>
      <c r="O12">
        <f>rekapitulace!H8</f>
        <v>21</v>
      </c>
      <c r="P12">
        <f>O12/100*I12</f>
        <v>10500</v>
      </c>
    </row>
    <row r="13" spans="1:16" ht="12.75" customHeight="1">
      <c r="A13" s="13"/>
      <c r="B13" s="13"/>
      <c r="C13" s="13" t="s">
        <v>218</v>
      </c>
      <c r="D13" s="13"/>
      <c r="E13" s="13" t="s">
        <v>219</v>
      </c>
      <c r="F13" s="13"/>
      <c r="G13" s="13"/>
      <c r="H13" s="13"/>
      <c r="I13" s="13">
        <f>SUM(I12:I12)</f>
        <v>50000</v>
      </c>
      <c r="P13">
        <f>ROUND(SUM(P12:P12),2)</f>
        <v>10500</v>
      </c>
    </row>
    <row r="15" spans="1:9" ht="12.75" customHeight="1">
      <c r="A15" s="7"/>
      <c r="B15" s="7"/>
      <c r="C15" s="7" t="s">
        <v>1648</v>
      </c>
      <c r="D15" s="7"/>
      <c r="E15" s="7" t="s">
        <v>1647</v>
      </c>
      <c r="F15" s="7"/>
      <c r="G15" s="9"/>
      <c r="H15" s="7"/>
      <c r="I15" s="9"/>
    </row>
    <row r="16" spans="1:16" ht="12.75">
      <c r="A16" s="6">
        <v>2</v>
      </c>
      <c r="B16" s="6" t="s">
        <v>46</v>
      </c>
      <c r="C16" s="6" t="s">
        <v>1649</v>
      </c>
      <c r="D16" s="6" t="s">
        <v>46</v>
      </c>
      <c r="E16" s="6" t="s">
        <v>1650</v>
      </c>
      <c r="F16" s="6" t="s">
        <v>491</v>
      </c>
      <c r="G16" s="8">
        <v>1</v>
      </c>
      <c r="H16" s="11">
        <v>40000</v>
      </c>
      <c r="I16" s="10">
        <f aca="true" t="shared" si="0" ref="I16:I21">ROUND((H16*G16),2)</f>
        <v>40000</v>
      </c>
      <c r="O16">
        <f>rekapitulace!H8</f>
        <v>21</v>
      </c>
      <c r="P16">
        <f aca="true" t="shared" si="1" ref="P16:P21">O16/100*I16</f>
        <v>8400</v>
      </c>
    </row>
    <row r="17" spans="1:16" ht="12.75">
      <c r="A17" s="6">
        <v>3</v>
      </c>
      <c r="B17" s="6" t="s">
        <v>46</v>
      </c>
      <c r="C17" s="6" t="s">
        <v>1651</v>
      </c>
      <c r="D17" s="6" t="s">
        <v>46</v>
      </c>
      <c r="E17" s="6" t="s">
        <v>1652</v>
      </c>
      <c r="F17" s="6" t="s">
        <v>491</v>
      </c>
      <c r="G17" s="8">
        <v>1</v>
      </c>
      <c r="H17" s="11">
        <v>25000</v>
      </c>
      <c r="I17" s="10">
        <f t="shared" si="0"/>
        <v>25000</v>
      </c>
      <c r="O17">
        <f>rekapitulace!H8</f>
        <v>21</v>
      </c>
      <c r="P17">
        <f t="shared" si="1"/>
        <v>5250</v>
      </c>
    </row>
    <row r="18" spans="1:16" ht="12.75">
      <c r="A18" s="6">
        <v>4</v>
      </c>
      <c r="B18" s="6" t="s">
        <v>46</v>
      </c>
      <c r="C18" s="6" t="s">
        <v>1653</v>
      </c>
      <c r="D18" s="6" t="s">
        <v>46</v>
      </c>
      <c r="E18" s="6" t="s">
        <v>1654</v>
      </c>
      <c r="F18" s="6" t="s">
        <v>491</v>
      </c>
      <c r="G18" s="8">
        <v>1</v>
      </c>
      <c r="H18" s="11">
        <v>10000</v>
      </c>
      <c r="I18" s="10">
        <f t="shared" si="0"/>
        <v>10000</v>
      </c>
      <c r="O18">
        <f>rekapitulace!H8</f>
        <v>21</v>
      </c>
      <c r="P18">
        <f t="shared" si="1"/>
        <v>2100</v>
      </c>
    </row>
    <row r="19" spans="1:16" ht="12.75">
      <c r="A19" s="6">
        <v>5</v>
      </c>
      <c r="B19" s="6" t="s">
        <v>46</v>
      </c>
      <c r="C19" s="6" t="s">
        <v>1655</v>
      </c>
      <c r="D19" s="6" t="s">
        <v>46</v>
      </c>
      <c r="E19" s="6" t="s">
        <v>1656</v>
      </c>
      <c r="F19" s="6" t="s">
        <v>491</v>
      </c>
      <c r="G19" s="8">
        <v>1</v>
      </c>
      <c r="H19" s="11">
        <v>60000</v>
      </c>
      <c r="I19" s="10">
        <f t="shared" si="0"/>
        <v>60000</v>
      </c>
      <c r="O19">
        <f>rekapitulace!H8</f>
        <v>21</v>
      </c>
      <c r="P19">
        <f t="shared" si="1"/>
        <v>12600</v>
      </c>
    </row>
    <row r="20" spans="1:16" ht="12.75">
      <c r="A20" s="6">
        <v>6</v>
      </c>
      <c r="B20" s="6" t="s">
        <v>46</v>
      </c>
      <c r="C20" s="6" t="s">
        <v>1657</v>
      </c>
      <c r="D20" s="6" t="s">
        <v>46</v>
      </c>
      <c r="E20" s="6" t="s">
        <v>1658</v>
      </c>
      <c r="F20" s="6" t="s">
        <v>491</v>
      </c>
      <c r="G20" s="8">
        <v>1</v>
      </c>
      <c r="H20" s="11">
        <v>50000</v>
      </c>
      <c r="I20" s="10">
        <f t="shared" si="0"/>
        <v>50000</v>
      </c>
      <c r="O20">
        <f>rekapitulace!H8</f>
        <v>21</v>
      </c>
      <c r="P20">
        <f t="shared" si="1"/>
        <v>10500</v>
      </c>
    </row>
    <row r="21" spans="1:16" ht="12.75">
      <c r="A21" s="6">
        <v>7</v>
      </c>
      <c r="B21" s="6" t="s">
        <v>46</v>
      </c>
      <c r="C21" s="6" t="s">
        <v>1659</v>
      </c>
      <c r="D21" s="6" t="s">
        <v>46</v>
      </c>
      <c r="E21" s="6" t="s">
        <v>1660</v>
      </c>
      <c r="F21" s="6" t="s">
        <v>491</v>
      </c>
      <c r="G21" s="8">
        <v>1</v>
      </c>
      <c r="H21" s="11">
        <v>90000</v>
      </c>
      <c r="I21" s="10">
        <f t="shared" si="0"/>
        <v>90000</v>
      </c>
      <c r="O21">
        <f>rekapitulace!H8</f>
        <v>21</v>
      </c>
      <c r="P21">
        <f t="shared" si="1"/>
        <v>18900</v>
      </c>
    </row>
    <row r="22" spans="1:16" ht="12.75" customHeight="1">
      <c r="A22" s="13"/>
      <c r="B22" s="13"/>
      <c r="C22" s="13" t="s">
        <v>1648</v>
      </c>
      <c r="D22" s="13"/>
      <c r="E22" s="13" t="s">
        <v>1661</v>
      </c>
      <c r="F22" s="13"/>
      <c r="G22" s="13"/>
      <c r="H22" s="13"/>
      <c r="I22" s="13">
        <f>SUM(I16:I21)</f>
        <v>275000</v>
      </c>
      <c r="P22">
        <f>ROUND(SUM(P16:P21),2)</f>
        <v>57750</v>
      </c>
    </row>
    <row r="24" spans="1:9" ht="12.75" customHeight="1">
      <c r="A24" s="7"/>
      <c r="B24" s="7"/>
      <c r="C24" s="7" t="s">
        <v>1663</v>
      </c>
      <c r="D24" s="7"/>
      <c r="E24" s="7" t="s">
        <v>1662</v>
      </c>
      <c r="F24" s="7"/>
      <c r="G24" s="9"/>
      <c r="H24" s="7"/>
      <c r="I24" s="9"/>
    </row>
    <row r="25" spans="1:16" ht="12.75">
      <c r="A25" s="6">
        <v>8</v>
      </c>
      <c r="B25" s="6" t="s">
        <v>46</v>
      </c>
      <c r="C25" s="6" t="s">
        <v>1664</v>
      </c>
      <c r="D25" s="6" t="s">
        <v>46</v>
      </c>
      <c r="E25" s="6" t="s">
        <v>1665</v>
      </c>
      <c r="F25" s="6" t="s">
        <v>1666</v>
      </c>
      <c r="G25" s="8">
        <v>0.023</v>
      </c>
      <c r="H25" s="11">
        <v>38615327</v>
      </c>
      <c r="I25" s="10">
        <f>ROUND((H25*G25),2)</f>
        <v>888152.52</v>
      </c>
      <c r="O25">
        <f>rekapitulace!H8</f>
        <v>21</v>
      </c>
      <c r="P25">
        <f>O25/100*I25</f>
        <v>186512.0292</v>
      </c>
    </row>
    <row r="26" spans="1:16" ht="12.75">
      <c r="A26" s="6">
        <v>9</v>
      </c>
      <c r="B26" s="6" t="s">
        <v>46</v>
      </c>
      <c r="C26" s="6" t="s">
        <v>1667</v>
      </c>
      <c r="D26" s="6" t="s">
        <v>46</v>
      </c>
      <c r="E26" s="6" t="s">
        <v>1668</v>
      </c>
      <c r="F26" s="6" t="s">
        <v>491</v>
      </c>
      <c r="G26" s="8">
        <v>1</v>
      </c>
      <c r="H26" s="11">
        <v>75000</v>
      </c>
      <c r="I26" s="10">
        <f>ROUND((H26*G26),2)</f>
        <v>75000</v>
      </c>
      <c r="O26">
        <f>rekapitulace!H8</f>
        <v>21</v>
      </c>
      <c r="P26">
        <f>O26/100*I26</f>
        <v>15750</v>
      </c>
    </row>
    <row r="27" spans="1:16" ht="12.75">
      <c r="A27" s="6">
        <v>10</v>
      </c>
      <c r="B27" s="6" t="s">
        <v>46</v>
      </c>
      <c r="C27" s="6" t="s">
        <v>1669</v>
      </c>
      <c r="D27" s="6" t="s">
        <v>46</v>
      </c>
      <c r="E27" s="6" t="s">
        <v>1670</v>
      </c>
      <c r="F27" s="6" t="s">
        <v>491</v>
      </c>
      <c r="G27" s="8">
        <v>1</v>
      </c>
      <c r="H27" s="11">
        <v>15000</v>
      </c>
      <c r="I27" s="10">
        <f>ROUND((H27*G27),2)</f>
        <v>15000</v>
      </c>
      <c r="O27">
        <f>rekapitulace!H8</f>
        <v>21</v>
      </c>
      <c r="P27">
        <f>O27/100*I27</f>
        <v>3150</v>
      </c>
    </row>
    <row r="28" spans="1:16" ht="12.75">
      <c r="A28" s="6">
        <v>11</v>
      </c>
      <c r="B28" s="6" t="s">
        <v>46</v>
      </c>
      <c r="C28" s="6" t="s">
        <v>1671</v>
      </c>
      <c r="D28" s="6" t="s">
        <v>46</v>
      </c>
      <c r="E28" s="6" t="s">
        <v>1672</v>
      </c>
      <c r="F28" s="6" t="s">
        <v>491</v>
      </c>
      <c r="G28" s="8">
        <v>1</v>
      </c>
      <c r="H28" s="11">
        <v>35000</v>
      </c>
      <c r="I28" s="10">
        <f>ROUND((H28*G28),2)</f>
        <v>35000</v>
      </c>
      <c r="O28">
        <f>rekapitulace!H8</f>
        <v>21</v>
      </c>
      <c r="P28">
        <f>O28/100*I28</f>
        <v>7350</v>
      </c>
    </row>
    <row r="29" spans="1:16" ht="12.75" customHeight="1">
      <c r="A29" s="13"/>
      <c r="B29" s="13"/>
      <c r="C29" s="13" t="s">
        <v>1663</v>
      </c>
      <c r="D29" s="13"/>
      <c r="E29" s="13" t="s">
        <v>1665</v>
      </c>
      <c r="F29" s="13"/>
      <c r="G29" s="13"/>
      <c r="H29" s="13"/>
      <c r="I29" s="13">
        <f>SUM(I25:I28)</f>
        <v>1013152.52</v>
      </c>
      <c r="P29">
        <f>ROUND(SUM(P25:P28),2)</f>
        <v>212762.03</v>
      </c>
    </row>
    <row r="31" spans="1:9" ht="12.75" customHeight="1">
      <c r="A31" s="7"/>
      <c r="B31" s="7"/>
      <c r="C31" s="7" t="s">
        <v>1674</v>
      </c>
      <c r="D31" s="7"/>
      <c r="E31" s="7" t="s">
        <v>1673</v>
      </c>
      <c r="F31" s="7"/>
      <c r="G31" s="9"/>
      <c r="H31" s="7"/>
      <c r="I31" s="9"/>
    </row>
    <row r="32" spans="1:16" ht="12.75">
      <c r="A32" s="6">
        <v>12</v>
      </c>
      <c r="B32" s="6" t="s">
        <v>46</v>
      </c>
      <c r="C32" s="6" t="s">
        <v>1675</v>
      </c>
      <c r="D32" s="6" t="s">
        <v>46</v>
      </c>
      <c r="E32" s="6" t="s">
        <v>1676</v>
      </c>
      <c r="F32" s="6" t="s">
        <v>491</v>
      </c>
      <c r="G32" s="8">
        <v>1</v>
      </c>
      <c r="H32" s="11">
        <v>20000</v>
      </c>
      <c r="I32" s="10">
        <f>ROUND((H32*G32),2)</f>
        <v>20000</v>
      </c>
      <c r="O32">
        <f>rekapitulace!H8</f>
        <v>21</v>
      </c>
      <c r="P32">
        <f>O32/100*I32</f>
        <v>4200</v>
      </c>
    </row>
    <row r="33" spans="1:16" ht="12.75">
      <c r="A33" s="6">
        <v>13</v>
      </c>
      <c r="B33" s="6" t="s">
        <v>46</v>
      </c>
      <c r="C33" s="6" t="s">
        <v>1677</v>
      </c>
      <c r="D33" s="6" t="s">
        <v>46</v>
      </c>
      <c r="E33" s="6" t="s">
        <v>1678</v>
      </c>
      <c r="F33" s="6" t="s">
        <v>491</v>
      </c>
      <c r="G33" s="8">
        <v>0.02</v>
      </c>
      <c r="H33" s="11">
        <v>38615327</v>
      </c>
      <c r="I33" s="10">
        <f>ROUND((H33*G33),2)</f>
        <v>772306.54</v>
      </c>
      <c r="O33">
        <f>rekapitulace!H8</f>
        <v>21</v>
      </c>
      <c r="P33">
        <f>O33/100*I33</f>
        <v>162184.3734</v>
      </c>
    </row>
    <row r="34" spans="1:16" ht="12.75">
      <c r="A34" s="6">
        <v>14</v>
      </c>
      <c r="B34" s="6" t="s">
        <v>46</v>
      </c>
      <c r="C34" s="6" t="s">
        <v>1679</v>
      </c>
      <c r="D34" s="6" t="s">
        <v>46</v>
      </c>
      <c r="E34" s="6" t="s">
        <v>1680</v>
      </c>
      <c r="F34" s="6" t="s">
        <v>491</v>
      </c>
      <c r="G34" s="8">
        <v>1</v>
      </c>
      <c r="H34" s="11">
        <v>100000</v>
      </c>
      <c r="I34" s="10">
        <f>ROUND((H34*G34),2)</f>
        <v>100000</v>
      </c>
      <c r="O34">
        <f>rekapitulace!H8</f>
        <v>21</v>
      </c>
      <c r="P34">
        <f>O34/100*I34</f>
        <v>21000</v>
      </c>
    </row>
    <row r="35" spans="1:16" ht="12.75" customHeight="1">
      <c r="A35" s="13"/>
      <c r="B35" s="13"/>
      <c r="C35" s="13" t="s">
        <v>1674</v>
      </c>
      <c r="D35" s="13"/>
      <c r="E35" s="13" t="s">
        <v>1681</v>
      </c>
      <c r="F35" s="13"/>
      <c r="G35" s="13"/>
      <c r="H35" s="13"/>
      <c r="I35" s="13">
        <f>SUM(I32:I34)</f>
        <v>892306.54</v>
      </c>
      <c r="P35">
        <f>ROUND(SUM(P32:P34),2)</f>
        <v>187384.37</v>
      </c>
    </row>
    <row r="37" spans="1:9" ht="12.75" customHeight="1">
      <c r="A37" s="7"/>
      <c r="B37" s="7"/>
      <c r="C37" s="7" t="s">
        <v>1683</v>
      </c>
      <c r="D37" s="7"/>
      <c r="E37" s="7" t="s">
        <v>1682</v>
      </c>
      <c r="F37" s="7"/>
      <c r="G37" s="9"/>
      <c r="H37" s="7"/>
      <c r="I37" s="9"/>
    </row>
    <row r="38" spans="1:16" ht="12.75">
      <c r="A38" s="6">
        <v>15</v>
      </c>
      <c r="B38" s="6" t="s">
        <v>46</v>
      </c>
      <c r="C38" s="6" t="s">
        <v>1684</v>
      </c>
      <c r="D38" s="6" t="s">
        <v>46</v>
      </c>
      <c r="E38" s="6" t="s">
        <v>1685</v>
      </c>
      <c r="F38" s="6" t="s">
        <v>491</v>
      </c>
      <c r="G38" s="8">
        <v>0.013</v>
      </c>
      <c r="H38" s="11">
        <v>38615327</v>
      </c>
      <c r="I38" s="10">
        <f>ROUND((H38*G38),2)</f>
        <v>501999.25</v>
      </c>
      <c r="O38">
        <f>rekapitulace!H8</f>
        <v>21</v>
      </c>
      <c r="P38">
        <f>O38/100*I38</f>
        <v>105419.8425</v>
      </c>
    </row>
    <row r="39" spans="1:16" ht="12.75" customHeight="1">
      <c r="A39" s="13"/>
      <c r="B39" s="13"/>
      <c r="C39" s="13" t="s">
        <v>1683</v>
      </c>
      <c r="D39" s="13"/>
      <c r="E39" s="13" t="s">
        <v>1685</v>
      </c>
      <c r="F39" s="13"/>
      <c r="G39" s="13"/>
      <c r="H39" s="13"/>
      <c r="I39" s="13">
        <f>SUM(I38:I38)</f>
        <v>501999.25</v>
      </c>
      <c r="P39">
        <f>ROUND(SUM(P38:P38),2)</f>
        <v>105419.84</v>
      </c>
    </row>
    <row r="41" spans="1:9" ht="12.75" customHeight="1">
      <c r="A41" s="7"/>
      <c r="B41" s="7"/>
      <c r="C41" s="7" t="s">
        <v>1687</v>
      </c>
      <c r="D41" s="7"/>
      <c r="E41" s="7" t="s">
        <v>1686</v>
      </c>
      <c r="F41" s="7"/>
      <c r="G41" s="9"/>
      <c r="H41" s="7"/>
      <c r="I41" s="9"/>
    </row>
    <row r="42" spans="1:16" ht="12.75">
      <c r="A42" s="6">
        <v>16</v>
      </c>
      <c r="B42" s="6" t="s">
        <v>46</v>
      </c>
      <c r="C42" s="6" t="s">
        <v>1688</v>
      </c>
      <c r="D42" s="6" t="s">
        <v>46</v>
      </c>
      <c r="E42" s="6" t="s">
        <v>1689</v>
      </c>
      <c r="F42" s="6" t="s">
        <v>491</v>
      </c>
      <c r="G42" s="8">
        <v>1</v>
      </c>
      <c r="H42" s="11">
        <v>50000</v>
      </c>
      <c r="I42" s="10">
        <f>ROUND((H42*G42),2)</f>
        <v>50000</v>
      </c>
      <c r="O42">
        <f>rekapitulace!H8</f>
        <v>21</v>
      </c>
      <c r="P42">
        <f>O42/100*I42</f>
        <v>10500</v>
      </c>
    </row>
    <row r="43" spans="1:16" ht="12.75" customHeight="1">
      <c r="A43" s="13"/>
      <c r="B43" s="13"/>
      <c r="C43" s="13" t="s">
        <v>1687</v>
      </c>
      <c r="D43" s="13"/>
      <c r="E43" s="13" t="s">
        <v>1690</v>
      </c>
      <c r="F43" s="13"/>
      <c r="G43" s="13"/>
      <c r="H43" s="13"/>
      <c r="I43" s="13">
        <f>SUM(I42:I42)</f>
        <v>50000</v>
      </c>
      <c r="P43">
        <f>ROUND(SUM(P42:P42),2)</f>
        <v>10500</v>
      </c>
    </row>
    <row r="45" spans="1:16" ht="12.75" customHeight="1">
      <c r="A45" s="13"/>
      <c r="B45" s="13"/>
      <c r="C45" s="13"/>
      <c r="D45" s="13"/>
      <c r="E45" s="13" t="s">
        <v>60</v>
      </c>
      <c r="F45" s="13"/>
      <c r="G45" s="13"/>
      <c r="H45" s="13"/>
      <c r="I45" s="13">
        <f>+I13+I22+I29+I35+I39+I43</f>
        <v>2782458.31</v>
      </c>
      <c r="P45">
        <f>+P13+P22+P29+P35+P39+P43</f>
        <v>584316.24</v>
      </c>
    </row>
    <row r="47" spans="1:9" ht="12.75" customHeight="1">
      <c r="A47" s="7" t="s">
        <v>61</v>
      </c>
      <c r="B47" s="7"/>
      <c r="C47" s="7"/>
      <c r="D47" s="7"/>
      <c r="E47" s="7"/>
      <c r="F47" s="7"/>
      <c r="G47" s="7"/>
      <c r="H47" s="7"/>
      <c r="I47" s="7"/>
    </row>
    <row r="48" spans="1:9" ht="12.75" customHeight="1">
      <c r="A48" s="7"/>
      <c r="B48" s="7"/>
      <c r="C48" s="7"/>
      <c r="D48" s="7"/>
      <c r="E48" s="7" t="s">
        <v>62</v>
      </c>
      <c r="F48" s="7"/>
      <c r="G48" s="7"/>
      <c r="H48" s="7"/>
      <c r="I48" s="7"/>
    </row>
    <row r="49" spans="1:16" ht="12.75" customHeight="1">
      <c r="A49" s="13"/>
      <c r="B49" s="13"/>
      <c r="C49" s="13"/>
      <c r="D49" s="13"/>
      <c r="E49" s="13" t="s">
        <v>63</v>
      </c>
      <c r="F49" s="13"/>
      <c r="G49" s="13"/>
      <c r="H49" s="13"/>
      <c r="I49" s="13">
        <v>0</v>
      </c>
      <c r="P49">
        <v>0</v>
      </c>
    </row>
    <row r="50" spans="1:9" ht="12.75" customHeight="1">
      <c r="A50" s="13"/>
      <c r="B50" s="13"/>
      <c r="C50" s="13"/>
      <c r="D50" s="13"/>
      <c r="E50" s="13" t="s">
        <v>64</v>
      </c>
      <c r="F50" s="13"/>
      <c r="G50" s="13"/>
      <c r="H50" s="13"/>
      <c r="I50" s="13"/>
    </row>
    <row r="51" spans="1:16" ht="12.75" customHeight="1">
      <c r="A51" s="13"/>
      <c r="B51" s="13"/>
      <c r="C51" s="13"/>
      <c r="D51" s="13"/>
      <c r="E51" s="13" t="s">
        <v>65</v>
      </c>
      <c r="F51" s="13"/>
      <c r="G51" s="13"/>
      <c r="H51" s="13"/>
      <c r="I51" s="13">
        <v>0</v>
      </c>
      <c r="P51">
        <v>0</v>
      </c>
    </row>
    <row r="52" spans="1:16" ht="12.75" customHeight="1">
      <c r="A52" s="13"/>
      <c r="B52" s="13"/>
      <c r="C52" s="13"/>
      <c r="D52" s="13"/>
      <c r="E52" s="13" t="s">
        <v>66</v>
      </c>
      <c r="F52" s="13"/>
      <c r="G52" s="13"/>
      <c r="H52" s="13"/>
      <c r="I52" s="13">
        <f>I49+I51</f>
        <v>0</v>
      </c>
      <c r="P52">
        <f>P49+P51</f>
        <v>0</v>
      </c>
    </row>
    <row r="54" spans="1:16" ht="12.75" customHeight="1">
      <c r="A54" s="13"/>
      <c r="B54" s="13"/>
      <c r="C54" s="13"/>
      <c r="D54" s="13"/>
      <c r="E54" s="13" t="s">
        <v>66</v>
      </c>
      <c r="F54" s="13"/>
      <c r="G54" s="13"/>
      <c r="H54" s="13"/>
      <c r="I54" s="13">
        <f>I45+I52</f>
        <v>2782458.31</v>
      </c>
      <c r="P54">
        <f>P45+P52</f>
        <v>584316.24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1691</v>
      </c>
      <c r="D5" s="5"/>
      <c r="E5" s="5" t="s">
        <v>1692</v>
      </c>
    </row>
    <row r="6" spans="1:5" ht="12.75" customHeight="1">
      <c r="A6" t="s">
        <v>18</v>
      </c>
      <c r="C6" s="5" t="s">
        <v>1691</v>
      </c>
      <c r="D6" s="5"/>
      <c r="E6" s="5" t="s">
        <v>1692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1694</v>
      </c>
      <c r="D11" s="7"/>
      <c r="E11" s="7" t="s">
        <v>1693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1695</v>
      </c>
      <c r="D12" s="6" t="s">
        <v>1696</v>
      </c>
      <c r="E12" s="6" t="s">
        <v>1697</v>
      </c>
      <c r="F12" s="6" t="s">
        <v>86</v>
      </c>
      <c r="G12" s="8">
        <v>813.198</v>
      </c>
      <c r="H12" s="11">
        <v>240</v>
      </c>
      <c r="I12" s="10">
        <f>ROUND((H12*G12),2)</f>
        <v>195167.52</v>
      </c>
      <c r="O12">
        <f>rekapitulace!H8</f>
        <v>21</v>
      </c>
      <c r="P12">
        <f>O12/100*I12</f>
        <v>40985.1792</v>
      </c>
    </row>
    <row r="13" ht="12.75">
      <c r="E13" s="12" t="s">
        <v>1698</v>
      </c>
    </row>
    <row r="14" spans="1:16" ht="25.5">
      <c r="A14" s="6">
        <v>2</v>
      </c>
      <c r="B14" s="6" t="s">
        <v>44</v>
      </c>
      <c r="C14" s="6" t="s">
        <v>1695</v>
      </c>
      <c r="D14" s="6" t="s">
        <v>1699</v>
      </c>
      <c r="E14" s="6" t="s">
        <v>1700</v>
      </c>
      <c r="F14" s="6" t="s">
        <v>86</v>
      </c>
      <c r="G14" s="8">
        <v>24.035</v>
      </c>
      <c r="H14" s="11">
        <v>180</v>
      </c>
      <c r="I14" s="10">
        <f>ROUND((H14*G14),2)</f>
        <v>4326.3</v>
      </c>
      <c r="O14">
        <f>rekapitulace!H8</f>
        <v>21</v>
      </c>
      <c r="P14">
        <f>O14/100*I14</f>
        <v>908.523</v>
      </c>
    </row>
    <row r="15" ht="12.75">
      <c r="E15" s="12" t="s">
        <v>1701</v>
      </c>
    </row>
    <row r="16" spans="1:16" ht="25.5">
      <c r="A16" s="6">
        <v>3</v>
      </c>
      <c r="B16" s="6" t="s">
        <v>44</v>
      </c>
      <c r="C16" s="6" t="s">
        <v>1695</v>
      </c>
      <c r="D16" s="6" t="s">
        <v>1702</v>
      </c>
      <c r="E16" s="6" t="s">
        <v>1703</v>
      </c>
      <c r="F16" s="6" t="s">
        <v>86</v>
      </c>
      <c r="G16" s="8">
        <v>6041.716</v>
      </c>
      <c r="H16" s="11">
        <v>150</v>
      </c>
      <c r="I16" s="10">
        <f>ROUND((H16*G16),2)</f>
        <v>906257.4</v>
      </c>
      <c r="O16">
        <f>rekapitulace!H8</f>
        <v>21</v>
      </c>
      <c r="P16">
        <f>O16/100*I16</f>
        <v>190314.054</v>
      </c>
    </row>
    <row r="17" ht="12.75">
      <c r="E17" s="12" t="s">
        <v>1704</v>
      </c>
    </row>
    <row r="18" spans="1:16" ht="25.5">
      <c r="A18" s="6">
        <v>4</v>
      </c>
      <c r="B18" s="6" t="s">
        <v>44</v>
      </c>
      <c r="C18" s="6" t="s">
        <v>1695</v>
      </c>
      <c r="D18" s="6" t="s">
        <v>1705</v>
      </c>
      <c r="E18" s="6" t="s">
        <v>1706</v>
      </c>
      <c r="F18" s="6" t="s">
        <v>86</v>
      </c>
      <c r="G18" s="8">
        <v>13293.22</v>
      </c>
      <c r="H18" s="11">
        <v>130</v>
      </c>
      <c r="I18" s="10">
        <f>ROUND((H18*G18),2)</f>
        <v>1728118.6</v>
      </c>
      <c r="O18">
        <f>rekapitulace!H8</f>
        <v>21</v>
      </c>
      <c r="P18">
        <f>O18/100*I18</f>
        <v>362904.906</v>
      </c>
    </row>
    <row r="19" ht="12.75">
      <c r="E19" s="12" t="s">
        <v>1707</v>
      </c>
    </row>
    <row r="20" spans="1:16" ht="12.75" customHeight="1">
      <c r="A20" s="13"/>
      <c r="B20" s="13"/>
      <c r="C20" s="13" t="s">
        <v>1694</v>
      </c>
      <c r="D20" s="13"/>
      <c r="E20" s="13" t="s">
        <v>1693</v>
      </c>
      <c r="F20" s="13"/>
      <c r="G20" s="13"/>
      <c r="H20" s="13"/>
      <c r="I20" s="13">
        <f>SUM(I12:I19)</f>
        <v>2833869.8200000003</v>
      </c>
      <c r="P20">
        <f>ROUND(SUM(P12:P19),2)</f>
        <v>595112.66</v>
      </c>
    </row>
    <row r="22" spans="1:9" ht="12.75" customHeight="1">
      <c r="A22" s="7"/>
      <c r="B22" s="7"/>
      <c r="C22" s="7" t="s">
        <v>24</v>
      </c>
      <c r="D22" s="7"/>
      <c r="E22" s="7" t="s">
        <v>43</v>
      </c>
      <c r="F22" s="7"/>
      <c r="G22" s="9"/>
      <c r="H22" s="7"/>
      <c r="I22" s="9"/>
    </row>
    <row r="23" spans="1:16" ht="38.25">
      <c r="A23" s="6">
        <v>5</v>
      </c>
      <c r="B23" s="6" t="s">
        <v>44</v>
      </c>
      <c r="C23" s="6" t="s">
        <v>1708</v>
      </c>
      <c r="D23" s="6" t="s">
        <v>46</v>
      </c>
      <c r="E23" s="6" t="s">
        <v>1709</v>
      </c>
      <c r="F23" s="6" t="s">
        <v>77</v>
      </c>
      <c r="G23" s="8">
        <v>325.279</v>
      </c>
      <c r="H23" s="11">
        <v>879</v>
      </c>
      <c r="I23" s="10">
        <f>ROUND((H23*G23),2)</f>
        <v>285920.24</v>
      </c>
      <c r="O23">
        <f>rekapitulace!H8</f>
        <v>21</v>
      </c>
      <c r="P23">
        <f>O23/100*I23</f>
        <v>60043.2504</v>
      </c>
    </row>
    <row r="24" ht="25.5">
      <c r="E24" s="12" t="s">
        <v>1710</v>
      </c>
    </row>
    <row r="25" spans="1:16" ht="25.5">
      <c r="A25" s="6">
        <v>6</v>
      </c>
      <c r="B25" s="6" t="s">
        <v>44</v>
      </c>
      <c r="C25" s="6" t="s">
        <v>1711</v>
      </c>
      <c r="D25" s="6" t="s">
        <v>46</v>
      </c>
      <c r="E25" s="6" t="s">
        <v>1712</v>
      </c>
      <c r="F25" s="6" t="s">
        <v>77</v>
      </c>
      <c r="G25" s="8">
        <v>45.691</v>
      </c>
      <c r="H25" s="11">
        <v>293</v>
      </c>
      <c r="I25" s="10">
        <f>ROUND((H25*G25),2)</f>
        <v>13387.46</v>
      </c>
      <c r="O25">
        <f>rekapitulace!H8</f>
        <v>21</v>
      </c>
      <c r="P25">
        <f>O25/100*I25</f>
        <v>2811.3666</v>
      </c>
    </row>
    <row r="26" ht="12.75">
      <c r="E26" s="12" t="s">
        <v>1713</v>
      </c>
    </row>
    <row r="27" spans="1:16" ht="25.5">
      <c r="A27" s="6">
        <v>7</v>
      </c>
      <c r="B27" s="6" t="s">
        <v>44</v>
      </c>
      <c r="C27" s="6" t="s">
        <v>1714</v>
      </c>
      <c r="D27" s="6" t="s">
        <v>46</v>
      </c>
      <c r="E27" s="6" t="s">
        <v>1715</v>
      </c>
      <c r="F27" s="6" t="s">
        <v>77</v>
      </c>
      <c r="G27" s="8">
        <v>836.473</v>
      </c>
      <c r="H27" s="11">
        <v>527</v>
      </c>
      <c r="I27" s="10">
        <f>ROUND((H27*G27),2)</f>
        <v>440821.27</v>
      </c>
      <c r="O27">
        <f>rekapitulace!H8</f>
        <v>21</v>
      </c>
      <c r="P27">
        <f>O27/100*I27</f>
        <v>92572.4667</v>
      </c>
    </row>
    <row r="28" ht="51">
      <c r="E28" s="12" t="s">
        <v>1716</v>
      </c>
    </row>
    <row r="29" spans="1:16" ht="25.5">
      <c r="A29" s="6">
        <v>8</v>
      </c>
      <c r="B29" s="6" t="s">
        <v>44</v>
      </c>
      <c r="C29" s="6" t="s">
        <v>1717</v>
      </c>
      <c r="D29" s="6" t="s">
        <v>46</v>
      </c>
      <c r="E29" s="6" t="s">
        <v>1718</v>
      </c>
      <c r="F29" s="6" t="s">
        <v>77</v>
      </c>
      <c r="G29" s="8">
        <v>920.61</v>
      </c>
      <c r="H29" s="11">
        <v>225</v>
      </c>
      <c r="I29" s="10">
        <f>ROUND((H29*G29),2)</f>
        <v>207137.25</v>
      </c>
      <c r="O29">
        <f>rekapitulace!H8</f>
        <v>21</v>
      </c>
      <c r="P29">
        <f>O29/100*I29</f>
        <v>43498.822499999995</v>
      </c>
    </row>
    <row r="30" ht="12.75">
      <c r="E30" s="12" t="s">
        <v>1719</v>
      </c>
    </row>
    <row r="31" spans="1:16" ht="38.25">
      <c r="A31" s="6">
        <v>9</v>
      </c>
      <c r="B31" s="6" t="s">
        <v>44</v>
      </c>
      <c r="C31" s="6" t="s">
        <v>1720</v>
      </c>
      <c r="D31" s="6" t="s">
        <v>46</v>
      </c>
      <c r="E31" s="6" t="s">
        <v>1721</v>
      </c>
      <c r="F31" s="6" t="s">
        <v>77</v>
      </c>
      <c r="G31" s="8">
        <v>3020.858</v>
      </c>
      <c r="H31" s="11">
        <v>440</v>
      </c>
      <c r="I31" s="10">
        <f>ROUND((H31*G31),2)</f>
        <v>1329177.52</v>
      </c>
      <c r="O31">
        <f>rekapitulace!H8</f>
        <v>21</v>
      </c>
      <c r="P31">
        <f>O31/100*I31</f>
        <v>279127.2792</v>
      </c>
    </row>
    <row r="32" ht="51">
      <c r="E32" s="12" t="s">
        <v>1722</v>
      </c>
    </row>
    <row r="33" spans="1:16" ht="12.75">
      <c r="A33" s="6">
        <v>10</v>
      </c>
      <c r="B33" s="6" t="s">
        <v>44</v>
      </c>
      <c r="C33" s="6" t="s">
        <v>1723</v>
      </c>
      <c r="D33" s="6" t="s">
        <v>46</v>
      </c>
      <c r="E33" s="6" t="s">
        <v>1724</v>
      </c>
      <c r="F33" s="6" t="s">
        <v>72</v>
      </c>
      <c r="G33" s="8">
        <v>104.5</v>
      </c>
      <c r="H33" s="11">
        <v>85</v>
      </c>
      <c r="I33" s="10">
        <f>ROUND((H33*G33),2)</f>
        <v>8882.5</v>
      </c>
      <c r="O33">
        <f>rekapitulace!H8</f>
        <v>21</v>
      </c>
      <c r="P33">
        <f>O33/100*I33</f>
        <v>1865.3249999999998</v>
      </c>
    </row>
    <row r="34" ht="12.75">
      <c r="E34" s="12" t="s">
        <v>1725</v>
      </c>
    </row>
    <row r="35" spans="1:16" ht="38.25">
      <c r="A35" s="6">
        <v>11</v>
      </c>
      <c r="B35" s="6" t="s">
        <v>44</v>
      </c>
      <c r="C35" s="6" t="s">
        <v>1726</v>
      </c>
      <c r="D35" s="6" t="s">
        <v>46</v>
      </c>
      <c r="E35" s="6" t="s">
        <v>1727</v>
      </c>
      <c r="F35" s="6" t="s">
        <v>1728</v>
      </c>
      <c r="G35" s="8">
        <v>480.7</v>
      </c>
      <c r="H35" s="11">
        <v>12</v>
      </c>
      <c r="I35" s="10">
        <f>ROUND((H35*G35),2)</f>
        <v>5768.4</v>
      </c>
      <c r="O35">
        <f>rekapitulace!H8</f>
        <v>21</v>
      </c>
      <c r="P35">
        <f>O35/100*I35</f>
        <v>1211.3639999999998</v>
      </c>
    </row>
    <row r="36" ht="12.75">
      <c r="E36" s="12" t="s">
        <v>1729</v>
      </c>
    </row>
    <row r="37" spans="1:16" ht="12.75">
      <c r="A37" s="6">
        <v>12</v>
      </c>
      <c r="B37" s="6" t="s">
        <v>44</v>
      </c>
      <c r="C37" s="6" t="s">
        <v>1730</v>
      </c>
      <c r="D37" s="6" t="s">
        <v>46</v>
      </c>
      <c r="E37" s="6" t="s">
        <v>1731</v>
      </c>
      <c r="F37" s="6" t="s">
        <v>72</v>
      </c>
      <c r="G37" s="8">
        <v>2016.5</v>
      </c>
      <c r="H37" s="11">
        <v>187</v>
      </c>
      <c r="I37" s="10">
        <f>ROUND((H37*G37),2)</f>
        <v>377085.5</v>
      </c>
      <c r="O37">
        <f>rekapitulace!H8</f>
        <v>21</v>
      </c>
      <c r="P37">
        <f>O37/100*I37</f>
        <v>79187.955</v>
      </c>
    </row>
    <row r="38" ht="12.75">
      <c r="E38" s="12" t="s">
        <v>1732</v>
      </c>
    </row>
    <row r="39" spans="1:16" ht="25.5">
      <c r="A39" s="6">
        <v>13</v>
      </c>
      <c r="B39" s="6" t="s">
        <v>44</v>
      </c>
      <c r="C39" s="6" t="s">
        <v>1733</v>
      </c>
      <c r="D39" s="6" t="s">
        <v>46</v>
      </c>
      <c r="E39" s="6" t="s">
        <v>1734</v>
      </c>
      <c r="F39" s="6" t="s">
        <v>1728</v>
      </c>
      <c r="G39" s="8">
        <v>11114.25</v>
      </c>
      <c r="H39" s="11">
        <v>12</v>
      </c>
      <c r="I39" s="10">
        <f>ROUND((H39*G39),2)</f>
        <v>133371</v>
      </c>
      <c r="O39">
        <f>rekapitulace!H8</f>
        <v>21</v>
      </c>
      <c r="P39">
        <f>O39/100*I39</f>
        <v>28007.91</v>
      </c>
    </row>
    <row r="40" ht="25.5">
      <c r="E40" s="12" t="s">
        <v>1735</v>
      </c>
    </row>
    <row r="41" spans="1:16" ht="12.75">
      <c r="A41" s="6">
        <v>14</v>
      </c>
      <c r="B41" s="6" t="s">
        <v>44</v>
      </c>
      <c r="C41" s="6" t="s">
        <v>1736</v>
      </c>
      <c r="D41" s="6" t="s">
        <v>46</v>
      </c>
      <c r="E41" s="6" t="s">
        <v>1737</v>
      </c>
      <c r="F41" s="6" t="s">
        <v>72</v>
      </c>
      <c r="G41" s="8">
        <v>2407.27</v>
      </c>
      <c r="H41" s="11">
        <v>85</v>
      </c>
      <c r="I41" s="10">
        <f>ROUND((H41*G41),2)</f>
        <v>204617.95</v>
      </c>
      <c r="O41">
        <f>rekapitulace!H8</f>
        <v>21</v>
      </c>
      <c r="P41">
        <f>O41/100*I41</f>
        <v>42969.7695</v>
      </c>
    </row>
    <row r="42" ht="12.75">
      <c r="E42" s="12" t="s">
        <v>1738</v>
      </c>
    </row>
    <row r="43" spans="1:16" ht="25.5">
      <c r="A43" s="6">
        <v>15</v>
      </c>
      <c r="B43" s="6" t="s">
        <v>44</v>
      </c>
      <c r="C43" s="6" t="s">
        <v>1739</v>
      </c>
      <c r="D43" s="6" t="s">
        <v>46</v>
      </c>
      <c r="E43" s="6" t="s">
        <v>1740</v>
      </c>
      <c r="F43" s="6" t="s">
        <v>1728</v>
      </c>
      <c r="G43" s="8">
        <v>6992.427</v>
      </c>
      <c r="H43" s="11">
        <v>12</v>
      </c>
      <c r="I43" s="10">
        <f>ROUND((H43*G43),2)</f>
        <v>83909.12</v>
      </c>
      <c r="O43">
        <f>rekapitulace!H8</f>
        <v>21</v>
      </c>
      <c r="P43">
        <f>O43/100*I43</f>
        <v>17620.9152</v>
      </c>
    </row>
    <row r="44" ht="38.25">
      <c r="E44" s="12" t="s">
        <v>1741</v>
      </c>
    </row>
    <row r="45" spans="1:16" ht="25.5">
      <c r="A45" s="6">
        <v>16</v>
      </c>
      <c r="B45" s="6" t="s">
        <v>44</v>
      </c>
      <c r="C45" s="6" t="s">
        <v>1742</v>
      </c>
      <c r="D45" s="6" t="s">
        <v>46</v>
      </c>
      <c r="E45" s="6" t="s">
        <v>1743</v>
      </c>
      <c r="F45" s="6" t="s">
        <v>77</v>
      </c>
      <c r="G45" s="8">
        <v>6646.61</v>
      </c>
      <c r="H45" s="11">
        <v>362</v>
      </c>
      <c r="I45" s="10">
        <f>ROUND((H45*G45),2)</f>
        <v>2406072.82</v>
      </c>
      <c r="O45">
        <f>rekapitulace!H8</f>
        <v>21</v>
      </c>
      <c r="P45">
        <f>O45/100*I45</f>
        <v>505275.29219999997</v>
      </c>
    </row>
    <row r="46" ht="12.75">
      <c r="E46" s="12" t="s">
        <v>1744</v>
      </c>
    </row>
    <row r="47" spans="1:16" ht="12.75">
      <c r="A47" s="6">
        <v>17</v>
      </c>
      <c r="B47" s="6" t="s">
        <v>44</v>
      </c>
      <c r="C47" s="6" t="s">
        <v>1745</v>
      </c>
      <c r="D47" s="6" t="s">
        <v>46</v>
      </c>
      <c r="E47" s="6" t="s">
        <v>1746</v>
      </c>
      <c r="F47" s="6" t="s">
        <v>77</v>
      </c>
      <c r="G47" s="8">
        <v>6646.61</v>
      </c>
      <c r="H47" s="11">
        <v>16</v>
      </c>
      <c r="I47" s="10">
        <f>ROUND((H47*G47),2)</f>
        <v>106345.76</v>
      </c>
      <c r="O47">
        <f>rekapitulace!H8</f>
        <v>21</v>
      </c>
      <c r="P47">
        <f>O47/100*I47</f>
        <v>22332.6096</v>
      </c>
    </row>
    <row r="48" ht="25.5">
      <c r="E48" s="12" t="s">
        <v>1747</v>
      </c>
    </row>
    <row r="49" spans="1:16" ht="25.5">
      <c r="A49" s="6">
        <v>18</v>
      </c>
      <c r="B49" s="6" t="s">
        <v>44</v>
      </c>
      <c r="C49" s="6" t="s">
        <v>1748</v>
      </c>
      <c r="D49" s="6" t="s">
        <v>46</v>
      </c>
      <c r="E49" s="6" t="s">
        <v>1749</v>
      </c>
      <c r="F49" s="6" t="s">
        <v>77</v>
      </c>
      <c r="G49" s="8">
        <v>5510.57</v>
      </c>
      <c r="H49" s="11">
        <v>526</v>
      </c>
      <c r="I49" s="10">
        <f>ROUND((H49*G49),2)</f>
        <v>2898559.82</v>
      </c>
      <c r="O49">
        <f>rekapitulace!H8</f>
        <v>21</v>
      </c>
      <c r="P49">
        <f>O49/100*I49</f>
        <v>608697.5621999999</v>
      </c>
    </row>
    <row r="50" ht="12.75">
      <c r="E50" s="12" t="s">
        <v>1750</v>
      </c>
    </row>
    <row r="51" spans="1:16" ht="12.75">
      <c r="A51" s="6">
        <v>19</v>
      </c>
      <c r="B51" s="6" t="s">
        <v>44</v>
      </c>
      <c r="C51" s="6" t="s">
        <v>1751</v>
      </c>
      <c r="D51" s="6" t="s">
        <v>46</v>
      </c>
      <c r="E51" s="6" t="s">
        <v>1752</v>
      </c>
      <c r="F51" s="6" t="s">
        <v>48</v>
      </c>
      <c r="G51" s="8">
        <v>10892.32</v>
      </c>
      <c r="H51" s="11">
        <v>13</v>
      </c>
      <c r="I51" s="10">
        <f>ROUND((H51*G51),2)</f>
        <v>141600.16</v>
      </c>
      <c r="O51">
        <f>rekapitulace!H8</f>
        <v>21</v>
      </c>
      <c r="P51">
        <f>O51/100*I51</f>
        <v>29736.0336</v>
      </c>
    </row>
    <row r="52" ht="12.75">
      <c r="E52" s="12" t="s">
        <v>1753</v>
      </c>
    </row>
    <row r="53" spans="1:16" ht="12.75" customHeight="1">
      <c r="A53" s="13"/>
      <c r="B53" s="13"/>
      <c r="C53" s="13" t="s">
        <v>24</v>
      </c>
      <c r="D53" s="13"/>
      <c r="E53" s="13" t="s">
        <v>43</v>
      </c>
      <c r="F53" s="13"/>
      <c r="G53" s="13"/>
      <c r="H53" s="13"/>
      <c r="I53" s="13">
        <f>SUM(I23:I52)</f>
        <v>8642656.77</v>
      </c>
      <c r="P53">
        <f>ROUND(SUM(P23:P52),2)</f>
        <v>1814957.92</v>
      </c>
    </row>
    <row r="55" spans="1:9" ht="12.75" customHeight="1">
      <c r="A55" s="7"/>
      <c r="B55" s="7"/>
      <c r="C55" s="7" t="s">
        <v>35</v>
      </c>
      <c r="D55" s="7"/>
      <c r="E55" s="7" t="s">
        <v>1754</v>
      </c>
      <c r="F55" s="7"/>
      <c r="G55" s="9"/>
      <c r="H55" s="7"/>
      <c r="I55" s="9"/>
    </row>
    <row r="56" spans="1:16" ht="12.75">
      <c r="A56" s="6">
        <v>20</v>
      </c>
      <c r="B56" s="6" t="s">
        <v>44</v>
      </c>
      <c r="C56" s="6" t="s">
        <v>1755</v>
      </c>
      <c r="D56" s="6" t="s">
        <v>46</v>
      </c>
      <c r="E56" s="6" t="s">
        <v>1756</v>
      </c>
      <c r="F56" s="6" t="s">
        <v>72</v>
      </c>
      <c r="G56" s="8">
        <v>2707.9</v>
      </c>
      <c r="H56" s="11">
        <v>316</v>
      </c>
      <c r="I56" s="10">
        <f>ROUND((H56*G56),2)</f>
        <v>855696.4</v>
      </c>
      <c r="O56">
        <f>rekapitulace!H8</f>
        <v>21</v>
      </c>
      <c r="P56">
        <f>O56/100*I56</f>
        <v>179696.244</v>
      </c>
    </row>
    <row r="57" ht="63.75">
      <c r="E57" s="12" t="s">
        <v>1757</v>
      </c>
    </row>
    <row r="58" spans="1:16" ht="12.75" customHeight="1">
      <c r="A58" s="13"/>
      <c r="B58" s="13"/>
      <c r="C58" s="13" t="s">
        <v>35</v>
      </c>
      <c r="D58" s="13"/>
      <c r="E58" s="13" t="s">
        <v>1754</v>
      </c>
      <c r="F58" s="13"/>
      <c r="G58" s="13"/>
      <c r="H58" s="13"/>
      <c r="I58" s="13">
        <f>SUM(I56:I57)</f>
        <v>855696.4</v>
      </c>
      <c r="P58">
        <f>ROUND(SUM(P56:P57),2)</f>
        <v>179696.24</v>
      </c>
    </row>
    <row r="60" spans="1:9" ht="12.75" customHeight="1">
      <c r="A60" s="7"/>
      <c r="B60" s="7"/>
      <c r="C60" s="7" t="s">
        <v>38</v>
      </c>
      <c r="D60" s="7"/>
      <c r="E60" s="7" t="s">
        <v>1758</v>
      </c>
      <c r="F60" s="7"/>
      <c r="G60" s="9"/>
      <c r="H60" s="7"/>
      <c r="I60" s="9"/>
    </row>
    <row r="61" spans="1:16" ht="25.5">
      <c r="A61" s="6">
        <v>21</v>
      </c>
      <c r="B61" s="6" t="s">
        <v>44</v>
      </c>
      <c r="C61" s="6" t="s">
        <v>1759</v>
      </c>
      <c r="D61" s="6" t="s">
        <v>46</v>
      </c>
      <c r="E61" s="6" t="s">
        <v>1760</v>
      </c>
      <c r="F61" s="6" t="s">
        <v>77</v>
      </c>
      <c r="G61" s="8">
        <v>1583.496</v>
      </c>
      <c r="H61" s="11">
        <v>1020</v>
      </c>
      <c r="I61" s="10">
        <f>ROUND((H61*G61),2)</f>
        <v>1615165.92</v>
      </c>
      <c r="O61">
        <f>rekapitulace!H8</f>
        <v>21</v>
      </c>
      <c r="P61">
        <f>O61/100*I61</f>
        <v>339184.84319999994</v>
      </c>
    </row>
    <row r="62" ht="12.75">
      <c r="E62" s="12" t="s">
        <v>1761</v>
      </c>
    </row>
    <row r="63" spans="1:16" ht="25.5">
      <c r="A63" s="6">
        <v>22</v>
      </c>
      <c r="B63" s="6" t="s">
        <v>44</v>
      </c>
      <c r="C63" s="6" t="s">
        <v>1762</v>
      </c>
      <c r="D63" s="6" t="s">
        <v>46</v>
      </c>
      <c r="E63" s="6" t="s">
        <v>1763</v>
      </c>
      <c r="F63" s="6" t="s">
        <v>77</v>
      </c>
      <c r="G63" s="8">
        <v>2835.47</v>
      </c>
      <c r="H63" s="11">
        <v>689</v>
      </c>
      <c r="I63" s="10">
        <f>ROUND((H63*G63),2)</f>
        <v>1953638.83</v>
      </c>
      <c r="O63">
        <f>rekapitulace!H8</f>
        <v>21</v>
      </c>
      <c r="P63">
        <f>O63/100*I63</f>
        <v>410264.1543</v>
      </c>
    </row>
    <row r="64" ht="12.75">
      <c r="E64" s="12" t="s">
        <v>1764</v>
      </c>
    </row>
    <row r="65" spans="1:16" ht="25.5">
      <c r="A65" s="6">
        <v>23</v>
      </c>
      <c r="B65" s="6" t="s">
        <v>44</v>
      </c>
      <c r="C65" s="6" t="s">
        <v>1765</v>
      </c>
      <c r="D65" s="6" t="s">
        <v>46</v>
      </c>
      <c r="E65" s="6" t="s">
        <v>1766</v>
      </c>
      <c r="F65" s="6" t="s">
        <v>48</v>
      </c>
      <c r="G65" s="8">
        <v>9314.68</v>
      </c>
      <c r="H65" s="11">
        <v>17</v>
      </c>
      <c r="I65" s="10">
        <f>ROUND((H65*G65),2)</f>
        <v>158349.56</v>
      </c>
      <c r="O65">
        <f>rekapitulace!H8</f>
        <v>21</v>
      </c>
      <c r="P65">
        <f>O65/100*I65</f>
        <v>33253.4076</v>
      </c>
    </row>
    <row r="66" ht="12.75">
      <c r="E66" s="12" t="s">
        <v>1767</v>
      </c>
    </row>
    <row r="67" spans="1:16" ht="25.5">
      <c r="A67" s="6">
        <v>24</v>
      </c>
      <c r="B67" s="6" t="s">
        <v>44</v>
      </c>
      <c r="C67" s="6" t="s">
        <v>1768</v>
      </c>
      <c r="D67" s="6" t="s">
        <v>46</v>
      </c>
      <c r="E67" s="6" t="s">
        <v>1769</v>
      </c>
      <c r="F67" s="6" t="s">
        <v>48</v>
      </c>
      <c r="G67" s="8">
        <v>18567.74</v>
      </c>
      <c r="H67" s="11">
        <v>12</v>
      </c>
      <c r="I67" s="10">
        <f>ROUND((H67*G67),2)</f>
        <v>222812.88</v>
      </c>
      <c r="O67">
        <f>rekapitulace!H8</f>
        <v>21</v>
      </c>
      <c r="P67">
        <f>O67/100*I67</f>
        <v>46790.7048</v>
      </c>
    </row>
    <row r="68" ht="12.75">
      <c r="E68" s="12" t="s">
        <v>1770</v>
      </c>
    </row>
    <row r="69" spans="1:16" ht="25.5">
      <c r="A69" s="6">
        <v>25</v>
      </c>
      <c r="B69" s="6" t="s">
        <v>44</v>
      </c>
      <c r="C69" s="6" t="s">
        <v>1771</v>
      </c>
      <c r="D69" s="6" t="s">
        <v>46</v>
      </c>
      <c r="E69" s="6" t="s">
        <v>1772</v>
      </c>
      <c r="F69" s="6" t="s">
        <v>48</v>
      </c>
      <c r="G69" s="8">
        <v>9275.18</v>
      </c>
      <c r="H69" s="11">
        <v>230</v>
      </c>
      <c r="I69" s="10">
        <f>ROUND((H69*G69),2)</f>
        <v>2133291.4</v>
      </c>
      <c r="O69">
        <f>rekapitulace!H8</f>
        <v>21</v>
      </c>
      <c r="P69">
        <f>O69/100*I69</f>
        <v>447991.19399999996</v>
      </c>
    </row>
    <row r="70" ht="12.75">
      <c r="E70" s="12" t="s">
        <v>1773</v>
      </c>
    </row>
    <row r="71" spans="1:16" ht="25.5">
      <c r="A71" s="6">
        <v>26</v>
      </c>
      <c r="B71" s="6" t="s">
        <v>44</v>
      </c>
      <c r="C71" s="6" t="s">
        <v>1774</v>
      </c>
      <c r="D71" s="6" t="s">
        <v>46</v>
      </c>
      <c r="E71" s="6" t="s">
        <v>1775</v>
      </c>
      <c r="F71" s="6" t="s">
        <v>48</v>
      </c>
      <c r="G71" s="8">
        <v>9280.71</v>
      </c>
      <c r="H71" s="11">
        <v>309</v>
      </c>
      <c r="I71" s="10">
        <f>ROUND((H71*G71),2)</f>
        <v>2867739.39</v>
      </c>
      <c r="O71">
        <f>rekapitulace!H8</f>
        <v>21</v>
      </c>
      <c r="P71">
        <f>O71/100*I71</f>
        <v>602225.2719</v>
      </c>
    </row>
    <row r="72" ht="12.75">
      <c r="E72" s="12" t="s">
        <v>1776</v>
      </c>
    </row>
    <row r="73" spans="1:16" ht="25.5">
      <c r="A73" s="6">
        <v>27</v>
      </c>
      <c r="B73" s="6" t="s">
        <v>44</v>
      </c>
      <c r="C73" s="6" t="s">
        <v>1777</v>
      </c>
      <c r="D73" s="6" t="s">
        <v>46</v>
      </c>
      <c r="E73" s="6" t="s">
        <v>1778</v>
      </c>
      <c r="F73" s="6" t="s">
        <v>48</v>
      </c>
      <c r="G73" s="8">
        <v>9287.03</v>
      </c>
      <c r="H73" s="11">
        <v>213</v>
      </c>
      <c r="I73" s="10">
        <f>ROUND((H73*G73),2)</f>
        <v>1978137.39</v>
      </c>
      <c r="O73">
        <f>rekapitulace!H8</f>
        <v>21</v>
      </c>
      <c r="P73">
        <f>O73/100*I73</f>
        <v>415408.85189999995</v>
      </c>
    </row>
    <row r="74" ht="12.75">
      <c r="E74" s="12" t="s">
        <v>1779</v>
      </c>
    </row>
    <row r="75" spans="1:16" ht="12.75" customHeight="1">
      <c r="A75" s="13"/>
      <c r="B75" s="13"/>
      <c r="C75" s="13" t="s">
        <v>38</v>
      </c>
      <c r="D75" s="13"/>
      <c r="E75" s="13" t="s">
        <v>1758</v>
      </c>
      <c r="F75" s="13"/>
      <c r="G75" s="13"/>
      <c r="H75" s="13"/>
      <c r="I75" s="13">
        <f>SUM(I61:I74)</f>
        <v>10929135.370000001</v>
      </c>
      <c r="P75">
        <f>ROUND(SUM(P61:P74),2)</f>
        <v>2295118.43</v>
      </c>
    </row>
    <row r="77" spans="1:9" ht="12.75" customHeight="1">
      <c r="A77" s="7"/>
      <c r="B77" s="7"/>
      <c r="C77" s="7" t="s">
        <v>42</v>
      </c>
      <c r="D77" s="7"/>
      <c r="E77" s="7" t="s">
        <v>1780</v>
      </c>
      <c r="F77" s="7"/>
      <c r="G77" s="9"/>
      <c r="H77" s="7"/>
      <c r="I77" s="9"/>
    </row>
    <row r="78" spans="1:16" ht="25.5">
      <c r="A78" s="6">
        <v>28</v>
      </c>
      <c r="B78" s="6" t="s">
        <v>44</v>
      </c>
      <c r="C78" s="6" t="s">
        <v>1781</v>
      </c>
      <c r="D78" s="6" t="s">
        <v>46</v>
      </c>
      <c r="E78" s="6" t="s">
        <v>1782</v>
      </c>
      <c r="F78" s="6" t="s">
        <v>72</v>
      </c>
      <c r="G78" s="8">
        <v>1267.64</v>
      </c>
      <c r="H78" s="11">
        <v>333</v>
      </c>
      <c r="I78" s="10">
        <f>ROUND((H78*G78),2)</f>
        <v>422124.12</v>
      </c>
      <c r="O78">
        <f>rekapitulace!H8</f>
        <v>21</v>
      </c>
      <c r="P78">
        <f>O78/100*I78</f>
        <v>88646.0652</v>
      </c>
    </row>
    <row r="79" ht="25.5">
      <c r="E79" s="12" t="s">
        <v>1783</v>
      </c>
    </row>
    <row r="80" spans="1:16" ht="25.5">
      <c r="A80" s="6">
        <v>29</v>
      </c>
      <c r="B80" s="6" t="s">
        <v>44</v>
      </c>
      <c r="C80" s="6" t="s">
        <v>1781</v>
      </c>
      <c r="D80" s="6" t="s">
        <v>1784</v>
      </c>
      <c r="E80" s="6" t="s">
        <v>1785</v>
      </c>
      <c r="F80" s="6" t="s">
        <v>72</v>
      </c>
      <c r="G80" s="8">
        <v>402.65</v>
      </c>
      <c r="H80" s="11">
        <v>333</v>
      </c>
      <c r="I80" s="10">
        <f>ROUND((H80*G80),2)</f>
        <v>134082.45</v>
      </c>
      <c r="O80">
        <f>rekapitulace!H8</f>
        <v>21</v>
      </c>
      <c r="P80">
        <f>O80/100*I80</f>
        <v>28157.3145</v>
      </c>
    </row>
    <row r="81" ht="12.75">
      <c r="E81" s="12" t="s">
        <v>1786</v>
      </c>
    </row>
    <row r="82" spans="1:16" ht="12.75">
      <c r="A82" s="6">
        <v>30</v>
      </c>
      <c r="B82" s="6" t="s">
        <v>44</v>
      </c>
      <c r="C82" s="6" t="s">
        <v>1787</v>
      </c>
      <c r="D82" s="6" t="s">
        <v>46</v>
      </c>
      <c r="E82" s="6" t="s">
        <v>1788</v>
      </c>
      <c r="F82" s="6" t="s">
        <v>72</v>
      </c>
      <c r="G82" s="8">
        <v>266.68</v>
      </c>
      <c r="H82" s="11">
        <v>1620</v>
      </c>
      <c r="I82" s="10">
        <f>ROUND((H82*G82),2)</f>
        <v>432021.6</v>
      </c>
      <c r="O82">
        <f>rekapitulace!H8</f>
        <v>21</v>
      </c>
      <c r="P82">
        <f>O82/100*I82</f>
        <v>90724.536</v>
      </c>
    </row>
    <row r="83" ht="63.75">
      <c r="E83" s="12" t="s">
        <v>1789</v>
      </c>
    </row>
    <row r="84" spans="1:16" ht="25.5">
      <c r="A84" s="6">
        <v>31</v>
      </c>
      <c r="B84" s="6" t="s">
        <v>44</v>
      </c>
      <c r="C84" s="6" t="s">
        <v>1790</v>
      </c>
      <c r="D84" s="6" t="s">
        <v>46</v>
      </c>
      <c r="E84" s="6" t="s">
        <v>1791</v>
      </c>
      <c r="F84" s="6" t="s">
        <v>72</v>
      </c>
      <c r="G84" s="8">
        <v>100.825</v>
      </c>
      <c r="H84" s="11">
        <v>380</v>
      </c>
      <c r="I84" s="10">
        <f>ROUND((H84*G84),2)</f>
        <v>38313.5</v>
      </c>
      <c r="O84">
        <f>rekapitulace!H8</f>
        <v>21</v>
      </c>
      <c r="P84">
        <f>O84/100*I84</f>
        <v>8045.835</v>
      </c>
    </row>
    <row r="85" ht="12.75">
      <c r="E85" s="12" t="s">
        <v>1792</v>
      </c>
    </row>
    <row r="86" spans="1:16" ht="12.75">
      <c r="A86" s="6">
        <v>32</v>
      </c>
      <c r="B86" s="6" t="s">
        <v>44</v>
      </c>
      <c r="C86" s="6" t="s">
        <v>1793</v>
      </c>
      <c r="D86" s="6" t="s">
        <v>46</v>
      </c>
      <c r="E86" s="6" t="s">
        <v>1794</v>
      </c>
      <c r="F86" s="6" t="s">
        <v>72</v>
      </c>
      <c r="G86" s="8">
        <v>109.3</v>
      </c>
      <c r="H86" s="11">
        <v>87</v>
      </c>
      <c r="I86" s="10">
        <f>ROUND((H86*G86),2)</f>
        <v>9509.1</v>
      </c>
      <c r="O86">
        <f>rekapitulace!H8</f>
        <v>21</v>
      </c>
      <c r="P86">
        <f>O86/100*I86</f>
        <v>1996.911</v>
      </c>
    </row>
    <row r="87" ht="12.75">
      <c r="E87" s="12" t="s">
        <v>1795</v>
      </c>
    </row>
    <row r="88" spans="1:16" ht="12.75">
      <c r="A88" s="6">
        <v>33</v>
      </c>
      <c r="B88" s="6" t="s">
        <v>44</v>
      </c>
      <c r="C88" s="6" t="s">
        <v>1796</v>
      </c>
      <c r="D88" s="6" t="s">
        <v>46</v>
      </c>
      <c r="E88" s="6" t="s">
        <v>1797</v>
      </c>
      <c r="F88" s="6" t="s">
        <v>72</v>
      </c>
      <c r="G88" s="8">
        <v>109.3</v>
      </c>
      <c r="H88" s="11">
        <v>80</v>
      </c>
      <c r="I88" s="10">
        <f>ROUND((H88*G88),2)</f>
        <v>8744</v>
      </c>
      <c r="O88">
        <f>rekapitulace!H8</f>
        <v>21</v>
      </c>
      <c r="P88">
        <f>O88/100*I88</f>
        <v>1836.24</v>
      </c>
    </row>
    <row r="89" ht="12.75">
      <c r="E89" s="12" t="s">
        <v>1798</v>
      </c>
    </row>
    <row r="90" spans="1:16" ht="12.75" customHeight="1">
      <c r="A90" s="13"/>
      <c r="B90" s="13"/>
      <c r="C90" s="13" t="s">
        <v>42</v>
      </c>
      <c r="D90" s="13"/>
      <c r="E90" s="13" t="s">
        <v>1780</v>
      </c>
      <c r="F90" s="13"/>
      <c r="G90" s="13"/>
      <c r="H90" s="13"/>
      <c r="I90" s="13">
        <f>SUM(I78:I89)</f>
        <v>1044794.77</v>
      </c>
      <c r="P90">
        <f>ROUND(SUM(P78:P89),2)</f>
        <v>219406.9</v>
      </c>
    </row>
    <row r="92" spans="1:16" ht="12.75" customHeight="1">
      <c r="A92" s="13"/>
      <c r="B92" s="13"/>
      <c r="C92" s="13"/>
      <c r="D92" s="13"/>
      <c r="E92" s="13" t="s">
        <v>60</v>
      </c>
      <c r="F92" s="13"/>
      <c r="G92" s="13"/>
      <c r="H92" s="13"/>
      <c r="I92" s="13">
        <f>+I20+I53+I58+I75+I90</f>
        <v>24306153.13</v>
      </c>
      <c r="P92">
        <f>+P20+P53+P58+P75+P90</f>
        <v>5104292.15</v>
      </c>
    </row>
    <row r="94" spans="1:9" ht="12.75" customHeight="1">
      <c r="A94" s="7" t="s">
        <v>61</v>
      </c>
      <c r="B94" s="7"/>
      <c r="C94" s="7"/>
      <c r="D94" s="7"/>
      <c r="E94" s="7"/>
      <c r="F94" s="7"/>
      <c r="G94" s="7"/>
      <c r="H94" s="7"/>
      <c r="I94" s="7"/>
    </row>
    <row r="95" spans="1:9" ht="12.75" customHeight="1">
      <c r="A95" s="7"/>
      <c r="B95" s="7"/>
      <c r="C95" s="7"/>
      <c r="D95" s="7"/>
      <c r="E95" s="7" t="s">
        <v>62</v>
      </c>
      <c r="F95" s="7"/>
      <c r="G95" s="7"/>
      <c r="H95" s="7"/>
      <c r="I95" s="7"/>
    </row>
    <row r="96" spans="1:16" ht="12.75" customHeight="1">
      <c r="A96" s="13"/>
      <c r="B96" s="13"/>
      <c r="C96" s="13"/>
      <c r="D96" s="13"/>
      <c r="E96" s="13" t="s">
        <v>63</v>
      </c>
      <c r="F96" s="13"/>
      <c r="G96" s="13"/>
      <c r="H96" s="13"/>
      <c r="I96" s="13">
        <v>0</v>
      </c>
      <c r="P96">
        <v>0</v>
      </c>
    </row>
    <row r="97" spans="1:9" ht="12.75" customHeight="1">
      <c r="A97" s="13"/>
      <c r="B97" s="13"/>
      <c r="C97" s="13"/>
      <c r="D97" s="13"/>
      <c r="E97" s="13" t="s">
        <v>64</v>
      </c>
      <c r="F97" s="13"/>
      <c r="G97" s="13"/>
      <c r="H97" s="13"/>
      <c r="I97" s="13"/>
    </row>
    <row r="98" spans="1:16" ht="12.75" customHeight="1">
      <c r="A98" s="13"/>
      <c r="B98" s="13"/>
      <c r="C98" s="13"/>
      <c r="D98" s="13"/>
      <c r="E98" s="13" t="s">
        <v>65</v>
      </c>
      <c r="F98" s="13"/>
      <c r="G98" s="13"/>
      <c r="H98" s="13"/>
      <c r="I98" s="13">
        <v>0</v>
      </c>
      <c r="P98">
        <v>0</v>
      </c>
    </row>
    <row r="99" spans="1:16" ht="12.75" customHeight="1">
      <c r="A99" s="13"/>
      <c r="B99" s="13"/>
      <c r="C99" s="13"/>
      <c r="D99" s="13"/>
      <c r="E99" s="13" t="s">
        <v>66</v>
      </c>
      <c r="F99" s="13"/>
      <c r="G99" s="13"/>
      <c r="H99" s="13"/>
      <c r="I99" s="13">
        <f>I96+I98</f>
        <v>0</v>
      </c>
      <c r="P99">
        <f>P96+P98</f>
        <v>0</v>
      </c>
    </row>
    <row r="101" spans="1:16" ht="12.75" customHeight="1">
      <c r="A101" s="13"/>
      <c r="B101" s="13"/>
      <c r="C101" s="13"/>
      <c r="D101" s="13"/>
      <c r="E101" s="13" t="s">
        <v>66</v>
      </c>
      <c r="F101" s="13"/>
      <c r="G101" s="13"/>
      <c r="H101" s="13"/>
      <c r="I101" s="13">
        <f>I92+I99</f>
        <v>24306153.13</v>
      </c>
      <c r="P101">
        <f>P92+P99</f>
        <v>5104292.15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1799</v>
      </c>
      <c r="D5" s="5"/>
      <c r="E5" s="5" t="s">
        <v>1800</v>
      </c>
    </row>
    <row r="6" spans="1:5" ht="12.75" customHeight="1">
      <c r="A6" t="s">
        <v>18</v>
      </c>
      <c r="C6" s="5" t="s">
        <v>1799</v>
      </c>
      <c r="D6" s="5"/>
      <c r="E6" s="5" t="s">
        <v>1800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1694</v>
      </c>
      <c r="D11" s="7"/>
      <c r="E11" s="7" t="s">
        <v>1693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1695</v>
      </c>
      <c r="D12" s="6" t="s">
        <v>1699</v>
      </c>
      <c r="E12" s="6" t="s">
        <v>1700</v>
      </c>
      <c r="F12" s="6" t="s">
        <v>86</v>
      </c>
      <c r="G12" s="8">
        <v>17.533</v>
      </c>
      <c r="H12" s="11">
        <v>180</v>
      </c>
      <c r="I12" s="10">
        <f>ROUND((H12*G12),2)</f>
        <v>3155.94</v>
      </c>
      <c r="O12">
        <f>rekapitulace!H8</f>
        <v>21</v>
      </c>
      <c r="P12">
        <f>O12/100*I12</f>
        <v>662.7474</v>
      </c>
    </row>
    <row r="13" ht="12.75">
      <c r="E13" s="12" t="s">
        <v>1801</v>
      </c>
    </row>
    <row r="14" spans="1:16" ht="25.5">
      <c r="A14" s="6">
        <v>2</v>
      </c>
      <c r="B14" s="6" t="s">
        <v>44</v>
      </c>
      <c r="C14" s="6" t="s">
        <v>1695</v>
      </c>
      <c r="D14" s="6" t="s">
        <v>1702</v>
      </c>
      <c r="E14" s="6" t="s">
        <v>1703</v>
      </c>
      <c r="F14" s="6" t="s">
        <v>86</v>
      </c>
      <c r="G14" s="8">
        <v>2286.71</v>
      </c>
      <c r="H14" s="11">
        <v>150</v>
      </c>
      <c r="I14" s="10">
        <f>ROUND((H14*G14),2)</f>
        <v>343006.5</v>
      </c>
      <c r="O14">
        <f>rekapitulace!H8</f>
        <v>21</v>
      </c>
      <c r="P14">
        <f>O14/100*I14</f>
        <v>72031.36499999999</v>
      </c>
    </row>
    <row r="15" ht="12.75">
      <c r="E15" s="12" t="s">
        <v>1802</v>
      </c>
    </row>
    <row r="16" spans="1:16" ht="25.5">
      <c r="A16" s="6">
        <v>3</v>
      </c>
      <c r="B16" s="6" t="s">
        <v>44</v>
      </c>
      <c r="C16" s="6" t="s">
        <v>1695</v>
      </c>
      <c r="D16" s="6" t="s">
        <v>1705</v>
      </c>
      <c r="E16" s="6" t="s">
        <v>1706</v>
      </c>
      <c r="F16" s="6" t="s">
        <v>86</v>
      </c>
      <c r="G16" s="8">
        <v>1518.71</v>
      </c>
      <c r="H16" s="11">
        <v>130</v>
      </c>
      <c r="I16" s="10">
        <f>ROUND((H16*G16),2)</f>
        <v>197432.3</v>
      </c>
      <c r="O16">
        <f>rekapitulace!H8</f>
        <v>21</v>
      </c>
      <c r="P16">
        <f>O16/100*I16</f>
        <v>41460.782999999996</v>
      </c>
    </row>
    <row r="17" ht="12.75">
      <c r="E17" s="12" t="s">
        <v>1803</v>
      </c>
    </row>
    <row r="18" spans="1:16" ht="12.75" customHeight="1">
      <c r="A18" s="13"/>
      <c r="B18" s="13"/>
      <c r="C18" s="13" t="s">
        <v>1694</v>
      </c>
      <c r="D18" s="13"/>
      <c r="E18" s="13" t="s">
        <v>1693</v>
      </c>
      <c r="F18" s="13"/>
      <c r="G18" s="13"/>
      <c r="H18" s="13"/>
      <c r="I18" s="13">
        <f>SUM(I12:I17)</f>
        <v>543594.74</v>
      </c>
      <c r="P18">
        <f>ROUND(SUM(P12:P17),2)</f>
        <v>114154.9</v>
      </c>
    </row>
    <row r="20" spans="1:9" ht="12.75" customHeight="1">
      <c r="A20" s="7"/>
      <c r="B20" s="7"/>
      <c r="C20" s="7" t="s">
        <v>24</v>
      </c>
      <c r="D20" s="7"/>
      <c r="E20" s="7" t="s">
        <v>43</v>
      </c>
      <c r="F20" s="7"/>
      <c r="G20" s="9"/>
      <c r="H20" s="7"/>
      <c r="I20" s="9"/>
    </row>
    <row r="21" spans="1:16" ht="25.5">
      <c r="A21" s="6">
        <v>4</v>
      </c>
      <c r="B21" s="6" t="s">
        <v>44</v>
      </c>
      <c r="C21" s="6" t="s">
        <v>1804</v>
      </c>
      <c r="D21" s="6" t="s">
        <v>46</v>
      </c>
      <c r="E21" s="6" t="s">
        <v>1805</v>
      </c>
      <c r="F21" s="6" t="s">
        <v>77</v>
      </c>
      <c r="G21" s="8">
        <v>7.623</v>
      </c>
      <c r="H21" s="11">
        <v>2210</v>
      </c>
      <c r="I21" s="10">
        <f>ROUND((H21*G21),2)</f>
        <v>16846.83</v>
      </c>
      <c r="O21">
        <f>rekapitulace!H8</f>
        <v>21</v>
      </c>
      <c r="P21">
        <f>O21/100*I21</f>
        <v>3537.8343000000004</v>
      </c>
    </row>
    <row r="22" ht="51">
      <c r="E22" s="12" t="s">
        <v>1806</v>
      </c>
    </row>
    <row r="23" spans="1:16" ht="25.5">
      <c r="A23" s="6">
        <v>5</v>
      </c>
      <c r="B23" s="6" t="s">
        <v>44</v>
      </c>
      <c r="C23" s="6" t="s">
        <v>1711</v>
      </c>
      <c r="D23" s="6" t="s">
        <v>46</v>
      </c>
      <c r="E23" s="6" t="s">
        <v>1807</v>
      </c>
      <c r="F23" s="6" t="s">
        <v>77</v>
      </c>
      <c r="G23" s="8">
        <v>48.089</v>
      </c>
      <c r="H23" s="11">
        <v>293</v>
      </c>
      <c r="I23" s="10">
        <f>ROUND((H23*G23),2)</f>
        <v>14090.08</v>
      </c>
      <c r="O23">
        <f>rekapitulace!H8</f>
        <v>21</v>
      </c>
      <c r="P23">
        <f>O23/100*I23</f>
        <v>2958.9168</v>
      </c>
    </row>
    <row r="24" ht="25.5">
      <c r="E24" s="12" t="s">
        <v>1808</v>
      </c>
    </row>
    <row r="25" spans="1:16" ht="25.5">
      <c r="A25" s="6">
        <v>6</v>
      </c>
      <c r="B25" s="6" t="s">
        <v>44</v>
      </c>
      <c r="C25" s="6" t="s">
        <v>1711</v>
      </c>
      <c r="D25" s="6" t="s">
        <v>1784</v>
      </c>
      <c r="E25" s="6" t="s">
        <v>1809</v>
      </c>
      <c r="F25" s="6" t="s">
        <v>77</v>
      </c>
      <c r="G25" s="8">
        <v>3.37</v>
      </c>
      <c r="H25" s="11">
        <v>293</v>
      </c>
      <c r="I25" s="10">
        <f>ROUND((H25*G25),2)</f>
        <v>987.41</v>
      </c>
      <c r="O25">
        <f>rekapitulace!H8</f>
        <v>21</v>
      </c>
      <c r="P25">
        <f>O25/100*I25</f>
        <v>207.3561</v>
      </c>
    </row>
    <row r="26" ht="12.75">
      <c r="E26" s="12" t="s">
        <v>1810</v>
      </c>
    </row>
    <row r="27" spans="1:16" ht="25.5">
      <c r="A27" s="6">
        <v>7</v>
      </c>
      <c r="B27" s="6" t="s">
        <v>44</v>
      </c>
      <c r="C27" s="6" t="s">
        <v>1714</v>
      </c>
      <c r="D27" s="6" t="s">
        <v>46</v>
      </c>
      <c r="E27" s="6" t="s">
        <v>1811</v>
      </c>
      <c r="F27" s="6" t="s">
        <v>77</v>
      </c>
      <c r="G27" s="8">
        <v>61.729</v>
      </c>
      <c r="H27" s="11">
        <v>527</v>
      </c>
      <c r="I27" s="10">
        <f>ROUND((H27*G27),2)</f>
        <v>32531.18</v>
      </c>
      <c r="O27">
        <f>rekapitulace!H8</f>
        <v>21</v>
      </c>
      <c r="P27">
        <f>O27/100*I27</f>
        <v>6831.547799999999</v>
      </c>
    </row>
    <row r="28" ht="76.5">
      <c r="E28" s="12" t="s">
        <v>1812</v>
      </c>
    </row>
    <row r="29" spans="1:16" ht="25.5">
      <c r="A29" s="6">
        <v>8</v>
      </c>
      <c r="B29" s="6" t="s">
        <v>44</v>
      </c>
      <c r="C29" s="6" t="s">
        <v>1813</v>
      </c>
      <c r="D29" s="6" t="s">
        <v>46</v>
      </c>
      <c r="E29" s="6" t="s">
        <v>1814</v>
      </c>
      <c r="F29" s="6" t="s">
        <v>77</v>
      </c>
      <c r="G29" s="8">
        <v>5.464</v>
      </c>
      <c r="H29" s="11">
        <v>768</v>
      </c>
      <c r="I29" s="10">
        <f>ROUND((H29*G29),2)</f>
        <v>4196.35</v>
      </c>
      <c r="O29">
        <f>rekapitulace!H8</f>
        <v>21</v>
      </c>
      <c r="P29">
        <f>O29/100*I29</f>
        <v>881.2335</v>
      </c>
    </row>
    <row r="30" ht="12.75">
      <c r="E30" s="12" t="s">
        <v>1815</v>
      </c>
    </row>
    <row r="31" spans="1:16" ht="25.5">
      <c r="A31" s="6">
        <v>9</v>
      </c>
      <c r="B31" s="6" t="s">
        <v>44</v>
      </c>
      <c r="C31" s="6" t="s">
        <v>1816</v>
      </c>
      <c r="D31" s="6" t="s">
        <v>46</v>
      </c>
      <c r="E31" s="6" t="s">
        <v>1817</v>
      </c>
      <c r="F31" s="6" t="s">
        <v>77</v>
      </c>
      <c r="G31" s="8">
        <v>190.602</v>
      </c>
      <c r="H31" s="11">
        <v>1030</v>
      </c>
      <c r="I31" s="10">
        <f>ROUND((H31*G31),2)</f>
        <v>196320.06</v>
      </c>
      <c r="O31">
        <f>rekapitulace!H8</f>
        <v>21</v>
      </c>
      <c r="P31">
        <f>O31/100*I31</f>
        <v>41227.2126</v>
      </c>
    </row>
    <row r="32" ht="51">
      <c r="E32" s="12" t="s">
        <v>1818</v>
      </c>
    </row>
    <row r="33" spans="1:16" ht="38.25">
      <c r="A33" s="6">
        <v>10</v>
      </c>
      <c r="B33" s="6" t="s">
        <v>44</v>
      </c>
      <c r="C33" s="6" t="s">
        <v>1720</v>
      </c>
      <c r="D33" s="6" t="s">
        <v>46</v>
      </c>
      <c r="E33" s="6" t="s">
        <v>1721</v>
      </c>
      <c r="F33" s="6" t="s">
        <v>77</v>
      </c>
      <c r="G33" s="8">
        <v>1143.355</v>
      </c>
      <c r="H33" s="11">
        <v>440</v>
      </c>
      <c r="I33" s="10">
        <f>ROUND((H33*G33),2)</f>
        <v>503076.2</v>
      </c>
      <c r="O33">
        <f>rekapitulace!H8</f>
        <v>21</v>
      </c>
      <c r="P33">
        <f>O33/100*I33</f>
        <v>105646.002</v>
      </c>
    </row>
    <row r="34" ht="12.75">
      <c r="E34" s="12" t="s">
        <v>1819</v>
      </c>
    </row>
    <row r="35" spans="1:16" ht="25.5">
      <c r="A35" s="6">
        <v>11</v>
      </c>
      <c r="B35" s="6" t="s">
        <v>44</v>
      </c>
      <c r="C35" s="6" t="s">
        <v>1742</v>
      </c>
      <c r="D35" s="6" t="s">
        <v>46</v>
      </c>
      <c r="E35" s="6" t="s">
        <v>1743</v>
      </c>
      <c r="F35" s="6" t="s">
        <v>77</v>
      </c>
      <c r="G35" s="8">
        <v>759.355</v>
      </c>
      <c r="H35" s="11">
        <v>362</v>
      </c>
      <c r="I35" s="10">
        <f>ROUND((H35*G35),2)</f>
        <v>274886.51</v>
      </c>
      <c r="O35">
        <f>rekapitulace!H8</f>
        <v>21</v>
      </c>
      <c r="P35">
        <f>O35/100*I35</f>
        <v>57726.1671</v>
      </c>
    </row>
    <row r="36" ht="51">
      <c r="E36" s="12" t="s">
        <v>1820</v>
      </c>
    </row>
    <row r="37" spans="1:16" ht="25.5">
      <c r="A37" s="6">
        <v>12</v>
      </c>
      <c r="B37" s="6" t="s">
        <v>44</v>
      </c>
      <c r="C37" s="6" t="s">
        <v>1821</v>
      </c>
      <c r="D37" s="6" t="s">
        <v>1784</v>
      </c>
      <c r="E37" s="6" t="s">
        <v>1822</v>
      </c>
      <c r="F37" s="6" t="s">
        <v>77</v>
      </c>
      <c r="G37" s="8">
        <v>515.63</v>
      </c>
      <c r="H37" s="11">
        <v>87</v>
      </c>
      <c r="I37" s="10">
        <f>ROUND((H37*G37),2)</f>
        <v>44859.81</v>
      </c>
      <c r="O37">
        <f>rekapitulace!H8</f>
        <v>21</v>
      </c>
      <c r="P37">
        <f>O37/100*I37</f>
        <v>9420.560099999999</v>
      </c>
    </row>
    <row r="38" ht="12.75">
      <c r="E38" s="12" t="s">
        <v>1823</v>
      </c>
    </row>
    <row r="39" spans="1:16" ht="12.75">
      <c r="A39" s="6">
        <v>13</v>
      </c>
      <c r="B39" s="6" t="s">
        <v>44</v>
      </c>
      <c r="C39" s="6" t="s">
        <v>1824</v>
      </c>
      <c r="D39" s="6" t="s">
        <v>46</v>
      </c>
      <c r="E39" s="6" t="s">
        <v>1825</v>
      </c>
      <c r="F39" s="6" t="s">
        <v>77</v>
      </c>
      <c r="G39" s="8">
        <v>920.61</v>
      </c>
      <c r="H39" s="11">
        <v>56</v>
      </c>
      <c r="I39" s="10">
        <f>ROUND((H39*G39),2)</f>
        <v>51554.16</v>
      </c>
      <c r="O39">
        <f>rekapitulace!H8</f>
        <v>21</v>
      </c>
      <c r="P39">
        <f>O39/100*I39</f>
        <v>10826.3736</v>
      </c>
    </row>
    <row r="40" ht="25.5">
      <c r="E40" s="12" t="s">
        <v>1826</v>
      </c>
    </row>
    <row r="41" spans="1:16" ht="12.75">
      <c r="A41" s="6">
        <v>14</v>
      </c>
      <c r="B41" s="6" t="s">
        <v>44</v>
      </c>
      <c r="C41" s="6" t="s">
        <v>1745</v>
      </c>
      <c r="D41" s="6" t="s">
        <v>46</v>
      </c>
      <c r="E41" s="6" t="s">
        <v>1746</v>
      </c>
      <c r="F41" s="6" t="s">
        <v>77</v>
      </c>
      <c r="G41" s="8">
        <v>759.355</v>
      </c>
      <c r="H41" s="11">
        <v>16</v>
      </c>
      <c r="I41" s="10">
        <f>ROUND((H41*G41),2)</f>
        <v>12149.68</v>
      </c>
      <c r="O41">
        <f>rekapitulace!H8</f>
        <v>21</v>
      </c>
      <c r="P41">
        <f>O41/100*I41</f>
        <v>2551.4328</v>
      </c>
    </row>
    <row r="42" ht="25.5">
      <c r="E42" s="12" t="s">
        <v>1827</v>
      </c>
    </row>
    <row r="43" spans="1:16" ht="25.5">
      <c r="A43" s="6">
        <v>15</v>
      </c>
      <c r="B43" s="6" t="s">
        <v>44</v>
      </c>
      <c r="C43" s="6" t="s">
        <v>1748</v>
      </c>
      <c r="D43" s="6" t="s">
        <v>46</v>
      </c>
      <c r="E43" s="6" t="s">
        <v>1749</v>
      </c>
      <c r="F43" s="6" t="s">
        <v>77</v>
      </c>
      <c r="G43" s="8">
        <v>415.125</v>
      </c>
      <c r="H43" s="11">
        <v>526</v>
      </c>
      <c r="I43" s="10">
        <f>ROUND((H43*G43),2)</f>
        <v>218355.75</v>
      </c>
      <c r="O43">
        <f>rekapitulace!H8</f>
        <v>21</v>
      </c>
      <c r="P43">
        <f>O43/100*I43</f>
        <v>45854.7075</v>
      </c>
    </row>
    <row r="44" ht="51">
      <c r="E44" s="12" t="s">
        <v>1828</v>
      </c>
    </row>
    <row r="45" spans="1:16" ht="12.75">
      <c r="A45" s="6">
        <v>16</v>
      </c>
      <c r="B45" s="6" t="s">
        <v>44</v>
      </c>
      <c r="C45" s="6" t="s">
        <v>1751</v>
      </c>
      <c r="D45" s="6" t="s">
        <v>46</v>
      </c>
      <c r="E45" s="6" t="s">
        <v>1752</v>
      </c>
      <c r="F45" s="6" t="s">
        <v>48</v>
      </c>
      <c r="G45" s="8">
        <v>6695.24</v>
      </c>
      <c r="H45" s="11">
        <v>13</v>
      </c>
      <c r="I45" s="10">
        <f>ROUND((H45*G45),2)</f>
        <v>87038.12</v>
      </c>
      <c r="O45">
        <f>rekapitulace!H8</f>
        <v>21</v>
      </c>
      <c r="P45">
        <f>O45/100*I45</f>
        <v>18278.0052</v>
      </c>
    </row>
    <row r="46" ht="12.75">
      <c r="E46" s="12" t="s">
        <v>1829</v>
      </c>
    </row>
    <row r="47" spans="1:16" ht="12.75">
      <c r="A47" s="6">
        <v>17</v>
      </c>
      <c r="B47" s="6" t="s">
        <v>44</v>
      </c>
      <c r="C47" s="6" t="s">
        <v>1830</v>
      </c>
      <c r="D47" s="6" t="s">
        <v>46</v>
      </c>
      <c r="E47" s="6" t="s">
        <v>1831</v>
      </c>
      <c r="F47" s="6" t="s">
        <v>48</v>
      </c>
      <c r="G47" s="8">
        <v>2578.15</v>
      </c>
      <c r="H47" s="11">
        <v>31</v>
      </c>
      <c r="I47" s="10">
        <f>ROUND((H47*G47),2)</f>
        <v>79922.65</v>
      </c>
      <c r="O47">
        <f>rekapitulace!H8</f>
        <v>21</v>
      </c>
      <c r="P47">
        <f>O47/100*I47</f>
        <v>16783.7565</v>
      </c>
    </row>
    <row r="48" ht="12.75">
      <c r="E48" s="12" t="s">
        <v>1832</v>
      </c>
    </row>
    <row r="49" spans="1:16" ht="12.75" customHeight="1">
      <c r="A49" s="13"/>
      <c r="B49" s="13"/>
      <c r="C49" s="13" t="s">
        <v>24</v>
      </c>
      <c r="D49" s="13"/>
      <c r="E49" s="13" t="s">
        <v>43</v>
      </c>
      <c r="F49" s="13"/>
      <c r="G49" s="13"/>
      <c r="H49" s="13"/>
      <c r="I49" s="13">
        <f>SUM(I21:I48)</f>
        <v>1536814.79</v>
      </c>
      <c r="P49">
        <f>ROUND(SUM(P21:P48),2)</f>
        <v>322731.11</v>
      </c>
    </row>
    <row r="51" spans="1:9" ht="12.75" customHeight="1">
      <c r="A51" s="7"/>
      <c r="B51" s="7"/>
      <c r="C51" s="7" t="s">
        <v>38</v>
      </c>
      <c r="D51" s="7"/>
      <c r="E51" s="7" t="s">
        <v>1758</v>
      </c>
      <c r="F51" s="7"/>
      <c r="G51" s="9"/>
      <c r="H51" s="7"/>
      <c r="I51" s="9"/>
    </row>
    <row r="52" spans="1:16" ht="25.5">
      <c r="A52" s="6">
        <v>18</v>
      </c>
      <c r="B52" s="6" t="s">
        <v>44</v>
      </c>
      <c r="C52" s="6" t="s">
        <v>1833</v>
      </c>
      <c r="D52" s="6" t="s">
        <v>46</v>
      </c>
      <c r="E52" s="6" t="s">
        <v>1834</v>
      </c>
      <c r="F52" s="6" t="s">
        <v>77</v>
      </c>
      <c r="G52" s="8">
        <v>89.368</v>
      </c>
      <c r="H52" s="11">
        <v>2760</v>
      </c>
      <c r="I52" s="10">
        <f>ROUND((H52*G52),2)</f>
        <v>246655.68</v>
      </c>
      <c r="O52">
        <f>rekapitulace!H8</f>
        <v>21</v>
      </c>
      <c r="P52">
        <f>O52/100*I52</f>
        <v>51797.6928</v>
      </c>
    </row>
    <row r="53" ht="63.75">
      <c r="E53" s="12" t="s">
        <v>1835</v>
      </c>
    </row>
    <row r="54" spans="1:16" ht="25.5">
      <c r="A54" s="6">
        <v>19</v>
      </c>
      <c r="B54" s="6" t="s">
        <v>44</v>
      </c>
      <c r="C54" s="6" t="s">
        <v>1836</v>
      </c>
      <c r="D54" s="6" t="s">
        <v>46</v>
      </c>
      <c r="E54" s="6" t="s">
        <v>1837</v>
      </c>
      <c r="F54" s="6" t="s">
        <v>48</v>
      </c>
      <c r="G54" s="8">
        <v>456.91</v>
      </c>
      <c r="H54" s="11">
        <v>154</v>
      </c>
      <c r="I54" s="10">
        <f>ROUND((H54*G54),2)</f>
        <v>70364.14</v>
      </c>
      <c r="O54">
        <f>rekapitulace!H8</f>
        <v>21</v>
      </c>
      <c r="P54">
        <f>O54/100*I54</f>
        <v>14776.4694</v>
      </c>
    </row>
    <row r="55" ht="12.75">
      <c r="E55" s="12" t="s">
        <v>1838</v>
      </c>
    </row>
    <row r="56" spans="1:16" ht="12.75">
      <c r="A56" s="6">
        <v>20</v>
      </c>
      <c r="B56" s="6" t="s">
        <v>44</v>
      </c>
      <c r="C56" s="6" t="s">
        <v>1762</v>
      </c>
      <c r="D56" s="6" t="s">
        <v>46</v>
      </c>
      <c r="E56" s="6" t="s">
        <v>1839</v>
      </c>
      <c r="F56" s="6" t="s">
        <v>77</v>
      </c>
      <c r="G56" s="8">
        <v>1087.924</v>
      </c>
      <c r="H56" s="11">
        <v>689</v>
      </c>
      <c r="I56" s="10">
        <f>ROUND((H56*G56),2)</f>
        <v>749579.64</v>
      </c>
      <c r="O56">
        <f>rekapitulace!H8</f>
        <v>21</v>
      </c>
      <c r="P56">
        <f>O56/100*I56</f>
        <v>157411.7244</v>
      </c>
    </row>
    <row r="57" ht="114.75">
      <c r="E57" s="12" t="s">
        <v>1840</v>
      </c>
    </row>
    <row r="58" spans="1:16" ht="25.5">
      <c r="A58" s="6">
        <v>21</v>
      </c>
      <c r="B58" s="6" t="s">
        <v>44</v>
      </c>
      <c r="C58" s="6" t="s">
        <v>1841</v>
      </c>
      <c r="D58" s="6" t="s">
        <v>46</v>
      </c>
      <c r="E58" s="6" t="s">
        <v>1842</v>
      </c>
      <c r="F58" s="6" t="s">
        <v>48</v>
      </c>
      <c r="G58" s="8">
        <v>558.55</v>
      </c>
      <c r="H58" s="11">
        <v>224</v>
      </c>
      <c r="I58" s="10">
        <f>ROUND((H58*G58),2)</f>
        <v>125115.2</v>
      </c>
      <c r="O58">
        <f>rekapitulace!H8</f>
        <v>21</v>
      </c>
      <c r="P58">
        <f>O58/100*I58</f>
        <v>26274.192</v>
      </c>
    </row>
    <row r="59" ht="51">
      <c r="E59" s="12" t="s">
        <v>1843</v>
      </c>
    </row>
    <row r="60" spans="1:16" ht="25.5">
      <c r="A60" s="6">
        <v>22</v>
      </c>
      <c r="B60" s="6" t="s">
        <v>44</v>
      </c>
      <c r="C60" s="6" t="s">
        <v>1844</v>
      </c>
      <c r="D60" s="6" t="s">
        <v>46</v>
      </c>
      <c r="E60" s="6" t="s">
        <v>1845</v>
      </c>
      <c r="F60" s="6" t="s">
        <v>48</v>
      </c>
      <c r="G60" s="8">
        <v>558.55</v>
      </c>
      <c r="H60" s="11">
        <v>1500</v>
      </c>
      <c r="I60" s="10">
        <f>ROUND((H60*G60),2)</f>
        <v>837825</v>
      </c>
      <c r="O60">
        <f>rekapitulace!H8</f>
        <v>21</v>
      </c>
      <c r="P60">
        <f>O60/100*I60</f>
        <v>175943.25</v>
      </c>
    </row>
    <row r="61" ht="63.75">
      <c r="E61" s="12" t="s">
        <v>1846</v>
      </c>
    </row>
    <row r="62" spans="1:16" ht="25.5">
      <c r="A62" s="6">
        <v>23</v>
      </c>
      <c r="B62" s="6" t="s">
        <v>44</v>
      </c>
      <c r="C62" s="6" t="s">
        <v>1847</v>
      </c>
      <c r="D62" s="6" t="s">
        <v>46</v>
      </c>
      <c r="E62" s="6" t="s">
        <v>1848</v>
      </c>
      <c r="F62" s="6" t="s">
        <v>48</v>
      </c>
      <c r="G62" s="8">
        <v>157.32</v>
      </c>
      <c r="H62" s="11">
        <v>608</v>
      </c>
      <c r="I62" s="10">
        <f>ROUND((H62*G62),2)</f>
        <v>95650.56</v>
      </c>
      <c r="O62">
        <f>rekapitulace!H8</f>
        <v>21</v>
      </c>
      <c r="P62">
        <f>O62/100*I62</f>
        <v>20086.617599999998</v>
      </c>
    </row>
    <row r="63" ht="12.75">
      <c r="E63" s="12" t="s">
        <v>1849</v>
      </c>
    </row>
    <row r="64" spans="1:16" ht="38.25">
      <c r="A64" s="6">
        <v>24</v>
      </c>
      <c r="B64" s="6" t="s">
        <v>44</v>
      </c>
      <c r="C64" s="6" t="s">
        <v>1850</v>
      </c>
      <c r="D64" s="6" t="s">
        <v>46</v>
      </c>
      <c r="E64" s="6" t="s">
        <v>1851</v>
      </c>
      <c r="F64" s="6" t="s">
        <v>48</v>
      </c>
      <c r="G64" s="8">
        <v>10.45</v>
      </c>
      <c r="H64" s="11">
        <v>771</v>
      </c>
      <c r="I64" s="10">
        <f>ROUND((H64*G64),2)</f>
        <v>8056.95</v>
      </c>
      <c r="O64">
        <f>rekapitulace!H8</f>
        <v>21</v>
      </c>
      <c r="P64">
        <f>O64/100*I64</f>
        <v>1691.9595</v>
      </c>
    </row>
    <row r="65" ht="12.75">
      <c r="E65" s="12" t="s">
        <v>1852</v>
      </c>
    </row>
    <row r="66" spans="1:16" ht="25.5">
      <c r="A66" s="6">
        <v>25</v>
      </c>
      <c r="B66" s="6" t="s">
        <v>44</v>
      </c>
      <c r="C66" s="6" t="s">
        <v>1853</v>
      </c>
      <c r="D66" s="6" t="s">
        <v>46</v>
      </c>
      <c r="E66" s="6" t="s">
        <v>1854</v>
      </c>
      <c r="F66" s="6" t="s">
        <v>48</v>
      </c>
      <c r="G66" s="8">
        <v>35.31</v>
      </c>
      <c r="H66" s="11">
        <v>2740</v>
      </c>
      <c r="I66" s="10">
        <f>ROUND((H66*G66),2)</f>
        <v>96749.4</v>
      </c>
      <c r="O66">
        <f>rekapitulace!H8</f>
        <v>21</v>
      </c>
      <c r="P66">
        <f>O66/100*I66</f>
        <v>20317.374</v>
      </c>
    </row>
    <row r="67" ht="63.75">
      <c r="E67" s="12" t="s">
        <v>1855</v>
      </c>
    </row>
    <row r="68" spans="1:16" ht="12.75">
      <c r="A68" s="6">
        <v>26</v>
      </c>
      <c r="B68" s="6" t="s">
        <v>44</v>
      </c>
      <c r="C68" s="6" t="s">
        <v>1856</v>
      </c>
      <c r="D68" s="6" t="s">
        <v>46</v>
      </c>
      <c r="E68" s="6" t="s">
        <v>1857</v>
      </c>
      <c r="F68" s="6" t="s">
        <v>48</v>
      </c>
      <c r="G68" s="8">
        <v>3711.14</v>
      </c>
      <c r="H68" s="11">
        <v>407</v>
      </c>
      <c r="I68" s="10">
        <f>ROUND((H68*G68),2)</f>
        <v>1510433.98</v>
      </c>
      <c r="O68">
        <f>rekapitulace!H8</f>
        <v>21</v>
      </c>
      <c r="P68">
        <f>O68/100*I68</f>
        <v>317191.1358</v>
      </c>
    </row>
    <row r="69" ht="12.75">
      <c r="E69" s="12" t="s">
        <v>1858</v>
      </c>
    </row>
    <row r="70" spans="1:16" ht="25.5">
      <c r="A70" s="6">
        <v>27</v>
      </c>
      <c r="B70" s="6" t="s">
        <v>44</v>
      </c>
      <c r="C70" s="6" t="s">
        <v>1859</v>
      </c>
      <c r="D70" s="6" t="s">
        <v>46</v>
      </c>
      <c r="E70" s="6" t="s">
        <v>1860</v>
      </c>
      <c r="F70" s="6" t="s">
        <v>48</v>
      </c>
      <c r="G70" s="8">
        <v>23.24</v>
      </c>
      <c r="H70" s="11">
        <v>514</v>
      </c>
      <c r="I70" s="10">
        <f>ROUND((H70*G70),2)</f>
        <v>11945.36</v>
      </c>
      <c r="O70">
        <f>rekapitulace!H8</f>
        <v>21</v>
      </c>
      <c r="P70">
        <f>O70/100*I70</f>
        <v>2508.5256</v>
      </c>
    </row>
    <row r="71" ht="12.75">
      <c r="E71" s="12" t="s">
        <v>1861</v>
      </c>
    </row>
    <row r="72" spans="1:16" ht="25.5">
      <c r="A72" s="6">
        <v>28</v>
      </c>
      <c r="B72" s="6" t="s">
        <v>44</v>
      </c>
      <c r="C72" s="6" t="s">
        <v>1862</v>
      </c>
      <c r="D72" s="6" t="s">
        <v>46</v>
      </c>
      <c r="E72" s="6" t="s">
        <v>1863</v>
      </c>
      <c r="F72" s="6" t="s">
        <v>48</v>
      </c>
      <c r="G72" s="8">
        <v>877.44</v>
      </c>
      <c r="H72" s="11">
        <v>569</v>
      </c>
      <c r="I72" s="10">
        <f>ROUND((H72*G72),2)</f>
        <v>499263.36</v>
      </c>
      <c r="O72">
        <f>rekapitulace!H8</f>
        <v>21</v>
      </c>
      <c r="P72">
        <f>O72/100*I72</f>
        <v>104845.30559999999</v>
      </c>
    </row>
    <row r="73" ht="12.75">
      <c r="E73" s="12" t="s">
        <v>1864</v>
      </c>
    </row>
    <row r="74" spans="1:16" ht="25.5">
      <c r="A74" s="6">
        <v>29</v>
      </c>
      <c r="B74" s="6" t="s">
        <v>44</v>
      </c>
      <c r="C74" s="6" t="s">
        <v>1865</v>
      </c>
      <c r="D74" s="6" t="s">
        <v>46</v>
      </c>
      <c r="E74" s="6" t="s">
        <v>1866</v>
      </c>
      <c r="F74" s="6" t="s">
        <v>48</v>
      </c>
      <c r="G74" s="8">
        <v>127.9</v>
      </c>
      <c r="H74" s="11">
        <v>790</v>
      </c>
      <c r="I74" s="10">
        <f>ROUND((H74*G74),2)</f>
        <v>101041</v>
      </c>
      <c r="O74">
        <f>rekapitulace!H8</f>
        <v>21</v>
      </c>
      <c r="P74">
        <f>O74/100*I74</f>
        <v>21218.61</v>
      </c>
    </row>
    <row r="75" ht="12.75">
      <c r="E75" s="12" t="s">
        <v>1867</v>
      </c>
    </row>
    <row r="76" spans="1:16" ht="25.5">
      <c r="A76" s="6">
        <v>30</v>
      </c>
      <c r="B76" s="6" t="s">
        <v>44</v>
      </c>
      <c r="C76" s="6" t="s">
        <v>1868</v>
      </c>
      <c r="D76" s="6" t="s">
        <v>46</v>
      </c>
      <c r="E76" s="6" t="s">
        <v>1869</v>
      </c>
      <c r="F76" s="6" t="s">
        <v>48</v>
      </c>
      <c r="G76" s="8">
        <v>140.98</v>
      </c>
      <c r="H76" s="11">
        <v>926</v>
      </c>
      <c r="I76" s="10">
        <f>ROUND((H76*G76),2)</f>
        <v>130547.48</v>
      </c>
      <c r="O76">
        <f>rekapitulace!H8</f>
        <v>21</v>
      </c>
      <c r="P76">
        <f>O76/100*I76</f>
        <v>27414.9708</v>
      </c>
    </row>
    <row r="77" ht="12.75">
      <c r="E77" s="12" t="s">
        <v>1870</v>
      </c>
    </row>
    <row r="78" spans="1:16" ht="25.5">
      <c r="A78" s="6">
        <v>31</v>
      </c>
      <c r="B78" s="6" t="s">
        <v>44</v>
      </c>
      <c r="C78" s="6" t="s">
        <v>1871</v>
      </c>
      <c r="D78" s="6" t="s">
        <v>46</v>
      </c>
      <c r="E78" s="6" t="s">
        <v>1872</v>
      </c>
      <c r="F78" s="6" t="s">
        <v>48</v>
      </c>
      <c r="G78" s="8">
        <v>51</v>
      </c>
      <c r="H78" s="11">
        <v>2550</v>
      </c>
      <c r="I78" s="10">
        <f>ROUND((H78*G78),2)</f>
        <v>130050</v>
      </c>
      <c r="O78">
        <f>rekapitulace!H8</f>
        <v>21</v>
      </c>
      <c r="P78">
        <f>O78/100*I78</f>
        <v>27310.5</v>
      </c>
    </row>
    <row r="79" ht="51">
      <c r="E79" s="12" t="s">
        <v>1873</v>
      </c>
    </row>
    <row r="80" spans="1:16" ht="25.5">
      <c r="A80" s="6">
        <v>32</v>
      </c>
      <c r="B80" s="6" t="s">
        <v>44</v>
      </c>
      <c r="C80" s="6" t="s">
        <v>1874</v>
      </c>
      <c r="D80" s="6" t="s">
        <v>46</v>
      </c>
      <c r="E80" s="6" t="s">
        <v>1875</v>
      </c>
      <c r="F80" s="6" t="s">
        <v>48</v>
      </c>
      <c r="G80" s="8">
        <v>456.91</v>
      </c>
      <c r="H80" s="11">
        <v>784</v>
      </c>
      <c r="I80" s="10">
        <f>ROUND((H80*G80),2)</f>
        <v>358217.44</v>
      </c>
      <c r="O80">
        <f>rekapitulace!H8</f>
        <v>21</v>
      </c>
      <c r="P80">
        <f>O80/100*I80</f>
        <v>75225.6624</v>
      </c>
    </row>
    <row r="81" ht="12.75">
      <c r="E81" s="12" t="s">
        <v>1876</v>
      </c>
    </row>
    <row r="82" spans="1:16" ht="25.5">
      <c r="A82" s="6">
        <v>33</v>
      </c>
      <c r="B82" s="6" t="s">
        <v>44</v>
      </c>
      <c r="C82" s="6" t="s">
        <v>1877</v>
      </c>
      <c r="D82" s="6" t="s">
        <v>46</v>
      </c>
      <c r="E82" s="6" t="s">
        <v>1878</v>
      </c>
      <c r="F82" s="6" t="s">
        <v>48</v>
      </c>
      <c r="G82" s="8">
        <v>801.49</v>
      </c>
      <c r="H82" s="11">
        <v>802</v>
      </c>
      <c r="I82" s="10">
        <f>ROUND((H82*G82),2)</f>
        <v>642794.98</v>
      </c>
      <c r="O82">
        <f>rekapitulace!H8</f>
        <v>21</v>
      </c>
      <c r="P82">
        <f>O82/100*I82</f>
        <v>134986.9458</v>
      </c>
    </row>
    <row r="83" ht="12.75">
      <c r="E83" s="12" t="s">
        <v>1879</v>
      </c>
    </row>
    <row r="84" spans="1:16" ht="12.75" customHeight="1">
      <c r="A84" s="13"/>
      <c r="B84" s="13"/>
      <c r="C84" s="13" t="s">
        <v>38</v>
      </c>
      <c r="D84" s="13"/>
      <c r="E84" s="13" t="s">
        <v>1758</v>
      </c>
      <c r="F84" s="13"/>
      <c r="G84" s="13"/>
      <c r="H84" s="13"/>
      <c r="I84" s="13">
        <f>SUM(I52:I83)</f>
        <v>5614290.17</v>
      </c>
      <c r="P84">
        <f>ROUND(SUM(P52:P83),2)</f>
        <v>1179000.94</v>
      </c>
    </row>
    <row r="86" spans="1:9" ht="12.75" customHeight="1">
      <c r="A86" s="7"/>
      <c r="B86" s="7"/>
      <c r="C86" s="7" t="s">
        <v>40</v>
      </c>
      <c r="D86" s="7"/>
      <c r="E86" s="7" t="s">
        <v>1880</v>
      </c>
      <c r="F86" s="7"/>
      <c r="G86" s="9"/>
      <c r="H86" s="7"/>
      <c r="I86" s="9"/>
    </row>
    <row r="87" spans="1:16" ht="25.5">
      <c r="A87" s="6">
        <v>34</v>
      </c>
      <c r="B87" s="6" t="s">
        <v>44</v>
      </c>
      <c r="C87" s="6" t="s">
        <v>1881</v>
      </c>
      <c r="D87" s="6" t="s">
        <v>46</v>
      </c>
      <c r="E87" s="6" t="s">
        <v>1882</v>
      </c>
      <c r="F87" s="6" t="s">
        <v>48</v>
      </c>
      <c r="G87" s="8">
        <v>373.31</v>
      </c>
      <c r="H87" s="11">
        <v>203</v>
      </c>
      <c r="I87" s="10">
        <f>ROUND((H87*G87),2)</f>
        <v>75781.93</v>
      </c>
      <c r="O87">
        <f>rekapitulace!H8</f>
        <v>21</v>
      </c>
      <c r="P87">
        <f>O87/100*I87</f>
        <v>15914.205299999998</v>
      </c>
    </row>
    <row r="88" ht="12.75">
      <c r="E88" s="12" t="s">
        <v>1883</v>
      </c>
    </row>
    <row r="89" spans="1:16" ht="12.75" customHeight="1">
      <c r="A89" s="13"/>
      <c r="B89" s="13"/>
      <c r="C89" s="13" t="s">
        <v>40</v>
      </c>
      <c r="D89" s="13"/>
      <c r="E89" s="13" t="s">
        <v>1880</v>
      </c>
      <c r="F89" s="13"/>
      <c r="G89" s="13"/>
      <c r="H89" s="13"/>
      <c r="I89" s="13">
        <f>SUM(I87:I88)</f>
        <v>75781.93</v>
      </c>
      <c r="P89">
        <f>ROUND(SUM(P87:P88),2)</f>
        <v>15914.21</v>
      </c>
    </row>
    <row r="91" spans="1:9" ht="12.75" customHeight="1">
      <c r="A91" s="7"/>
      <c r="B91" s="7"/>
      <c r="C91" s="7" t="s">
        <v>42</v>
      </c>
      <c r="D91" s="7"/>
      <c r="E91" s="7" t="s">
        <v>1780</v>
      </c>
      <c r="F91" s="7"/>
      <c r="G91" s="9"/>
      <c r="H91" s="7"/>
      <c r="I91" s="9"/>
    </row>
    <row r="92" spans="1:16" ht="12.75">
      <c r="A92" s="6">
        <v>35</v>
      </c>
      <c r="B92" s="6" t="s">
        <v>44</v>
      </c>
      <c r="C92" s="6" t="s">
        <v>1884</v>
      </c>
      <c r="D92" s="6" t="s">
        <v>46</v>
      </c>
      <c r="E92" s="6" t="s">
        <v>1885</v>
      </c>
      <c r="F92" s="6" t="s">
        <v>72</v>
      </c>
      <c r="G92" s="8">
        <v>1208.67</v>
      </c>
      <c r="H92" s="11">
        <v>239</v>
      </c>
      <c r="I92" s="10">
        <f>ROUND((H92*G92),2)</f>
        <v>288872.13</v>
      </c>
      <c r="O92">
        <f>rekapitulace!H8</f>
        <v>21</v>
      </c>
      <c r="P92">
        <f>O92/100*I92</f>
        <v>60663.1473</v>
      </c>
    </row>
    <row r="93" ht="12.75">
      <c r="E93" s="12" t="s">
        <v>1886</v>
      </c>
    </row>
    <row r="94" spans="1:16" ht="25.5">
      <c r="A94" s="6">
        <v>36</v>
      </c>
      <c r="B94" s="6" t="s">
        <v>44</v>
      </c>
      <c r="C94" s="6" t="s">
        <v>1781</v>
      </c>
      <c r="D94" s="6" t="s">
        <v>46</v>
      </c>
      <c r="E94" s="6" t="s">
        <v>1782</v>
      </c>
      <c r="F94" s="6" t="s">
        <v>72</v>
      </c>
      <c r="G94" s="8">
        <v>385.64</v>
      </c>
      <c r="H94" s="11">
        <v>333</v>
      </c>
      <c r="I94" s="10">
        <f>ROUND((H94*G94),2)</f>
        <v>128418.12</v>
      </c>
      <c r="O94">
        <f>rekapitulace!H8</f>
        <v>21</v>
      </c>
      <c r="P94">
        <f>O94/100*I94</f>
        <v>26967.8052</v>
      </c>
    </row>
    <row r="95" ht="12.75">
      <c r="E95" s="12" t="s">
        <v>1887</v>
      </c>
    </row>
    <row r="96" spans="1:16" ht="25.5">
      <c r="A96" s="6">
        <v>37</v>
      </c>
      <c r="B96" s="6" t="s">
        <v>44</v>
      </c>
      <c r="C96" s="6" t="s">
        <v>1781</v>
      </c>
      <c r="D96" s="6" t="s">
        <v>1888</v>
      </c>
      <c r="E96" s="6" t="s">
        <v>1889</v>
      </c>
      <c r="F96" s="6" t="s">
        <v>72</v>
      </c>
      <c r="G96" s="8">
        <v>60</v>
      </c>
      <c r="H96" s="11">
        <v>333</v>
      </c>
      <c r="I96" s="10">
        <f>ROUND((H96*G96),2)</f>
        <v>19980</v>
      </c>
      <c r="O96">
        <f>rekapitulace!H8</f>
        <v>21</v>
      </c>
      <c r="P96">
        <f>O96/100*I96</f>
        <v>4195.8</v>
      </c>
    </row>
    <row r="97" ht="25.5">
      <c r="E97" s="12" t="s">
        <v>1890</v>
      </c>
    </row>
    <row r="98" spans="1:16" ht="25.5">
      <c r="A98" s="6">
        <v>38</v>
      </c>
      <c r="B98" s="6" t="s">
        <v>44</v>
      </c>
      <c r="C98" s="6" t="s">
        <v>1787</v>
      </c>
      <c r="D98" s="6" t="s">
        <v>46</v>
      </c>
      <c r="E98" s="6" t="s">
        <v>1891</v>
      </c>
      <c r="F98" s="6" t="s">
        <v>72</v>
      </c>
      <c r="G98" s="8">
        <v>71.81</v>
      </c>
      <c r="H98" s="11">
        <v>1620</v>
      </c>
      <c r="I98" s="10">
        <f>ROUND((H98*G98),2)</f>
        <v>116332.2</v>
      </c>
      <c r="O98">
        <f>rekapitulace!H8</f>
        <v>21</v>
      </c>
      <c r="P98">
        <f>O98/100*I98</f>
        <v>24429.762</v>
      </c>
    </row>
    <row r="99" ht="12.75">
      <c r="E99" s="12" t="s">
        <v>1892</v>
      </c>
    </row>
    <row r="100" spans="1:16" ht="25.5">
      <c r="A100" s="6">
        <v>39</v>
      </c>
      <c r="B100" s="6" t="s">
        <v>44</v>
      </c>
      <c r="C100" s="6" t="s">
        <v>1893</v>
      </c>
      <c r="D100" s="6" t="s">
        <v>46</v>
      </c>
      <c r="E100" s="6" t="s">
        <v>1894</v>
      </c>
      <c r="F100" s="6" t="s">
        <v>72</v>
      </c>
      <c r="G100" s="8">
        <v>30</v>
      </c>
      <c r="H100" s="11">
        <v>1780</v>
      </c>
      <c r="I100" s="10">
        <f>ROUND((H100*G100),2)</f>
        <v>53400</v>
      </c>
      <c r="O100">
        <f>rekapitulace!H8</f>
        <v>21</v>
      </c>
      <c r="P100">
        <f>O100/100*I100</f>
        <v>11214</v>
      </c>
    </row>
    <row r="101" ht="12.75">
      <c r="E101" s="12" t="s">
        <v>1895</v>
      </c>
    </row>
    <row r="102" spans="1:16" ht="25.5">
      <c r="A102" s="6">
        <v>40</v>
      </c>
      <c r="B102" s="6" t="s">
        <v>44</v>
      </c>
      <c r="C102" s="6" t="s">
        <v>1896</v>
      </c>
      <c r="D102" s="6" t="s">
        <v>46</v>
      </c>
      <c r="E102" s="6" t="s">
        <v>1897</v>
      </c>
      <c r="F102" s="6" t="s">
        <v>72</v>
      </c>
      <c r="G102" s="8">
        <v>701.8</v>
      </c>
      <c r="H102" s="11">
        <v>210</v>
      </c>
      <c r="I102" s="10">
        <f>ROUND((H102*G102),2)</f>
        <v>147378</v>
      </c>
      <c r="O102">
        <f>rekapitulace!H8</f>
        <v>21</v>
      </c>
      <c r="P102">
        <f>O102/100*I102</f>
        <v>30949.379999999997</v>
      </c>
    </row>
    <row r="103" ht="12.75">
      <c r="E103" s="12" t="s">
        <v>1898</v>
      </c>
    </row>
    <row r="104" spans="1:16" ht="12.75" customHeight="1">
      <c r="A104" s="13"/>
      <c r="B104" s="13"/>
      <c r="C104" s="13" t="s">
        <v>42</v>
      </c>
      <c r="D104" s="13"/>
      <c r="E104" s="13" t="s">
        <v>1780</v>
      </c>
      <c r="F104" s="13"/>
      <c r="G104" s="13"/>
      <c r="H104" s="13"/>
      <c r="I104" s="13">
        <f>SUM(I92:I103)</f>
        <v>754380.45</v>
      </c>
      <c r="P104">
        <f>ROUND(SUM(P92:P103),2)</f>
        <v>158419.89</v>
      </c>
    </row>
    <row r="106" spans="1:16" ht="12.75" customHeight="1">
      <c r="A106" s="13"/>
      <c r="B106" s="13"/>
      <c r="C106" s="13"/>
      <c r="D106" s="13"/>
      <c r="E106" s="13" t="s">
        <v>60</v>
      </c>
      <c r="F106" s="13"/>
      <c r="G106" s="13"/>
      <c r="H106" s="13"/>
      <c r="I106" s="13">
        <f>+I18+I49+I84+I89+I104</f>
        <v>8524862.08</v>
      </c>
      <c r="P106">
        <f>+P18+P49+P84+P89+P104</f>
        <v>1790221.0499999998</v>
      </c>
    </row>
    <row r="108" spans="1:9" ht="12.75" customHeight="1">
      <c r="A108" s="7" t="s">
        <v>61</v>
      </c>
      <c r="B108" s="7"/>
      <c r="C108" s="7"/>
      <c r="D108" s="7"/>
      <c r="E108" s="7"/>
      <c r="F108" s="7"/>
      <c r="G108" s="7"/>
      <c r="H108" s="7"/>
      <c r="I108" s="7"/>
    </row>
    <row r="109" spans="1:9" ht="12.75" customHeight="1">
      <c r="A109" s="7"/>
      <c r="B109" s="7"/>
      <c r="C109" s="7"/>
      <c r="D109" s="7"/>
      <c r="E109" s="7" t="s">
        <v>62</v>
      </c>
      <c r="F109" s="7"/>
      <c r="G109" s="7"/>
      <c r="H109" s="7"/>
      <c r="I109" s="7"/>
    </row>
    <row r="110" spans="1:16" ht="12.75" customHeight="1">
      <c r="A110" s="13"/>
      <c r="B110" s="13"/>
      <c r="C110" s="13"/>
      <c r="D110" s="13"/>
      <c r="E110" s="13" t="s">
        <v>63</v>
      </c>
      <c r="F110" s="13"/>
      <c r="G110" s="13"/>
      <c r="H110" s="13"/>
      <c r="I110" s="13">
        <v>0</v>
      </c>
      <c r="P110">
        <v>0</v>
      </c>
    </row>
    <row r="111" spans="1:9" ht="12.75" customHeight="1">
      <c r="A111" s="13"/>
      <c r="B111" s="13"/>
      <c r="C111" s="13"/>
      <c r="D111" s="13"/>
      <c r="E111" s="13" t="s">
        <v>64</v>
      </c>
      <c r="F111" s="13"/>
      <c r="G111" s="13"/>
      <c r="H111" s="13"/>
      <c r="I111" s="13"/>
    </row>
    <row r="112" spans="1:16" ht="12.75" customHeight="1">
      <c r="A112" s="13"/>
      <c r="B112" s="13"/>
      <c r="C112" s="13"/>
      <c r="D112" s="13"/>
      <c r="E112" s="13" t="s">
        <v>65</v>
      </c>
      <c r="F112" s="13"/>
      <c r="G112" s="13"/>
      <c r="H112" s="13"/>
      <c r="I112" s="13">
        <v>0</v>
      </c>
      <c r="P112">
        <v>0</v>
      </c>
    </row>
    <row r="113" spans="1:16" ht="12.75" customHeight="1">
      <c r="A113" s="13"/>
      <c r="B113" s="13"/>
      <c r="C113" s="13"/>
      <c r="D113" s="13"/>
      <c r="E113" s="13" t="s">
        <v>66</v>
      </c>
      <c r="F113" s="13"/>
      <c r="G113" s="13"/>
      <c r="H113" s="13"/>
      <c r="I113" s="13">
        <f>I110+I112</f>
        <v>0</v>
      </c>
      <c r="P113">
        <f>P110+P112</f>
        <v>0</v>
      </c>
    </row>
    <row r="115" spans="1:16" ht="12.75" customHeight="1">
      <c r="A115" s="13"/>
      <c r="B115" s="13"/>
      <c r="C115" s="13"/>
      <c r="D115" s="13"/>
      <c r="E115" s="13" t="s">
        <v>66</v>
      </c>
      <c r="F115" s="13"/>
      <c r="G115" s="13"/>
      <c r="H115" s="13"/>
      <c r="I115" s="13">
        <f>I106+I113</f>
        <v>8524862.08</v>
      </c>
      <c r="P115">
        <f>P106+P113</f>
        <v>1790221.0499999998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1899</v>
      </c>
      <c r="D5" s="5"/>
      <c r="E5" s="5" t="s">
        <v>1900</v>
      </c>
    </row>
    <row r="6" spans="1:5" ht="12.75" customHeight="1">
      <c r="A6" t="s">
        <v>18</v>
      </c>
      <c r="C6" s="5" t="s">
        <v>1901</v>
      </c>
      <c r="D6" s="5"/>
      <c r="E6" s="5" t="s">
        <v>1902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/>
      <c r="E11" s="7" t="s">
        <v>1780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1903</v>
      </c>
      <c r="D12" s="6" t="s">
        <v>46</v>
      </c>
      <c r="E12" s="6" t="s">
        <v>1904</v>
      </c>
      <c r="F12" s="6" t="s">
        <v>52</v>
      </c>
      <c r="G12" s="8">
        <v>49</v>
      </c>
      <c r="H12" s="11">
        <v>2560</v>
      </c>
      <c r="I12" s="10">
        <f>ROUND((H12*G12),2)</f>
        <v>125440</v>
      </c>
      <c r="O12">
        <f>rekapitulace!H8</f>
        <v>21</v>
      </c>
      <c r="P12">
        <f>O12/100*I12</f>
        <v>26342.399999999998</v>
      </c>
    </row>
    <row r="13" ht="229.5">
      <c r="E13" s="12" t="s">
        <v>1905</v>
      </c>
    </row>
    <row r="14" spans="1:16" ht="12.75">
      <c r="A14" s="6">
        <v>2</v>
      </c>
      <c r="B14" s="6" t="s">
        <v>44</v>
      </c>
      <c r="C14" s="6" t="s">
        <v>1906</v>
      </c>
      <c r="D14" s="6" t="s">
        <v>46</v>
      </c>
      <c r="E14" s="6" t="s">
        <v>1907</v>
      </c>
      <c r="F14" s="6" t="s">
        <v>52</v>
      </c>
      <c r="G14" s="8">
        <v>51</v>
      </c>
      <c r="H14" s="11">
        <v>155</v>
      </c>
      <c r="I14" s="10">
        <f>ROUND((H14*G14),2)</f>
        <v>7905</v>
      </c>
      <c r="O14">
        <f>rekapitulace!H8</f>
        <v>21</v>
      </c>
      <c r="P14">
        <f>O14/100*I14</f>
        <v>1660.05</v>
      </c>
    </row>
    <row r="15" ht="280.5">
      <c r="E15" s="12" t="s">
        <v>1908</v>
      </c>
    </row>
    <row r="16" spans="1:16" ht="25.5">
      <c r="A16" s="6">
        <v>3</v>
      </c>
      <c r="B16" s="6" t="s">
        <v>44</v>
      </c>
      <c r="C16" s="6" t="s">
        <v>1909</v>
      </c>
      <c r="D16" s="6" t="s">
        <v>46</v>
      </c>
      <c r="E16" s="6" t="s">
        <v>1910</v>
      </c>
      <c r="F16" s="6" t="s">
        <v>52</v>
      </c>
      <c r="G16" s="8">
        <v>34</v>
      </c>
      <c r="H16" s="11">
        <v>1540</v>
      </c>
      <c r="I16" s="10">
        <f>ROUND((H16*G16),2)</f>
        <v>52360</v>
      </c>
      <c r="O16">
        <f>rekapitulace!H8</f>
        <v>21</v>
      </c>
      <c r="P16">
        <f>O16/100*I16</f>
        <v>10995.6</v>
      </c>
    </row>
    <row r="17" ht="12.75">
      <c r="E17" s="12" t="s">
        <v>1911</v>
      </c>
    </row>
    <row r="18" spans="1:16" ht="12.75">
      <c r="A18" s="6">
        <v>4</v>
      </c>
      <c r="B18" s="6" t="s">
        <v>44</v>
      </c>
      <c r="C18" s="6" t="s">
        <v>1912</v>
      </c>
      <c r="D18" s="6" t="s">
        <v>46</v>
      </c>
      <c r="E18" s="6" t="s">
        <v>1913</v>
      </c>
      <c r="F18" s="6" t="s">
        <v>52</v>
      </c>
      <c r="G18" s="8">
        <v>34</v>
      </c>
      <c r="H18" s="11">
        <v>155</v>
      </c>
      <c r="I18" s="10">
        <f>ROUND((H18*G18),2)</f>
        <v>5270</v>
      </c>
      <c r="O18">
        <f>rekapitulace!H8</f>
        <v>21</v>
      </c>
      <c r="P18">
        <f>O18/100*I18</f>
        <v>1106.7</v>
      </c>
    </row>
    <row r="19" ht="12.75">
      <c r="E19" s="12" t="s">
        <v>1914</v>
      </c>
    </row>
    <row r="20" spans="1:16" ht="12.75">
      <c r="A20" s="6">
        <v>5</v>
      </c>
      <c r="B20" s="6" t="s">
        <v>44</v>
      </c>
      <c r="C20" s="6" t="s">
        <v>1915</v>
      </c>
      <c r="D20" s="6" t="s">
        <v>46</v>
      </c>
      <c r="E20" s="6" t="s">
        <v>1916</v>
      </c>
      <c r="F20" s="6" t="s">
        <v>48</v>
      </c>
      <c r="G20" s="8">
        <v>511.875</v>
      </c>
      <c r="H20" s="11">
        <v>114</v>
      </c>
      <c r="I20" s="10">
        <f>ROUND((H20*G20),2)</f>
        <v>58353.75</v>
      </c>
      <c r="O20">
        <f>rekapitulace!H8</f>
        <v>21</v>
      </c>
      <c r="P20">
        <f>O20/100*I20</f>
        <v>12254.2875</v>
      </c>
    </row>
    <row r="21" ht="153">
      <c r="E21" s="12" t="s">
        <v>1917</v>
      </c>
    </row>
    <row r="22" spans="1:16" ht="12.75">
      <c r="A22" s="6">
        <v>6</v>
      </c>
      <c r="B22" s="6" t="s">
        <v>44</v>
      </c>
      <c r="C22" s="6" t="s">
        <v>1918</v>
      </c>
      <c r="D22" s="6" t="s">
        <v>46</v>
      </c>
      <c r="E22" s="6" t="s">
        <v>1919</v>
      </c>
      <c r="F22" s="6" t="s">
        <v>48</v>
      </c>
      <c r="G22" s="8">
        <v>511.875</v>
      </c>
      <c r="H22" s="11">
        <v>372</v>
      </c>
      <c r="I22" s="10">
        <f>ROUND((H22*G22),2)</f>
        <v>190417.5</v>
      </c>
      <c r="O22">
        <f>rekapitulace!H8</f>
        <v>21</v>
      </c>
      <c r="P22">
        <f>O22/100*I22</f>
        <v>39987.674999999996</v>
      </c>
    </row>
    <row r="23" ht="12.75">
      <c r="E23" s="12" t="s">
        <v>1920</v>
      </c>
    </row>
    <row r="24" spans="1:16" ht="12.75" customHeight="1">
      <c r="A24" s="13"/>
      <c r="B24" s="13"/>
      <c r="C24" s="13" t="s">
        <v>42</v>
      </c>
      <c r="D24" s="13"/>
      <c r="E24" s="13" t="s">
        <v>1780</v>
      </c>
      <c r="F24" s="13"/>
      <c r="G24" s="13"/>
      <c r="H24" s="13"/>
      <c r="I24" s="13">
        <f>SUM(I12:I23)</f>
        <v>439746.25</v>
      </c>
      <c r="P24">
        <f>ROUND(SUM(P12:P23),2)</f>
        <v>92346.71</v>
      </c>
    </row>
    <row r="26" spans="1:16" ht="12.75" customHeight="1">
      <c r="A26" s="13"/>
      <c r="B26" s="13"/>
      <c r="C26" s="13"/>
      <c r="D26" s="13"/>
      <c r="E26" s="13" t="s">
        <v>60</v>
      </c>
      <c r="F26" s="13"/>
      <c r="G26" s="13"/>
      <c r="H26" s="13"/>
      <c r="I26" s="13">
        <f>+I24</f>
        <v>439746.25</v>
      </c>
      <c r="P26">
        <f>+P24</f>
        <v>92346.71</v>
      </c>
    </row>
    <row r="28" spans="1:9" ht="12.75" customHeight="1">
      <c r="A28" s="7" t="s">
        <v>61</v>
      </c>
      <c r="B28" s="7"/>
      <c r="C28" s="7"/>
      <c r="D28" s="7"/>
      <c r="E28" s="7"/>
      <c r="F28" s="7"/>
      <c r="G28" s="7"/>
      <c r="H28" s="7"/>
      <c r="I28" s="7"/>
    </row>
    <row r="29" spans="1:9" ht="12.75" customHeight="1">
      <c r="A29" s="7"/>
      <c r="B29" s="7"/>
      <c r="C29" s="7"/>
      <c r="D29" s="7"/>
      <c r="E29" s="7" t="s">
        <v>62</v>
      </c>
      <c r="F29" s="7"/>
      <c r="G29" s="7"/>
      <c r="H29" s="7"/>
      <c r="I29" s="7"/>
    </row>
    <row r="30" spans="1:16" ht="12.75" customHeight="1">
      <c r="A30" s="13"/>
      <c r="B30" s="13"/>
      <c r="C30" s="13"/>
      <c r="D30" s="13"/>
      <c r="E30" s="13" t="s">
        <v>63</v>
      </c>
      <c r="F30" s="13"/>
      <c r="G30" s="13"/>
      <c r="H30" s="13"/>
      <c r="I30" s="13">
        <v>0</v>
      </c>
      <c r="P30">
        <v>0</v>
      </c>
    </row>
    <row r="31" spans="1:9" ht="12.75" customHeight="1">
      <c r="A31" s="13"/>
      <c r="B31" s="13"/>
      <c r="C31" s="13"/>
      <c r="D31" s="13"/>
      <c r="E31" s="13" t="s">
        <v>64</v>
      </c>
      <c r="F31" s="13"/>
      <c r="G31" s="13"/>
      <c r="H31" s="13"/>
      <c r="I31" s="13"/>
    </row>
    <row r="32" spans="1:16" ht="12.75" customHeight="1">
      <c r="A32" s="13"/>
      <c r="B32" s="13"/>
      <c r="C32" s="13"/>
      <c r="D32" s="13"/>
      <c r="E32" s="13" t="s">
        <v>65</v>
      </c>
      <c r="F32" s="13"/>
      <c r="G32" s="13"/>
      <c r="H32" s="13"/>
      <c r="I32" s="13">
        <v>0</v>
      </c>
      <c r="P32">
        <v>0</v>
      </c>
    </row>
    <row r="33" spans="1:16" ht="12.75" customHeight="1">
      <c r="A33" s="13"/>
      <c r="B33" s="13"/>
      <c r="C33" s="13"/>
      <c r="D33" s="13"/>
      <c r="E33" s="13" t="s">
        <v>66</v>
      </c>
      <c r="F33" s="13"/>
      <c r="G33" s="13"/>
      <c r="H33" s="13"/>
      <c r="I33" s="13">
        <f>I30+I32</f>
        <v>0</v>
      </c>
      <c r="P33">
        <f>P30+P32</f>
        <v>0</v>
      </c>
    </row>
    <row r="35" spans="1:16" ht="12.75" customHeight="1">
      <c r="A35" s="13"/>
      <c r="B35" s="13"/>
      <c r="C35" s="13"/>
      <c r="D35" s="13"/>
      <c r="E35" s="13" t="s">
        <v>66</v>
      </c>
      <c r="F35" s="13"/>
      <c r="G35" s="13"/>
      <c r="H35" s="13"/>
      <c r="I35" s="13">
        <f>I26+I33</f>
        <v>439746.25</v>
      </c>
      <c r="P35">
        <f>P26+P33</f>
        <v>92346.71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1899</v>
      </c>
      <c r="D5" s="5"/>
      <c r="E5" s="5" t="s">
        <v>1900</v>
      </c>
    </row>
    <row r="6" spans="1:5" ht="12.75" customHeight="1">
      <c r="A6" t="s">
        <v>18</v>
      </c>
      <c r="C6" s="5" t="s">
        <v>1921</v>
      </c>
      <c r="D6" s="5"/>
      <c r="E6" s="5" t="s">
        <v>1922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42</v>
      </c>
      <c r="D11" s="7"/>
      <c r="E11" s="7" t="s">
        <v>1780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1903</v>
      </c>
      <c r="D12" s="6" t="s">
        <v>46</v>
      </c>
      <c r="E12" s="6" t="s">
        <v>1904</v>
      </c>
      <c r="F12" s="6" t="s">
        <v>52</v>
      </c>
      <c r="G12" s="8">
        <v>3</v>
      </c>
      <c r="H12" s="11">
        <v>2560</v>
      </c>
      <c r="I12" s="10">
        <f>ROUND((H12*G12),2)</f>
        <v>7680</v>
      </c>
      <c r="O12">
        <f>rekapitulace!H8</f>
        <v>21</v>
      </c>
      <c r="P12">
        <f>O12/100*I12</f>
        <v>1612.8</v>
      </c>
    </row>
    <row r="13" ht="63.75">
      <c r="E13" s="12" t="s">
        <v>1923</v>
      </c>
    </row>
    <row r="14" spans="1:16" ht="12.75">
      <c r="A14" s="6">
        <v>2</v>
      </c>
      <c r="B14" s="6" t="s">
        <v>44</v>
      </c>
      <c r="C14" s="6" t="s">
        <v>1906</v>
      </c>
      <c r="D14" s="6" t="s">
        <v>46</v>
      </c>
      <c r="E14" s="6" t="s">
        <v>1907</v>
      </c>
      <c r="F14" s="6" t="s">
        <v>52</v>
      </c>
      <c r="G14" s="8">
        <v>3</v>
      </c>
      <c r="H14" s="11">
        <v>155</v>
      </c>
      <c r="I14" s="10">
        <f>ROUND((H14*G14),2)</f>
        <v>465</v>
      </c>
      <c r="O14">
        <f>rekapitulace!H8</f>
        <v>21</v>
      </c>
      <c r="P14">
        <f>O14/100*I14</f>
        <v>97.64999999999999</v>
      </c>
    </row>
    <row r="15" ht="76.5">
      <c r="E15" s="12" t="s">
        <v>1924</v>
      </c>
    </row>
    <row r="16" spans="1:16" ht="25.5">
      <c r="A16" s="6">
        <v>3</v>
      </c>
      <c r="B16" s="6" t="s">
        <v>44</v>
      </c>
      <c r="C16" s="6" t="s">
        <v>1909</v>
      </c>
      <c r="D16" s="6" t="s">
        <v>46</v>
      </c>
      <c r="E16" s="6" t="s">
        <v>1910</v>
      </c>
      <c r="F16" s="6" t="s">
        <v>52</v>
      </c>
      <c r="G16" s="8">
        <v>2</v>
      </c>
      <c r="H16" s="11">
        <v>1540</v>
      </c>
      <c r="I16" s="10">
        <f>ROUND((H16*G16),2)</f>
        <v>3080</v>
      </c>
      <c r="O16">
        <f>rekapitulace!H8</f>
        <v>21</v>
      </c>
      <c r="P16">
        <f>O16/100*I16</f>
        <v>646.8</v>
      </c>
    </row>
    <row r="17" ht="12.75">
      <c r="E17" s="12" t="s">
        <v>1925</v>
      </c>
    </row>
    <row r="18" spans="1:16" ht="12.75">
      <c r="A18" s="6">
        <v>4</v>
      </c>
      <c r="B18" s="6" t="s">
        <v>44</v>
      </c>
      <c r="C18" s="6" t="s">
        <v>1912</v>
      </c>
      <c r="D18" s="6" t="s">
        <v>46</v>
      </c>
      <c r="E18" s="6" t="s">
        <v>1913</v>
      </c>
      <c r="F18" s="6" t="s">
        <v>52</v>
      </c>
      <c r="G18" s="8">
        <v>2</v>
      </c>
      <c r="H18" s="11">
        <v>155</v>
      </c>
      <c r="I18" s="10">
        <f>ROUND((H18*G18),2)</f>
        <v>310</v>
      </c>
      <c r="O18">
        <f>rekapitulace!H8</f>
        <v>21</v>
      </c>
      <c r="P18">
        <f>O18/100*I18</f>
        <v>65.1</v>
      </c>
    </row>
    <row r="19" ht="12.75">
      <c r="E19" s="12" t="s">
        <v>1926</v>
      </c>
    </row>
    <row r="20" spans="1:16" ht="12.75" customHeight="1">
      <c r="A20" s="13"/>
      <c r="B20" s="13"/>
      <c r="C20" s="13" t="s">
        <v>42</v>
      </c>
      <c r="D20" s="13"/>
      <c r="E20" s="13" t="s">
        <v>1780</v>
      </c>
      <c r="F20" s="13"/>
      <c r="G20" s="13"/>
      <c r="H20" s="13"/>
      <c r="I20" s="13">
        <f>SUM(I12:I19)</f>
        <v>11535</v>
      </c>
      <c r="P20">
        <f>ROUND(SUM(P12:P19),2)</f>
        <v>2422.35</v>
      </c>
    </row>
    <row r="22" spans="1:16" ht="12.75" customHeight="1">
      <c r="A22" s="13"/>
      <c r="B22" s="13"/>
      <c r="C22" s="13"/>
      <c r="D22" s="13"/>
      <c r="E22" s="13" t="s">
        <v>60</v>
      </c>
      <c r="F22" s="13"/>
      <c r="G22" s="13"/>
      <c r="H22" s="13"/>
      <c r="I22" s="13">
        <f>+I20</f>
        <v>11535</v>
      </c>
      <c r="P22">
        <f>+P20</f>
        <v>2422.35</v>
      </c>
    </row>
    <row r="24" spans="1:9" ht="12.75" customHeight="1">
      <c r="A24" s="7" t="s">
        <v>61</v>
      </c>
      <c r="B24" s="7"/>
      <c r="C24" s="7"/>
      <c r="D24" s="7"/>
      <c r="E24" s="7"/>
      <c r="F24" s="7"/>
      <c r="G24" s="7"/>
      <c r="H24" s="7"/>
      <c r="I24" s="7"/>
    </row>
    <row r="25" spans="1:9" ht="12.75" customHeight="1">
      <c r="A25" s="7"/>
      <c r="B25" s="7"/>
      <c r="C25" s="7"/>
      <c r="D25" s="7"/>
      <c r="E25" s="7" t="s">
        <v>62</v>
      </c>
      <c r="F25" s="7"/>
      <c r="G25" s="7"/>
      <c r="H25" s="7"/>
      <c r="I25" s="7"/>
    </row>
    <row r="26" spans="1:16" ht="12.75" customHeight="1">
      <c r="A26" s="13"/>
      <c r="B26" s="13"/>
      <c r="C26" s="13"/>
      <c r="D26" s="13"/>
      <c r="E26" s="13" t="s">
        <v>63</v>
      </c>
      <c r="F26" s="13"/>
      <c r="G26" s="13"/>
      <c r="H26" s="13"/>
      <c r="I26" s="13">
        <v>0</v>
      </c>
      <c r="P26">
        <v>0</v>
      </c>
    </row>
    <row r="27" spans="1:9" ht="12.75" customHeight="1">
      <c r="A27" s="13"/>
      <c r="B27" s="13"/>
      <c r="C27" s="13"/>
      <c r="D27" s="13"/>
      <c r="E27" s="13" t="s">
        <v>64</v>
      </c>
      <c r="F27" s="13"/>
      <c r="G27" s="13"/>
      <c r="H27" s="13"/>
      <c r="I27" s="13"/>
    </row>
    <row r="28" spans="1:16" ht="12.75" customHeight="1">
      <c r="A28" s="13"/>
      <c r="B28" s="13"/>
      <c r="C28" s="13"/>
      <c r="D28" s="13"/>
      <c r="E28" s="13" t="s">
        <v>65</v>
      </c>
      <c r="F28" s="13"/>
      <c r="G28" s="13"/>
      <c r="H28" s="13"/>
      <c r="I28" s="13">
        <v>0</v>
      </c>
      <c r="P28">
        <v>0</v>
      </c>
    </row>
    <row r="29" spans="1:16" ht="12.75" customHeight="1">
      <c r="A29" s="13"/>
      <c r="B29" s="13"/>
      <c r="C29" s="13"/>
      <c r="D29" s="13"/>
      <c r="E29" s="13" t="s">
        <v>66</v>
      </c>
      <c r="F29" s="13"/>
      <c r="G29" s="13"/>
      <c r="H29" s="13"/>
      <c r="I29" s="13">
        <f>I26+I28</f>
        <v>0</v>
      </c>
      <c r="P29">
        <f>P26+P28</f>
        <v>0</v>
      </c>
    </row>
    <row r="31" spans="1:16" ht="12.75" customHeight="1">
      <c r="A31" s="13"/>
      <c r="B31" s="13"/>
      <c r="C31" s="13"/>
      <c r="D31" s="13"/>
      <c r="E31" s="13" t="s">
        <v>66</v>
      </c>
      <c r="F31" s="13"/>
      <c r="G31" s="13"/>
      <c r="H31" s="13"/>
      <c r="I31" s="13">
        <f>I22+I29</f>
        <v>11535</v>
      </c>
      <c r="P31">
        <f>P22+P29</f>
        <v>2422.35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1927</v>
      </c>
      <c r="D5" s="5"/>
      <c r="E5" s="5" t="s">
        <v>1928</v>
      </c>
    </row>
    <row r="6" spans="1:5" ht="12.75" customHeight="1">
      <c r="A6" t="s">
        <v>18</v>
      </c>
      <c r="C6" s="5" t="s">
        <v>1927</v>
      </c>
      <c r="D6" s="5"/>
      <c r="E6" s="5" t="s">
        <v>1928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1694</v>
      </c>
      <c r="D11" s="7"/>
      <c r="E11" s="7" t="s">
        <v>1693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1929</v>
      </c>
      <c r="D12" s="6" t="s">
        <v>46</v>
      </c>
      <c r="E12" s="6" t="s">
        <v>1930</v>
      </c>
      <c r="F12" s="6" t="s">
        <v>77</v>
      </c>
      <c r="G12" s="8">
        <v>48.85</v>
      </c>
      <c r="H12" s="11">
        <v>360</v>
      </c>
      <c r="I12" s="10">
        <f>ROUND((H12*G12),2)</f>
        <v>17586</v>
      </c>
      <c r="O12">
        <f>rekapitulace!H8</f>
        <v>21</v>
      </c>
      <c r="P12">
        <f>O12/100*I12</f>
        <v>3693.06</v>
      </c>
    </row>
    <row r="13" ht="38.25">
      <c r="E13" s="12" t="s">
        <v>1931</v>
      </c>
    </row>
    <row r="14" spans="1:16" ht="25.5">
      <c r="A14" s="6">
        <v>2</v>
      </c>
      <c r="B14" s="6" t="s">
        <v>44</v>
      </c>
      <c r="C14" s="6" t="s">
        <v>1695</v>
      </c>
      <c r="D14" s="6" t="s">
        <v>46</v>
      </c>
      <c r="E14" s="6" t="s">
        <v>1932</v>
      </c>
      <c r="F14" s="6" t="s">
        <v>86</v>
      </c>
      <c r="G14" s="8">
        <v>96.03</v>
      </c>
      <c r="H14" s="11">
        <v>160</v>
      </c>
      <c r="I14" s="10">
        <f>ROUND((H14*G14),2)</f>
        <v>15364.8</v>
      </c>
      <c r="O14">
        <f>rekapitulace!H8</f>
        <v>21</v>
      </c>
      <c r="P14">
        <f>O14/100*I14</f>
        <v>3226.6079999999997</v>
      </c>
    </row>
    <row r="15" ht="12.75">
      <c r="E15" s="12" t="s">
        <v>1933</v>
      </c>
    </row>
    <row r="16" spans="1:16" ht="25.5">
      <c r="A16" s="6">
        <v>3</v>
      </c>
      <c r="B16" s="6" t="s">
        <v>44</v>
      </c>
      <c r="C16" s="6" t="s">
        <v>1934</v>
      </c>
      <c r="D16" s="6" t="s">
        <v>46</v>
      </c>
      <c r="E16" s="6" t="s">
        <v>1935</v>
      </c>
      <c r="F16" s="6" t="s">
        <v>86</v>
      </c>
      <c r="G16" s="8">
        <v>161.19</v>
      </c>
      <c r="H16" s="11">
        <v>150</v>
      </c>
      <c r="I16" s="10">
        <f>ROUND((H16*G16),2)</f>
        <v>24178.5</v>
      </c>
      <c r="O16">
        <f>rekapitulace!H8</f>
        <v>21</v>
      </c>
      <c r="P16">
        <f>O16/100*I16</f>
        <v>5077.485</v>
      </c>
    </row>
    <row r="17" ht="76.5">
      <c r="E17" s="12" t="s">
        <v>1936</v>
      </c>
    </row>
    <row r="18" spans="1:16" ht="25.5">
      <c r="A18" s="6">
        <v>4</v>
      </c>
      <c r="B18" s="6" t="s">
        <v>44</v>
      </c>
      <c r="C18" s="6" t="s">
        <v>1937</v>
      </c>
      <c r="D18" s="6" t="s">
        <v>46</v>
      </c>
      <c r="E18" s="6" t="s">
        <v>1938</v>
      </c>
      <c r="F18" s="6" t="s">
        <v>86</v>
      </c>
      <c r="G18" s="8">
        <v>27.54</v>
      </c>
      <c r="H18" s="11">
        <v>8500</v>
      </c>
      <c r="I18" s="10">
        <f>ROUND((H18*G18),2)</f>
        <v>234090</v>
      </c>
      <c r="O18">
        <f>rekapitulace!H8</f>
        <v>21</v>
      </c>
      <c r="P18">
        <f>O18/100*I18</f>
        <v>49158.9</v>
      </c>
    </row>
    <row r="19" ht="38.25">
      <c r="E19" s="12" t="s">
        <v>1939</v>
      </c>
    </row>
    <row r="20" spans="1:16" ht="38.25">
      <c r="A20" s="6">
        <v>5</v>
      </c>
      <c r="B20" s="6" t="s">
        <v>44</v>
      </c>
      <c r="C20" s="6" t="s">
        <v>1940</v>
      </c>
      <c r="D20" s="6" t="s">
        <v>46</v>
      </c>
      <c r="E20" s="6" t="s">
        <v>1941</v>
      </c>
      <c r="F20" s="6" t="s">
        <v>355</v>
      </c>
      <c r="G20" s="8">
        <v>8</v>
      </c>
      <c r="H20" s="11">
        <v>800</v>
      </c>
      <c r="I20" s="10">
        <f>ROUND((H20*G20),2)</f>
        <v>6400</v>
      </c>
      <c r="O20">
        <f>rekapitulace!H8</f>
        <v>21</v>
      </c>
      <c r="P20">
        <f>O20/100*I20</f>
        <v>1344</v>
      </c>
    </row>
    <row r="21" spans="1:16" ht="12.75">
      <c r="A21" s="6">
        <v>6</v>
      </c>
      <c r="B21" s="6" t="s">
        <v>44</v>
      </c>
      <c r="C21" s="6" t="s">
        <v>1942</v>
      </c>
      <c r="D21" s="6" t="s">
        <v>46</v>
      </c>
      <c r="E21" s="6" t="s">
        <v>1943</v>
      </c>
      <c r="F21" s="6" t="s">
        <v>52</v>
      </c>
      <c r="G21" s="8">
        <v>2</v>
      </c>
      <c r="H21" s="11">
        <v>50000</v>
      </c>
      <c r="I21" s="10">
        <f>ROUND((H21*G21),2)</f>
        <v>100000</v>
      </c>
      <c r="O21">
        <f>rekapitulace!H8</f>
        <v>21</v>
      </c>
      <c r="P21">
        <f>O21/100*I21</f>
        <v>21000</v>
      </c>
    </row>
    <row r="22" spans="1:16" ht="12.75">
      <c r="A22" s="6">
        <v>7</v>
      </c>
      <c r="B22" s="6" t="s">
        <v>44</v>
      </c>
      <c r="C22" s="6" t="s">
        <v>1944</v>
      </c>
      <c r="D22" s="6" t="s">
        <v>46</v>
      </c>
      <c r="E22" s="6" t="s">
        <v>1945</v>
      </c>
      <c r="F22" s="6" t="s">
        <v>52</v>
      </c>
      <c r="G22" s="8">
        <v>1</v>
      </c>
      <c r="H22" s="11">
        <v>20000</v>
      </c>
      <c r="I22" s="10">
        <f>ROUND((H22*G22),2)</f>
        <v>20000</v>
      </c>
      <c r="O22">
        <f>rekapitulace!H8</f>
        <v>21</v>
      </c>
      <c r="P22">
        <f>O22/100*I22</f>
        <v>4200</v>
      </c>
    </row>
    <row r="23" spans="1:16" ht="12.75">
      <c r="A23" s="6">
        <v>8</v>
      </c>
      <c r="B23" s="6" t="s">
        <v>44</v>
      </c>
      <c r="C23" s="6" t="s">
        <v>1946</v>
      </c>
      <c r="D23" s="6" t="s">
        <v>46</v>
      </c>
      <c r="E23" s="6" t="s">
        <v>1947</v>
      </c>
      <c r="F23" s="6" t="s">
        <v>52</v>
      </c>
      <c r="G23" s="8">
        <v>1</v>
      </c>
      <c r="H23" s="11">
        <v>20000</v>
      </c>
      <c r="I23" s="10">
        <f>ROUND((H23*G23),2)</f>
        <v>20000</v>
      </c>
      <c r="O23">
        <f>rekapitulace!H8</f>
        <v>21</v>
      </c>
      <c r="P23">
        <f>O23/100*I23</f>
        <v>4200</v>
      </c>
    </row>
    <row r="24" spans="1:16" ht="12.75" customHeight="1">
      <c r="A24" s="13"/>
      <c r="B24" s="13"/>
      <c r="C24" s="13" t="s">
        <v>1694</v>
      </c>
      <c r="D24" s="13"/>
      <c r="E24" s="13" t="s">
        <v>1693</v>
      </c>
      <c r="F24" s="13"/>
      <c r="G24" s="13"/>
      <c r="H24" s="13"/>
      <c r="I24" s="13">
        <f>SUM(I12:I23)</f>
        <v>437619.3</v>
      </c>
      <c r="P24">
        <f>ROUND(SUM(P12:P23),2)</f>
        <v>91900.05</v>
      </c>
    </row>
    <row r="26" spans="1:9" ht="12.75" customHeight="1">
      <c r="A26" s="7"/>
      <c r="B26" s="7"/>
      <c r="C26" s="7" t="s">
        <v>24</v>
      </c>
      <c r="D26" s="7"/>
      <c r="E26" s="7" t="s">
        <v>43</v>
      </c>
      <c r="F26" s="7"/>
      <c r="G26" s="9"/>
      <c r="H26" s="7"/>
      <c r="I26" s="9"/>
    </row>
    <row r="27" spans="1:16" ht="12.75">
      <c r="A27" s="6">
        <v>9</v>
      </c>
      <c r="B27" s="6" t="s">
        <v>44</v>
      </c>
      <c r="C27" s="6" t="s">
        <v>1948</v>
      </c>
      <c r="D27" s="6" t="s">
        <v>46</v>
      </c>
      <c r="E27" s="6" t="s">
        <v>1949</v>
      </c>
      <c r="F27" s="6" t="s">
        <v>48</v>
      </c>
      <c r="G27" s="8">
        <v>180</v>
      </c>
      <c r="H27" s="11">
        <v>2</v>
      </c>
      <c r="I27" s="10">
        <f>ROUND((H27*G27),2)</f>
        <v>360</v>
      </c>
      <c r="O27">
        <f>rekapitulace!H8</f>
        <v>21</v>
      </c>
      <c r="P27">
        <f>O27/100*I27</f>
        <v>75.6</v>
      </c>
    </row>
    <row r="28" ht="12.75">
      <c r="E28" s="12" t="s">
        <v>1950</v>
      </c>
    </row>
    <row r="29" spans="1:16" ht="25.5">
      <c r="A29" s="6">
        <v>10</v>
      </c>
      <c r="B29" s="6" t="s">
        <v>44</v>
      </c>
      <c r="C29" s="6" t="s">
        <v>1708</v>
      </c>
      <c r="D29" s="6" t="s">
        <v>46</v>
      </c>
      <c r="E29" s="6" t="s">
        <v>1951</v>
      </c>
      <c r="F29" s="6" t="s">
        <v>77</v>
      </c>
      <c r="G29" s="8">
        <v>11.42</v>
      </c>
      <c r="H29" s="11">
        <v>879</v>
      </c>
      <c r="I29" s="10">
        <f>ROUND((H29*G29),2)</f>
        <v>10038.18</v>
      </c>
      <c r="O29">
        <f>rekapitulace!H8</f>
        <v>21</v>
      </c>
      <c r="P29">
        <f>O29/100*I29</f>
        <v>2108.0178</v>
      </c>
    </row>
    <row r="30" ht="25.5">
      <c r="E30" s="12" t="s">
        <v>1952</v>
      </c>
    </row>
    <row r="31" spans="1:16" ht="25.5">
      <c r="A31" s="6">
        <v>11</v>
      </c>
      <c r="B31" s="6" t="s">
        <v>44</v>
      </c>
      <c r="C31" s="6" t="s">
        <v>1714</v>
      </c>
      <c r="D31" s="6" t="s">
        <v>46</v>
      </c>
      <c r="E31" s="6" t="s">
        <v>1953</v>
      </c>
      <c r="F31" s="6" t="s">
        <v>77</v>
      </c>
      <c r="G31" s="8">
        <v>20.81</v>
      </c>
      <c r="H31" s="11">
        <v>527</v>
      </c>
      <c r="I31" s="10">
        <f>ROUND((H31*G31),2)</f>
        <v>10966.87</v>
      </c>
      <c r="O31">
        <f>rekapitulace!H8</f>
        <v>21</v>
      </c>
      <c r="P31">
        <f>O31/100*I31</f>
        <v>2303.0427</v>
      </c>
    </row>
    <row r="32" ht="12.75">
      <c r="E32" s="12" t="s">
        <v>1954</v>
      </c>
    </row>
    <row r="33" spans="1:16" ht="25.5">
      <c r="A33" s="6">
        <v>12</v>
      </c>
      <c r="B33" s="6" t="s">
        <v>44</v>
      </c>
      <c r="C33" s="6" t="s">
        <v>1720</v>
      </c>
      <c r="D33" s="6" t="s">
        <v>46</v>
      </c>
      <c r="E33" s="6" t="s">
        <v>1955</v>
      </c>
      <c r="F33" s="6" t="s">
        <v>77</v>
      </c>
      <c r="G33" s="8">
        <v>52.02</v>
      </c>
      <c r="H33" s="11">
        <v>440</v>
      </c>
      <c r="I33" s="10">
        <f>ROUND((H33*G33),2)</f>
        <v>22888.8</v>
      </c>
      <c r="O33">
        <f>rekapitulace!H8</f>
        <v>21</v>
      </c>
      <c r="P33">
        <f>O33/100*I33</f>
        <v>4806.647999999999</v>
      </c>
    </row>
    <row r="34" ht="12.75">
      <c r="E34" s="12" t="s">
        <v>1956</v>
      </c>
    </row>
    <row r="35" spans="1:16" ht="12.75">
      <c r="A35" s="6">
        <v>13</v>
      </c>
      <c r="B35" s="6" t="s">
        <v>44</v>
      </c>
      <c r="C35" s="6" t="s">
        <v>1957</v>
      </c>
      <c r="D35" s="6" t="s">
        <v>46</v>
      </c>
      <c r="E35" s="6" t="s">
        <v>1958</v>
      </c>
      <c r="F35" s="6" t="s">
        <v>72</v>
      </c>
      <c r="G35" s="8">
        <v>14</v>
      </c>
      <c r="H35" s="11">
        <v>138</v>
      </c>
      <c r="I35" s="10">
        <f>ROUND((H35*G35),2)</f>
        <v>1932</v>
      </c>
      <c r="O35">
        <f>rekapitulace!H8</f>
        <v>21</v>
      </c>
      <c r="P35">
        <f>O35/100*I35</f>
        <v>405.71999999999997</v>
      </c>
    </row>
    <row r="36" ht="12.75">
      <c r="E36" s="12" t="s">
        <v>1959</v>
      </c>
    </row>
    <row r="37" spans="1:16" ht="12.75">
      <c r="A37" s="6">
        <v>14</v>
      </c>
      <c r="B37" s="6" t="s">
        <v>44</v>
      </c>
      <c r="C37" s="6" t="s">
        <v>1960</v>
      </c>
      <c r="D37" s="6" t="s">
        <v>46</v>
      </c>
      <c r="E37" s="6" t="s">
        <v>1961</v>
      </c>
      <c r="F37" s="6" t="s">
        <v>314</v>
      </c>
      <c r="G37" s="8">
        <v>320</v>
      </c>
      <c r="H37" s="11">
        <v>78</v>
      </c>
      <c r="I37" s="10">
        <f>ROUND((H37*G37),2)</f>
        <v>24960</v>
      </c>
      <c r="O37">
        <f>rekapitulace!H8</f>
        <v>21</v>
      </c>
      <c r="P37">
        <f>O37/100*I37</f>
        <v>5241.599999999999</v>
      </c>
    </row>
    <row r="38" ht="25.5">
      <c r="E38" s="12" t="s">
        <v>1962</v>
      </c>
    </row>
    <row r="39" spans="1:16" ht="12.75">
      <c r="A39" s="6">
        <v>15</v>
      </c>
      <c r="B39" s="6" t="s">
        <v>44</v>
      </c>
      <c r="C39" s="6" t="s">
        <v>1963</v>
      </c>
      <c r="D39" s="6" t="s">
        <v>46</v>
      </c>
      <c r="E39" s="6" t="s">
        <v>1964</v>
      </c>
      <c r="F39" s="6" t="s">
        <v>314</v>
      </c>
      <c r="G39" s="8">
        <v>160</v>
      </c>
      <c r="H39" s="11">
        <v>127</v>
      </c>
      <c r="I39" s="10">
        <f>ROUND((H39*G39),2)</f>
        <v>20320</v>
      </c>
      <c r="O39">
        <f>rekapitulace!H8</f>
        <v>21</v>
      </c>
      <c r="P39">
        <f>O39/100*I39</f>
        <v>4267.2</v>
      </c>
    </row>
    <row r="40" ht="25.5">
      <c r="E40" s="12" t="s">
        <v>1965</v>
      </c>
    </row>
    <row r="41" spans="1:16" ht="25.5">
      <c r="A41" s="6">
        <v>16</v>
      </c>
      <c r="B41" s="6" t="s">
        <v>44</v>
      </c>
      <c r="C41" s="6" t="s">
        <v>1966</v>
      </c>
      <c r="D41" s="6" t="s">
        <v>46</v>
      </c>
      <c r="E41" s="6" t="s">
        <v>1967</v>
      </c>
      <c r="F41" s="6" t="s">
        <v>77</v>
      </c>
      <c r="G41" s="8">
        <v>18</v>
      </c>
      <c r="H41" s="11">
        <v>50</v>
      </c>
      <c r="I41" s="10">
        <f>ROUND((H41*G41),2)</f>
        <v>900</v>
      </c>
      <c r="O41">
        <f>rekapitulace!H8</f>
        <v>21</v>
      </c>
      <c r="P41">
        <f>O41/100*I41</f>
        <v>189</v>
      </c>
    </row>
    <row r="42" ht="12.75">
      <c r="E42" s="12" t="s">
        <v>1968</v>
      </c>
    </row>
    <row r="43" spans="1:16" ht="25.5">
      <c r="A43" s="6">
        <v>17</v>
      </c>
      <c r="B43" s="6" t="s">
        <v>44</v>
      </c>
      <c r="C43" s="6" t="s">
        <v>1821</v>
      </c>
      <c r="D43" s="6" t="s">
        <v>46</v>
      </c>
      <c r="E43" s="6" t="s">
        <v>1969</v>
      </c>
      <c r="F43" s="6" t="s">
        <v>77</v>
      </c>
      <c r="G43" s="8">
        <v>18</v>
      </c>
      <c r="H43" s="11">
        <v>87</v>
      </c>
      <c r="I43" s="10">
        <f>ROUND((H43*G43),2)</f>
        <v>1566</v>
      </c>
      <c r="O43">
        <f>rekapitulace!H8</f>
        <v>21</v>
      </c>
      <c r="P43">
        <f>O43/100*I43</f>
        <v>328.86</v>
      </c>
    </row>
    <row r="44" ht="25.5">
      <c r="E44" s="12" t="s">
        <v>1970</v>
      </c>
    </row>
    <row r="45" spans="1:16" ht="25.5">
      <c r="A45" s="6">
        <v>18</v>
      </c>
      <c r="B45" s="6" t="s">
        <v>44</v>
      </c>
      <c r="C45" s="6" t="s">
        <v>1971</v>
      </c>
      <c r="D45" s="6" t="s">
        <v>46</v>
      </c>
      <c r="E45" s="6" t="s">
        <v>1972</v>
      </c>
      <c r="F45" s="6" t="s">
        <v>77</v>
      </c>
      <c r="G45" s="8">
        <v>41.11</v>
      </c>
      <c r="H45" s="11">
        <v>449</v>
      </c>
      <c r="I45" s="10">
        <f>ROUND((H45*G45),2)</f>
        <v>18458.39</v>
      </c>
      <c r="O45">
        <f>rekapitulace!H8</f>
        <v>21</v>
      </c>
      <c r="P45">
        <f>O45/100*I45</f>
        <v>3876.2618999999995</v>
      </c>
    </row>
    <row r="46" ht="140.25">
      <c r="E46" s="12" t="s">
        <v>1973</v>
      </c>
    </row>
    <row r="47" spans="1:16" ht="25.5">
      <c r="A47" s="6">
        <v>19</v>
      </c>
      <c r="B47" s="6" t="s">
        <v>44</v>
      </c>
      <c r="C47" s="6" t="s">
        <v>1974</v>
      </c>
      <c r="D47" s="6" t="s">
        <v>46</v>
      </c>
      <c r="E47" s="6" t="s">
        <v>1975</v>
      </c>
      <c r="F47" s="6" t="s">
        <v>77</v>
      </c>
      <c r="G47" s="8">
        <v>7.74</v>
      </c>
      <c r="H47" s="11">
        <v>1800</v>
      </c>
      <c r="I47" s="10">
        <f>ROUND((H47*G47),2)</f>
        <v>13932</v>
      </c>
      <c r="O47">
        <f>rekapitulace!H8</f>
        <v>21</v>
      </c>
      <c r="P47">
        <f>O47/100*I47</f>
        <v>2925.72</v>
      </c>
    </row>
    <row r="48" ht="12.75">
      <c r="E48" s="12" t="s">
        <v>1976</v>
      </c>
    </row>
    <row r="49" spans="1:16" ht="12.75">
      <c r="A49" s="6">
        <v>20</v>
      </c>
      <c r="B49" s="6" t="s">
        <v>44</v>
      </c>
      <c r="C49" s="6" t="s">
        <v>1745</v>
      </c>
      <c r="D49" s="6" t="s">
        <v>46</v>
      </c>
      <c r="E49" s="6" t="s">
        <v>1746</v>
      </c>
      <c r="F49" s="6" t="s">
        <v>77</v>
      </c>
      <c r="G49" s="8">
        <v>66.85</v>
      </c>
      <c r="H49" s="11">
        <v>16</v>
      </c>
      <c r="I49" s="10">
        <f>ROUND((H49*G49),2)</f>
        <v>1069.6</v>
      </c>
      <c r="O49">
        <f>rekapitulace!H8</f>
        <v>21</v>
      </c>
      <c r="P49">
        <f>O49/100*I49</f>
        <v>224.61599999999999</v>
      </c>
    </row>
    <row r="50" ht="76.5">
      <c r="E50" s="12" t="s">
        <v>1977</v>
      </c>
    </row>
    <row r="51" spans="1:16" ht="12.75">
      <c r="A51" s="6">
        <v>21</v>
      </c>
      <c r="B51" s="6" t="s">
        <v>44</v>
      </c>
      <c r="C51" s="6" t="s">
        <v>1748</v>
      </c>
      <c r="D51" s="6" t="s">
        <v>46</v>
      </c>
      <c r="E51" s="6" t="s">
        <v>1978</v>
      </c>
      <c r="F51" s="6" t="s">
        <v>77</v>
      </c>
      <c r="G51" s="8">
        <v>16.52</v>
      </c>
      <c r="H51" s="11">
        <v>526</v>
      </c>
      <c r="I51" s="10">
        <f>ROUND((H51*G51),2)</f>
        <v>8689.52</v>
      </c>
      <c r="O51">
        <f>rekapitulace!H8</f>
        <v>21</v>
      </c>
      <c r="P51">
        <f>O51/100*I51</f>
        <v>1824.7992</v>
      </c>
    </row>
    <row r="52" ht="25.5">
      <c r="E52" s="12" t="s">
        <v>1979</v>
      </c>
    </row>
    <row r="53" spans="1:16" ht="25.5">
      <c r="A53" s="6">
        <v>22</v>
      </c>
      <c r="B53" s="6" t="s">
        <v>44</v>
      </c>
      <c r="C53" s="6" t="s">
        <v>1980</v>
      </c>
      <c r="D53" s="6" t="s">
        <v>46</v>
      </c>
      <c r="E53" s="6" t="s">
        <v>1981</v>
      </c>
      <c r="F53" s="6" t="s">
        <v>77</v>
      </c>
      <c r="G53" s="8">
        <v>7.74</v>
      </c>
      <c r="H53" s="11">
        <v>391</v>
      </c>
      <c r="I53" s="10">
        <f>ROUND((H53*G53),2)</f>
        <v>3026.34</v>
      </c>
      <c r="O53">
        <f>rekapitulace!H8</f>
        <v>21</v>
      </c>
      <c r="P53">
        <f>O53/100*I53</f>
        <v>635.5314</v>
      </c>
    </row>
    <row r="54" ht="25.5">
      <c r="E54" s="12" t="s">
        <v>1982</v>
      </c>
    </row>
    <row r="55" spans="1:16" ht="12.75">
      <c r="A55" s="6">
        <v>23</v>
      </c>
      <c r="B55" s="6" t="s">
        <v>44</v>
      </c>
      <c r="C55" s="6" t="s">
        <v>1983</v>
      </c>
      <c r="D55" s="6" t="s">
        <v>46</v>
      </c>
      <c r="E55" s="6" t="s">
        <v>1984</v>
      </c>
      <c r="F55" s="6" t="s">
        <v>48</v>
      </c>
      <c r="G55" s="8">
        <v>180</v>
      </c>
      <c r="H55" s="11">
        <v>42</v>
      </c>
      <c r="I55" s="10">
        <f>ROUND((H55*G55),2)</f>
        <v>7560</v>
      </c>
      <c r="O55">
        <f>rekapitulace!H8</f>
        <v>21</v>
      </c>
      <c r="P55">
        <f>O55/100*I55</f>
        <v>1587.6</v>
      </c>
    </row>
    <row r="56" ht="12.75">
      <c r="E56" s="12" t="s">
        <v>1985</v>
      </c>
    </row>
    <row r="57" spans="1:16" ht="12.75">
      <c r="A57" s="6">
        <v>24</v>
      </c>
      <c r="B57" s="6" t="s">
        <v>44</v>
      </c>
      <c r="C57" s="6" t="s">
        <v>1986</v>
      </c>
      <c r="D57" s="6" t="s">
        <v>46</v>
      </c>
      <c r="E57" s="6" t="s">
        <v>1987</v>
      </c>
      <c r="F57" s="6" t="s">
        <v>48</v>
      </c>
      <c r="G57" s="8">
        <v>180</v>
      </c>
      <c r="H57" s="11">
        <v>31</v>
      </c>
      <c r="I57" s="10">
        <f>ROUND((H57*G57),2)</f>
        <v>5580</v>
      </c>
      <c r="O57">
        <f>rekapitulace!H8</f>
        <v>21</v>
      </c>
      <c r="P57">
        <f>O57/100*I57</f>
        <v>1171.8</v>
      </c>
    </row>
    <row r="58" ht="12.75">
      <c r="E58" s="12" t="s">
        <v>1950</v>
      </c>
    </row>
    <row r="59" spans="1:16" ht="12.75">
      <c r="A59" s="6">
        <v>25</v>
      </c>
      <c r="B59" s="6" t="s">
        <v>44</v>
      </c>
      <c r="C59" s="6" t="s">
        <v>1988</v>
      </c>
      <c r="D59" s="6" t="s">
        <v>46</v>
      </c>
      <c r="E59" s="6" t="s">
        <v>1989</v>
      </c>
      <c r="F59" s="6" t="s">
        <v>48</v>
      </c>
      <c r="G59" s="8">
        <v>180</v>
      </c>
      <c r="H59" s="11">
        <v>14</v>
      </c>
      <c r="I59" s="10">
        <f>ROUND((H59*G59),2)</f>
        <v>2520</v>
      </c>
      <c r="O59">
        <f>rekapitulace!H8</f>
        <v>21</v>
      </c>
      <c r="P59">
        <f>O59/100*I59</f>
        <v>529.1999999999999</v>
      </c>
    </row>
    <row r="60" ht="12.75">
      <c r="E60" s="12" t="s">
        <v>1985</v>
      </c>
    </row>
    <row r="61" spans="1:16" ht="12.75">
      <c r="A61" s="6">
        <v>26</v>
      </c>
      <c r="B61" s="6" t="s">
        <v>44</v>
      </c>
      <c r="C61" s="6" t="s">
        <v>1990</v>
      </c>
      <c r="D61" s="6" t="s">
        <v>46</v>
      </c>
      <c r="E61" s="6" t="s">
        <v>1991</v>
      </c>
      <c r="F61" s="6" t="s">
        <v>48</v>
      </c>
      <c r="G61" s="8">
        <v>180</v>
      </c>
      <c r="H61" s="11">
        <v>4</v>
      </c>
      <c r="I61" s="10">
        <f>ROUND((H61*G61),2)</f>
        <v>720</v>
      </c>
      <c r="O61">
        <f>rekapitulace!H8</f>
        <v>21</v>
      </c>
      <c r="P61">
        <f>O61/100*I61</f>
        <v>151.2</v>
      </c>
    </row>
    <row r="62" ht="12.75">
      <c r="E62" s="12" t="s">
        <v>1985</v>
      </c>
    </row>
    <row r="63" spans="1:16" ht="12.75">
      <c r="A63" s="6">
        <v>27</v>
      </c>
      <c r="B63" s="6" t="s">
        <v>44</v>
      </c>
      <c r="C63" s="6" t="s">
        <v>1992</v>
      </c>
      <c r="D63" s="6" t="s">
        <v>46</v>
      </c>
      <c r="E63" s="6" t="s">
        <v>1993</v>
      </c>
      <c r="F63" s="6" t="s">
        <v>48</v>
      </c>
      <c r="G63" s="8">
        <v>180</v>
      </c>
      <c r="H63" s="11">
        <v>2</v>
      </c>
      <c r="I63" s="10">
        <f>ROUND((H63*G63),2)</f>
        <v>360</v>
      </c>
      <c r="O63">
        <f>rekapitulace!H8</f>
        <v>21</v>
      </c>
      <c r="P63">
        <f>O63/100*I63</f>
        <v>75.6</v>
      </c>
    </row>
    <row r="64" ht="12.75">
      <c r="E64" s="12" t="s">
        <v>1985</v>
      </c>
    </row>
    <row r="65" spans="1:16" ht="12.75">
      <c r="A65" s="6">
        <v>28</v>
      </c>
      <c r="B65" s="6" t="s">
        <v>44</v>
      </c>
      <c r="C65" s="6" t="s">
        <v>1994</v>
      </c>
      <c r="D65" s="6" t="s">
        <v>46</v>
      </c>
      <c r="E65" s="6" t="s">
        <v>1995</v>
      </c>
      <c r="F65" s="6" t="s">
        <v>77</v>
      </c>
      <c r="G65" s="8">
        <v>18</v>
      </c>
      <c r="H65" s="11">
        <v>50</v>
      </c>
      <c r="I65" s="10">
        <f>ROUND((H65*G65),2)</f>
        <v>900</v>
      </c>
      <c r="O65">
        <f>rekapitulace!H8</f>
        <v>21</v>
      </c>
      <c r="P65">
        <f>O65/100*I65</f>
        <v>189</v>
      </c>
    </row>
    <row r="66" ht="12.75">
      <c r="E66" s="12" t="s">
        <v>1996</v>
      </c>
    </row>
    <row r="67" spans="1:16" ht="12.75" customHeight="1">
      <c r="A67" s="13"/>
      <c r="B67" s="13"/>
      <c r="C67" s="13" t="s">
        <v>24</v>
      </c>
      <c r="D67" s="13"/>
      <c r="E67" s="13" t="s">
        <v>43</v>
      </c>
      <c r="F67" s="13"/>
      <c r="G67" s="13"/>
      <c r="H67" s="13"/>
      <c r="I67" s="13">
        <f>SUM(I27:I66)</f>
        <v>156747.7</v>
      </c>
      <c r="P67">
        <f>ROUND(SUM(P27:P66),2)</f>
        <v>32917.02</v>
      </c>
    </row>
    <row r="69" spans="1:9" ht="12.75" customHeight="1">
      <c r="A69" s="7"/>
      <c r="B69" s="7"/>
      <c r="C69" s="7" t="s">
        <v>35</v>
      </c>
      <c r="D69" s="7"/>
      <c r="E69" s="7" t="s">
        <v>1754</v>
      </c>
      <c r="F69" s="7"/>
      <c r="G69" s="9"/>
      <c r="H69" s="7"/>
      <c r="I69" s="9"/>
    </row>
    <row r="70" spans="1:16" ht="25.5">
      <c r="A70" s="6">
        <v>29</v>
      </c>
      <c r="B70" s="6" t="s">
        <v>44</v>
      </c>
      <c r="C70" s="6" t="s">
        <v>1997</v>
      </c>
      <c r="D70" s="6" t="s">
        <v>46</v>
      </c>
      <c r="E70" s="6" t="s">
        <v>1998</v>
      </c>
      <c r="F70" s="6" t="s">
        <v>77</v>
      </c>
      <c r="G70" s="8">
        <v>0.1</v>
      </c>
      <c r="H70" s="11">
        <v>78200</v>
      </c>
      <c r="I70" s="10">
        <f>ROUND((H70*G70),2)</f>
        <v>7820</v>
      </c>
      <c r="O70">
        <f>rekapitulace!H8</f>
        <v>21</v>
      </c>
      <c r="P70">
        <f>O70/100*I70</f>
        <v>1642.2</v>
      </c>
    </row>
    <row r="71" ht="25.5">
      <c r="E71" s="12" t="s">
        <v>1999</v>
      </c>
    </row>
    <row r="72" spans="1:16" ht="25.5">
      <c r="A72" s="6">
        <v>30</v>
      </c>
      <c r="B72" s="6" t="s">
        <v>44</v>
      </c>
      <c r="C72" s="6" t="s">
        <v>2000</v>
      </c>
      <c r="D72" s="6" t="s">
        <v>46</v>
      </c>
      <c r="E72" s="6" t="s">
        <v>2001</v>
      </c>
      <c r="F72" s="6" t="s">
        <v>48</v>
      </c>
      <c r="G72" s="8">
        <v>70.83</v>
      </c>
      <c r="H72" s="11">
        <v>399</v>
      </c>
      <c r="I72" s="10">
        <f>ROUND((H72*G72),2)</f>
        <v>28261.17</v>
      </c>
      <c r="O72">
        <f>rekapitulace!H8</f>
        <v>21</v>
      </c>
      <c r="P72">
        <f>O72/100*I72</f>
        <v>5934.8457</v>
      </c>
    </row>
    <row r="73" ht="12.75">
      <c r="E73" s="12" t="s">
        <v>2002</v>
      </c>
    </row>
    <row r="74" spans="1:16" ht="38.25">
      <c r="A74" s="6">
        <v>31</v>
      </c>
      <c r="B74" s="6" t="s">
        <v>44</v>
      </c>
      <c r="C74" s="6" t="s">
        <v>2003</v>
      </c>
      <c r="D74" s="6" t="s">
        <v>46</v>
      </c>
      <c r="E74" s="6" t="s">
        <v>2004</v>
      </c>
      <c r="F74" s="6" t="s">
        <v>72</v>
      </c>
      <c r="G74" s="8">
        <v>1.8</v>
      </c>
      <c r="H74" s="11">
        <v>2260</v>
      </c>
      <c r="I74" s="10">
        <f>ROUND((H74*G74),2)</f>
        <v>4068</v>
      </c>
      <c r="O74">
        <f>rekapitulace!H8</f>
        <v>21</v>
      </c>
      <c r="P74">
        <f>O74/100*I74</f>
        <v>854.28</v>
      </c>
    </row>
    <row r="75" ht="25.5">
      <c r="E75" s="12" t="s">
        <v>2005</v>
      </c>
    </row>
    <row r="76" spans="1:16" ht="38.25">
      <c r="A76" s="6">
        <v>32</v>
      </c>
      <c r="B76" s="6" t="s">
        <v>44</v>
      </c>
      <c r="C76" s="6" t="s">
        <v>2006</v>
      </c>
      <c r="D76" s="6" t="s">
        <v>46</v>
      </c>
      <c r="E76" s="6" t="s">
        <v>2007</v>
      </c>
      <c r="F76" s="6" t="s">
        <v>52</v>
      </c>
      <c r="G76" s="8">
        <v>136</v>
      </c>
      <c r="H76" s="11">
        <v>557</v>
      </c>
      <c r="I76" s="10">
        <f>ROUND((H76*G76),2)</f>
        <v>75752</v>
      </c>
      <c r="O76">
        <f>rekapitulace!H8</f>
        <v>21</v>
      </c>
      <c r="P76">
        <f>O76/100*I76</f>
        <v>15907.92</v>
      </c>
    </row>
    <row r="77" ht="63.75">
      <c r="E77" s="12" t="s">
        <v>2008</v>
      </c>
    </row>
    <row r="78" spans="1:16" ht="38.25">
      <c r="A78" s="6">
        <v>33</v>
      </c>
      <c r="B78" s="6" t="s">
        <v>44</v>
      </c>
      <c r="C78" s="6" t="s">
        <v>2009</v>
      </c>
      <c r="D78" s="6" t="s">
        <v>46</v>
      </c>
      <c r="E78" s="6" t="s">
        <v>2010</v>
      </c>
      <c r="F78" s="6" t="s">
        <v>48</v>
      </c>
      <c r="G78" s="8">
        <v>17.08</v>
      </c>
      <c r="H78" s="11">
        <v>96</v>
      </c>
      <c r="I78" s="10">
        <f>ROUND((H78*G78),2)</f>
        <v>1639.68</v>
      </c>
      <c r="O78">
        <f>rekapitulace!H8</f>
        <v>21</v>
      </c>
      <c r="P78">
        <f>O78/100*I78</f>
        <v>344.3328</v>
      </c>
    </row>
    <row r="79" ht="25.5">
      <c r="E79" s="12" t="s">
        <v>2011</v>
      </c>
    </row>
    <row r="80" spans="1:16" ht="12.75" customHeight="1">
      <c r="A80" s="13"/>
      <c r="B80" s="13"/>
      <c r="C80" s="13" t="s">
        <v>35</v>
      </c>
      <c r="D80" s="13"/>
      <c r="E80" s="13" t="s">
        <v>1754</v>
      </c>
      <c r="F80" s="13"/>
      <c r="G80" s="13"/>
      <c r="H80" s="13"/>
      <c r="I80" s="13">
        <f>SUM(I70:I79)</f>
        <v>117540.84999999999</v>
      </c>
      <c r="P80">
        <f>ROUND(SUM(P70:P79),2)</f>
        <v>24683.58</v>
      </c>
    </row>
    <row r="82" spans="1:9" ht="12.75" customHeight="1">
      <c r="A82" s="7"/>
      <c r="B82" s="7"/>
      <c r="C82" s="7" t="s">
        <v>36</v>
      </c>
      <c r="D82" s="7"/>
      <c r="E82" s="7" t="s">
        <v>2012</v>
      </c>
      <c r="F82" s="7"/>
      <c r="G82" s="9"/>
      <c r="H82" s="7"/>
      <c r="I82" s="9"/>
    </row>
    <row r="83" spans="1:16" ht="12.75">
      <c r="A83" s="6">
        <v>34</v>
      </c>
      <c r="B83" s="6" t="s">
        <v>44</v>
      </c>
      <c r="C83" s="6" t="s">
        <v>2013</v>
      </c>
      <c r="D83" s="6" t="s">
        <v>46</v>
      </c>
      <c r="E83" s="6" t="s">
        <v>2014</v>
      </c>
      <c r="F83" s="6" t="s">
        <v>1141</v>
      </c>
      <c r="G83" s="8">
        <v>312</v>
      </c>
      <c r="H83" s="11">
        <v>129</v>
      </c>
      <c r="I83" s="10">
        <f>ROUND((H83*G83),2)</f>
        <v>40248</v>
      </c>
      <c r="O83">
        <f>rekapitulace!H8</f>
        <v>21</v>
      </c>
      <c r="P83">
        <f>O83/100*I83</f>
        <v>8452.08</v>
      </c>
    </row>
    <row r="84" ht="12.75">
      <c r="E84" s="12" t="s">
        <v>2015</v>
      </c>
    </row>
    <row r="85" spans="1:16" ht="12.75">
      <c r="A85" s="6">
        <v>35</v>
      </c>
      <c r="B85" s="6" t="s">
        <v>44</v>
      </c>
      <c r="C85" s="6" t="s">
        <v>2016</v>
      </c>
      <c r="D85" s="6" t="s">
        <v>46</v>
      </c>
      <c r="E85" s="6" t="s">
        <v>2017</v>
      </c>
      <c r="F85" s="6" t="s">
        <v>77</v>
      </c>
      <c r="G85" s="8">
        <v>9.06</v>
      </c>
      <c r="H85" s="11">
        <v>9500</v>
      </c>
      <c r="I85" s="10">
        <f>ROUND((H85*G85),2)</f>
        <v>86070</v>
      </c>
      <c r="O85">
        <f>rekapitulace!H8</f>
        <v>21</v>
      </c>
      <c r="P85">
        <f>O85/100*I85</f>
        <v>18074.7</v>
      </c>
    </row>
    <row r="86" ht="25.5">
      <c r="E86" s="12" t="s">
        <v>2018</v>
      </c>
    </row>
    <row r="87" spans="1:16" ht="12.75">
      <c r="A87" s="6">
        <v>36</v>
      </c>
      <c r="B87" s="6" t="s">
        <v>44</v>
      </c>
      <c r="C87" s="6" t="s">
        <v>2019</v>
      </c>
      <c r="D87" s="6" t="s">
        <v>46</v>
      </c>
      <c r="E87" s="6" t="s">
        <v>2020</v>
      </c>
      <c r="F87" s="6" t="s">
        <v>86</v>
      </c>
      <c r="G87" s="8">
        <v>1.993</v>
      </c>
      <c r="H87" s="11">
        <v>25900</v>
      </c>
      <c r="I87" s="10">
        <f>ROUND((H87*G87),2)</f>
        <v>51618.7</v>
      </c>
      <c r="O87">
        <f>rekapitulace!H8</f>
        <v>21</v>
      </c>
      <c r="P87">
        <f>O87/100*I87</f>
        <v>10839.927</v>
      </c>
    </row>
    <row r="88" ht="12.75">
      <c r="E88" s="12" t="s">
        <v>2021</v>
      </c>
    </row>
    <row r="89" spans="1:16" ht="38.25">
      <c r="A89" s="6">
        <v>37</v>
      </c>
      <c r="B89" s="6" t="s">
        <v>44</v>
      </c>
      <c r="C89" s="6" t="s">
        <v>2022</v>
      </c>
      <c r="D89" s="6" t="s">
        <v>46</v>
      </c>
      <c r="E89" s="6" t="s">
        <v>2023</v>
      </c>
      <c r="F89" s="6" t="s">
        <v>77</v>
      </c>
      <c r="G89" s="8">
        <v>12.24</v>
      </c>
      <c r="H89" s="11">
        <v>5240</v>
      </c>
      <c r="I89" s="10">
        <f>ROUND((H89*G89),2)</f>
        <v>64137.6</v>
      </c>
      <c r="O89">
        <f>rekapitulace!H8</f>
        <v>21</v>
      </c>
      <c r="P89">
        <f>O89/100*I89</f>
        <v>13468.895999999999</v>
      </c>
    </row>
    <row r="90" ht="25.5">
      <c r="E90" s="12" t="s">
        <v>2024</v>
      </c>
    </row>
    <row r="91" spans="1:16" ht="12.75">
      <c r="A91" s="6">
        <v>38</v>
      </c>
      <c r="B91" s="6" t="s">
        <v>44</v>
      </c>
      <c r="C91" s="6" t="s">
        <v>2025</v>
      </c>
      <c r="D91" s="6" t="s">
        <v>46</v>
      </c>
      <c r="E91" s="6" t="s">
        <v>2026</v>
      </c>
      <c r="F91" s="6" t="s">
        <v>86</v>
      </c>
      <c r="G91" s="8">
        <v>2.203</v>
      </c>
      <c r="H91" s="11">
        <v>25500</v>
      </c>
      <c r="I91" s="10">
        <f>ROUND((H91*G91),2)</f>
        <v>56176.5</v>
      </c>
      <c r="O91">
        <f>rekapitulace!H8</f>
        <v>21</v>
      </c>
      <c r="P91">
        <f>O91/100*I91</f>
        <v>11797.064999999999</v>
      </c>
    </row>
    <row r="92" ht="12.75">
      <c r="E92" s="12" t="s">
        <v>2027</v>
      </c>
    </row>
    <row r="93" spans="1:16" ht="12.75" customHeight="1">
      <c r="A93" s="13"/>
      <c r="B93" s="13"/>
      <c r="C93" s="13" t="s">
        <v>36</v>
      </c>
      <c r="D93" s="13"/>
      <c r="E93" s="13" t="s">
        <v>2012</v>
      </c>
      <c r="F93" s="13"/>
      <c r="G93" s="13"/>
      <c r="H93" s="13"/>
      <c r="I93" s="13">
        <f>SUM(I83:I92)</f>
        <v>298250.80000000005</v>
      </c>
      <c r="P93">
        <f>ROUND(SUM(P83:P92),2)</f>
        <v>62632.67</v>
      </c>
    </row>
    <row r="95" spans="1:9" ht="12.75" customHeight="1">
      <c r="A95" s="7"/>
      <c r="B95" s="7"/>
      <c r="C95" s="7" t="s">
        <v>37</v>
      </c>
      <c r="D95" s="7"/>
      <c r="E95" s="7" t="s">
        <v>110</v>
      </c>
      <c r="F95" s="7"/>
      <c r="G95" s="9"/>
      <c r="H95" s="7"/>
      <c r="I95" s="9"/>
    </row>
    <row r="96" spans="1:16" ht="12.75">
      <c r="A96" s="6">
        <v>39</v>
      </c>
      <c r="B96" s="6" t="s">
        <v>44</v>
      </c>
      <c r="C96" s="6" t="s">
        <v>2028</v>
      </c>
      <c r="D96" s="6" t="s">
        <v>46</v>
      </c>
      <c r="E96" s="6" t="s">
        <v>2029</v>
      </c>
      <c r="F96" s="6" t="s">
        <v>77</v>
      </c>
      <c r="G96" s="8">
        <v>12.93</v>
      </c>
      <c r="H96" s="11">
        <v>8780</v>
      </c>
      <c r="I96" s="10">
        <f>ROUND((H96*G96),2)</f>
        <v>113525.4</v>
      </c>
      <c r="O96">
        <f>rekapitulace!H8</f>
        <v>21</v>
      </c>
      <c r="P96">
        <f>O96/100*I96</f>
        <v>23840.334</v>
      </c>
    </row>
    <row r="97" ht="25.5">
      <c r="E97" s="12" t="s">
        <v>2024</v>
      </c>
    </row>
    <row r="98" spans="1:16" ht="12.75">
      <c r="A98" s="6">
        <v>40</v>
      </c>
      <c r="B98" s="6" t="s">
        <v>44</v>
      </c>
      <c r="C98" s="6" t="s">
        <v>2030</v>
      </c>
      <c r="D98" s="6" t="s">
        <v>46</v>
      </c>
      <c r="E98" s="6" t="s">
        <v>2031</v>
      </c>
      <c r="F98" s="6" t="s">
        <v>86</v>
      </c>
      <c r="G98" s="8">
        <v>2.586</v>
      </c>
      <c r="H98" s="11">
        <v>27900</v>
      </c>
      <c r="I98" s="10">
        <f>ROUND((H98*G98),2)</f>
        <v>72149.4</v>
      </c>
      <c r="O98">
        <f>rekapitulace!H8</f>
        <v>21</v>
      </c>
      <c r="P98">
        <f>O98/100*I98</f>
        <v>15151.373999999998</v>
      </c>
    </row>
    <row r="99" ht="12.75">
      <c r="E99" s="12" t="s">
        <v>2032</v>
      </c>
    </row>
    <row r="100" spans="1:16" ht="12.75">
      <c r="A100" s="6">
        <v>41</v>
      </c>
      <c r="B100" s="6" t="s">
        <v>44</v>
      </c>
      <c r="C100" s="6" t="s">
        <v>2033</v>
      </c>
      <c r="D100" s="6" t="s">
        <v>46</v>
      </c>
      <c r="E100" s="6" t="s">
        <v>2034</v>
      </c>
      <c r="F100" s="6" t="s">
        <v>77</v>
      </c>
      <c r="G100" s="8">
        <v>1.49</v>
      </c>
      <c r="H100" s="11">
        <v>13700</v>
      </c>
      <c r="I100" s="10">
        <f>ROUND((H100*G100),2)</f>
        <v>20413</v>
      </c>
      <c r="O100">
        <f>rekapitulace!H8</f>
        <v>21</v>
      </c>
      <c r="P100">
        <f>O100/100*I100</f>
        <v>4286.73</v>
      </c>
    </row>
    <row r="101" ht="12.75">
      <c r="E101" s="12" t="s">
        <v>2035</v>
      </c>
    </row>
    <row r="102" spans="1:16" ht="25.5">
      <c r="A102" s="6">
        <v>42</v>
      </c>
      <c r="B102" s="6" t="s">
        <v>44</v>
      </c>
      <c r="C102" s="6" t="s">
        <v>2036</v>
      </c>
      <c r="D102" s="6" t="s">
        <v>46</v>
      </c>
      <c r="E102" s="6" t="s">
        <v>2037</v>
      </c>
      <c r="F102" s="6" t="s">
        <v>77</v>
      </c>
      <c r="G102" s="8">
        <v>2.44</v>
      </c>
      <c r="H102" s="11">
        <v>2590</v>
      </c>
      <c r="I102" s="10">
        <f>ROUND((H102*G102),2)</f>
        <v>6319.6</v>
      </c>
      <c r="O102">
        <f>rekapitulace!H8</f>
        <v>21</v>
      </c>
      <c r="P102">
        <f>O102/100*I102</f>
        <v>1327.116</v>
      </c>
    </row>
    <row r="103" ht="25.5">
      <c r="E103" s="12" t="s">
        <v>2038</v>
      </c>
    </row>
    <row r="104" spans="1:16" ht="12.75">
      <c r="A104" s="6">
        <v>43</v>
      </c>
      <c r="B104" s="6" t="s">
        <v>44</v>
      </c>
      <c r="C104" s="6" t="s">
        <v>2039</v>
      </c>
      <c r="D104" s="6" t="s">
        <v>46</v>
      </c>
      <c r="E104" s="6" t="s">
        <v>2040</v>
      </c>
      <c r="F104" s="6" t="s">
        <v>77</v>
      </c>
      <c r="G104" s="8">
        <v>2.2</v>
      </c>
      <c r="H104" s="11">
        <v>836</v>
      </c>
      <c r="I104" s="10">
        <f>ROUND((H104*G104),2)</f>
        <v>1839.2</v>
      </c>
      <c r="O104">
        <f>rekapitulace!H8</f>
        <v>21</v>
      </c>
      <c r="P104">
        <f>O104/100*I104</f>
        <v>386.23199999999997</v>
      </c>
    </row>
    <row r="105" ht="25.5">
      <c r="E105" s="12" t="s">
        <v>2041</v>
      </c>
    </row>
    <row r="106" spans="1:16" ht="12.75">
      <c r="A106" s="6">
        <v>44</v>
      </c>
      <c r="B106" s="6" t="s">
        <v>44</v>
      </c>
      <c r="C106" s="6" t="s">
        <v>2042</v>
      </c>
      <c r="D106" s="6" t="s">
        <v>46</v>
      </c>
      <c r="E106" s="6" t="s">
        <v>2043</v>
      </c>
      <c r="F106" s="6" t="s">
        <v>77</v>
      </c>
      <c r="G106" s="8">
        <v>14.52</v>
      </c>
      <c r="H106" s="11">
        <v>2350</v>
      </c>
      <c r="I106" s="10">
        <f>ROUND((H106*G106),2)</f>
        <v>34122</v>
      </c>
      <c r="O106">
        <f>rekapitulace!H8</f>
        <v>21</v>
      </c>
      <c r="P106">
        <f>O106/100*I106</f>
        <v>7165.62</v>
      </c>
    </row>
    <row r="107" ht="25.5">
      <c r="E107" s="12" t="s">
        <v>2044</v>
      </c>
    </row>
    <row r="108" spans="1:16" ht="12.75">
      <c r="A108" s="6">
        <v>45</v>
      </c>
      <c r="B108" s="6" t="s">
        <v>44</v>
      </c>
      <c r="C108" s="6" t="s">
        <v>2045</v>
      </c>
      <c r="D108" s="6" t="s">
        <v>46</v>
      </c>
      <c r="E108" s="6" t="s">
        <v>2046</v>
      </c>
      <c r="F108" s="6" t="s">
        <v>77</v>
      </c>
      <c r="G108" s="8">
        <v>21.09</v>
      </c>
      <c r="H108" s="11">
        <v>2470</v>
      </c>
      <c r="I108" s="10">
        <f>ROUND((H108*G108),2)</f>
        <v>52092.3</v>
      </c>
      <c r="O108">
        <f>rekapitulace!H8</f>
        <v>21</v>
      </c>
      <c r="P108">
        <f>O108/100*I108</f>
        <v>10939.383</v>
      </c>
    </row>
    <row r="109" ht="25.5">
      <c r="E109" s="12" t="s">
        <v>2047</v>
      </c>
    </row>
    <row r="110" spans="1:16" ht="12.75">
      <c r="A110" s="6">
        <v>46</v>
      </c>
      <c r="B110" s="6" t="s">
        <v>44</v>
      </c>
      <c r="C110" s="6" t="s">
        <v>2048</v>
      </c>
      <c r="D110" s="6" t="s">
        <v>46</v>
      </c>
      <c r="E110" s="6" t="s">
        <v>2049</v>
      </c>
      <c r="F110" s="6" t="s">
        <v>77</v>
      </c>
      <c r="G110" s="8">
        <v>7.27</v>
      </c>
      <c r="H110" s="11">
        <v>4590</v>
      </c>
      <c r="I110" s="10">
        <f>ROUND((H110*G110),2)</f>
        <v>33369.3</v>
      </c>
      <c r="O110">
        <f>rekapitulace!H8</f>
        <v>21</v>
      </c>
      <c r="P110">
        <f>O110/100*I110</f>
        <v>7007.553000000001</v>
      </c>
    </row>
    <row r="111" ht="63.75">
      <c r="E111" s="12" t="s">
        <v>2050</v>
      </c>
    </row>
    <row r="112" spans="1:16" ht="12.75" customHeight="1">
      <c r="A112" s="13"/>
      <c r="B112" s="13"/>
      <c r="C112" s="13" t="s">
        <v>37</v>
      </c>
      <c r="D112" s="13"/>
      <c r="E112" s="13" t="s">
        <v>110</v>
      </c>
      <c r="F112" s="13"/>
      <c r="G112" s="13"/>
      <c r="H112" s="13"/>
      <c r="I112" s="13">
        <f>SUM(I96:I111)</f>
        <v>333830.2</v>
      </c>
      <c r="P112">
        <f>ROUND(SUM(P96:P111),2)</f>
        <v>70104.34</v>
      </c>
    </row>
    <row r="114" spans="1:9" ht="12.75" customHeight="1">
      <c r="A114" s="7"/>
      <c r="B114" s="7"/>
      <c r="C114" s="7" t="s">
        <v>38</v>
      </c>
      <c r="D114" s="7"/>
      <c r="E114" s="7" t="s">
        <v>1758</v>
      </c>
      <c r="F114" s="7"/>
      <c r="G114" s="9"/>
      <c r="H114" s="7"/>
      <c r="I114" s="9"/>
    </row>
    <row r="115" spans="1:16" ht="12.75">
      <c r="A115" s="6">
        <v>47</v>
      </c>
      <c r="B115" s="6" t="s">
        <v>44</v>
      </c>
      <c r="C115" s="6" t="s">
        <v>2051</v>
      </c>
      <c r="D115" s="6" t="s">
        <v>46</v>
      </c>
      <c r="E115" s="6" t="s">
        <v>2052</v>
      </c>
      <c r="F115" s="6" t="s">
        <v>48</v>
      </c>
      <c r="G115" s="8">
        <v>192</v>
      </c>
      <c r="H115" s="11">
        <v>196</v>
      </c>
      <c r="I115" s="10">
        <f>ROUND((H115*G115),2)</f>
        <v>37632</v>
      </c>
      <c r="O115">
        <f>rekapitulace!H8</f>
        <v>21</v>
      </c>
      <c r="P115">
        <f>O115/100*I115</f>
        <v>7902.719999999999</v>
      </c>
    </row>
    <row r="116" ht="12.75">
      <c r="E116" s="12" t="s">
        <v>2053</v>
      </c>
    </row>
    <row r="117" spans="1:16" ht="12.75">
      <c r="A117" s="6">
        <v>48</v>
      </c>
      <c r="B117" s="6" t="s">
        <v>44</v>
      </c>
      <c r="C117" s="6" t="s">
        <v>2054</v>
      </c>
      <c r="D117" s="6" t="s">
        <v>46</v>
      </c>
      <c r="E117" s="6" t="s">
        <v>2055</v>
      </c>
      <c r="F117" s="6" t="s">
        <v>48</v>
      </c>
      <c r="G117" s="8">
        <v>229.5</v>
      </c>
      <c r="H117" s="11">
        <v>168</v>
      </c>
      <c r="I117" s="10">
        <f>ROUND((H117*G117),2)</f>
        <v>38556</v>
      </c>
      <c r="O117">
        <f>rekapitulace!H8</f>
        <v>21</v>
      </c>
      <c r="P117">
        <f>O117/100*I117</f>
        <v>8096.759999999999</v>
      </c>
    </row>
    <row r="118" ht="12.75">
      <c r="E118" s="12" t="s">
        <v>2056</v>
      </c>
    </row>
    <row r="119" spans="1:16" ht="12.75">
      <c r="A119" s="6">
        <v>49</v>
      </c>
      <c r="B119" s="6" t="s">
        <v>44</v>
      </c>
      <c r="C119" s="6" t="s">
        <v>2057</v>
      </c>
      <c r="D119" s="6" t="s">
        <v>46</v>
      </c>
      <c r="E119" s="6" t="s">
        <v>2058</v>
      </c>
      <c r="F119" s="6" t="s">
        <v>48</v>
      </c>
      <c r="G119" s="8">
        <v>6</v>
      </c>
      <c r="H119" s="11">
        <v>73</v>
      </c>
      <c r="I119" s="10">
        <f>ROUND((H119*G119),2)</f>
        <v>438</v>
      </c>
      <c r="O119">
        <f>rekapitulace!H8</f>
        <v>21</v>
      </c>
      <c r="P119">
        <f>O119/100*I119</f>
        <v>91.97999999999999</v>
      </c>
    </row>
    <row r="120" ht="12.75">
      <c r="E120" s="12" t="s">
        <v>2059</v>
      </c>
    </row>
    <row r="121" spans="1:16" ht="12.75">
      <c r="A121" s="6">
        <v>50</v>
      </c>
      <c r="B121" s="6" t="s">
        <v>44</v>
      </c>
      <c r="C121" s="6" t="s">
        <v>1768</v>
      </c>
      <c r="D121" s="6" t="s">
        <v>46</v>
      </c>
      <c r="E121" s="6" t="s">
        <v>2060</v>
      </c>
      <c r="F121" s="6" t="s">
        <v>48</v>
      </c>
      <c r="G121" s="8">
        <v>293.2</v>
      </c>
      <c r="H121" s="11">
        <v>12</v>
      </c>
      <c r="I121" s="10">
        <f>ROUND((H121*G121),2)</f>
        <v>3518.4</v>
      </c>
      <c r="O121">
        <f>rekapitulace!H8</f>
        <v>21</v>
      </c>
      <c r="P121">
        <f>O121/100*I121</f>
        <v>738.864</v>
      </c>
    </row>
    <row r="122" ht="12.75">
      <c r="E122" s="12" t="s">
        <v>2061</v>
      </c>
    </row>
    <row r="123" spans="1:16" ht="12.75">
      <c r="A123" s="6">
        <v>51</v>
      </c>
      <c r="B123" s="6" t="s">
        <v>44</v>
      </c>
      <c r="C123" s="6" t="s">
        <v>2062</v>
      </c>
      <c r="D123" s="6" t="s">
        <v>46</v>
      </c>
      <c r="E123" s="6" t="s">
        <v>2063</v>
      </c>
      <c r="F123" s="6" t="s">
        <v>48</v>
      </c>
      <c r="G123" s="8">
        <v>140</v>
      </c>
      <c r="H123" s="11">
        <v>123</v>
      </c>
      <c r="I123" s="10">
        <f>ROUND((H123*G123),2)</f>
        <v>17220</v>
      </c>
      <c r="O123">
        <f>rekapitulace!H8</f>
        <v>21</v>
      </c>
      <c r="P123">
        <f>O123/100*I123</f>
        <v>3616.2</v>
      </c>
    </row>
    <row r="124" ht="12.75">
      <c r="E124" s="12" t="s">
        <v>2064</v>
      </c>
    </row>
    <row r="125" spans="1:16" ht="12.75">
      <c r="A125" s="6">
        <v>52</v>
      </c>
      <c r="B125" s="6" t="s">
        <v>44</v>
      </c>
      <c r="C125" s="6" t="s">
        <v>2065</v>
      </c>
      <c r="D125" s="6" t="s">
        <v>46</v>
      </c>
      <c r="E125" s="6" t="s">
        <v>2066</v>
      </c>
      <c r="F125" s="6" t="s">
        <v>48</v>
      </c>
      <c r="G125" s="8">
        <v>142.7</v>
      </c>
      <c r="H125" s="11">
        <v>202</v>
      </c>
      <c r="I125" s="10">
        <f>ROUND((H125*G125),2)</f>
        <v>28825.4</v>
      </c>
      <c r="O125">
        <f>rekapitulace!H8</f>
        <v>21</v>
      </c>
      <c r="P125">
        <f>O125/100*I125</f>
        <v>6053.334</v>
      </c>
    </row>
    <row r="126" ht="12.75">
      <c r="E126" s="12" t="s">
        <v>2067</v>
      </c>
    </row>
    <row r="127" spans="1:16" ht="12.75">
      <c r="A127" s="6">
        <v>53</v>
      </c>
      <c r="B127" s="6" t="s">
        <v>44</v>
      </c>
      <c r="C127" s="6" t="s">
        <v>1774</v>
      </c>
      <c r="D127" s="6" t="s">
        <v>46</v>
      </c>
      <c r="E127" s="6" t="s">
        <v>2068</v>
      </c>
      <c r="F127" s="6" t="s">
        <v>48</v>
      </c>
      <c r="G127" s="8">
        <v>150.5</v>
      </c>
      <c r="H127" s="11">
        <v>305</v>
      </c>
      <c r="I127" s="10">
        <f>ROUND((H127*G127),2)</f>
        <v>45902.5</v>
      </c>
      <c r="O127">
        <f>rekapitulace!H8</f>
        <v>21</v>
      </c>
      <c r="P127">
        <f>O127/100*I127</f>
        <v>9639.525</v>
      </c>
    </row>
    <row r="128" ht="12.75">
      <c r="E128" s="12" t="s">
        <v>2069</v>
      </c>
    </row>
    <row r="129" spans="1:16" ht="12.75">
      <c r="A129" s="6">
        <v>54</v>
      </c>
      <c r="B129" s="6" t="s">
        <v>44</v>
      </c>
      <c r="C129" s="6" t="s">
        <v>1777</v>
      </c>
      <c r="D129" s="6" t="s">
        <v>46</v>
      </c>
      <c r="E129" s="6" t="s">
        <v>2070</v>
      </c>
      <c r="F129" s="6" t="s">
        <v>48</v>
      </c>
      <c r="G129" s="8">
        <v>126.7</v>
      </c>
      <c r="H129" s="11">
        <v>210</v>
      </c>
      <c r="I129" s="10">
        <f>ROUND((H129*G129),2)</f>
        <v>26607</v>
      </c>
      <c r="O129">
        <f>rekapitulace!H8</f>
        <v>21</v>
      </c>
      <c r="P129">
        <f>O129/100*I129</f>
        <v>5587.469999999999</v>
      </c>
    </row>
    <row r="130" ht="12.75">
      <c r="E130" s="12" t="s">
        <v>2071</v>
      </c>
    </row>
    <row r="131" spans="1:16" ht="12.75">
      <c r="A131" s="6">
        <v>55</v>
      </c>
      <c r="B131" s="6" t="s">
        <v>44</v>
      </c>
      <c r="C131" s="6" t="s">
        <v>2072</v>
      </c>
      <c r="D131" s="6" t="s">
        <v>46</v>
      </c>
      <c r="E131" s="6" t="s">
        <v>2073</v>
      </c>
      <c r="F131" s="6" t="s">
        <v>48</v>
      </c>
      <c r="G131" s="8">
        <v>31.64</v>
      </c>
      <c r="H131" s="11">
        <v>11400</v>
      </c>
      <c r="I131" s="10">
        <f>ROUND((H131*G131),2)</f>
        <v>360696</v>
      </c>
      <c r="O131">
        <f>rekapitulace!H8</f>
        <v>21</v>
      </c>
      <c r="P131">
        <f>O131/100*I131</f>
        <v>75746.16</v>
      </c>
    </row>
    <row r="132" ht="12.75">
      <c r="E132" s="12" t="s">
        <v>2074</v>
      </c>
    </row>
    <row r="133" spans="1:16" ht="12.75" customHeight="1">
      <c r="A133" s="13"/>
      <c r="B133" s="13"/>
      <c r="C133" s="13" t="s">
        <v>38</v>
      </c>
      <c r="D133" s="13"/>
      <c r="E133" s="13" t="s">
        <v>1758</v>
      </c>
      <c r="F133" s="13"/>
      <c r="G133" s="13"/>
      <c r="H133" s="13"/>
      <c r="I133" s="13">
        <f>SUM(I115:I132)</f>
        <v>559395.3</v>
      </c>
      <c r="P133">
        <f>ROUND(SUM(P115:P132),2)</f>
        <v>117473.01</v>
      </c>
    </row>
    <row r="135" spans="1:9" ht="12.75" customHeight="1">
      <c r="A135" s="7"/>
      <c r="B135" s="7"/>
      <c r="C135" s="7" t="s">
        <v>39</v>
      </c>
      <c r="D135" s="7"/>
      <c r="E135" s="7" t="s">
        <v>2075</v>
      </c>
      <c r="F135" s="7"/>
      <c r="G135" s="9"/>
      <c r="H135" s="7"/>
      <c r="I135" s="9"/>
    </row>
    <row r="136" spans="1:16" ht="25.5">
      <c r="A136" s="6">
        <v>56</v>
      </c>
      <c r="B136" s="6" t="s">
        <v>44</v>
      </c>
      <c r="C136" s="6" t="s">
        <v>2076</v>
      </c>
      <c r="D136" s="6" t="s">
        <v>46</v>
      </c>
      <c r="E136" s="6" t="s">
        <v>2077</v>
      </c>
      <c r="F136" s="6" t="s">
        <v>48</v>
      </c>
      <c r="G136" s="8">
        <v>38.24</v>
      </c>
      <c r="H136" s="11">
        <v>868</v>
      </c>
      <c r="I136" s="10">
        <f>ROUND((H136*G136),2)</f>
        <v>33192.32</v>
      </c>
      <c r="O136">
        <f>rekapitulace!H8</f>
        <v>21</v>
      </c>
      <c r="P136">
        <f>O136/100*I136</f>
        <v>6970.3872</v>
      </c>
    </row>
    <row r="137" ht="76.5">
      <c r="E137" s="12" t="s">
        <v>2078</v>
      </c>
    </row>
    <row r="138" spans="1:16" ht="25.5">
      <c r="A138" s="6">
        <v>57</v>
      </c>
      <c r="B138" s="6" t="s">
        <v>44</v>
      </c>
      <c r="C138" s="6" t="s">
        <v>2079</v>
      </c>
      <c r="D138" s="6" t="s">
        <v>46</v>
      </c>
      <c r="E138" s="6" t="s">
        <v>2080</v>
      </c>
      <c r="F138" s="6" t="s">
        <v>48</v>
      </c>
      <c r="G138" s="8">
        <v>38.24</v>
      </c>
      <c r="H138" s="11">
        <v>1520</v>
      </c>
      <c r="I138" s="10">
        <f>ROUND((H138*G138),2)</f>
        <v>58124.8</v>
      </c>
      <c r="O138">
        <f>rekapitulace!H8</f>
        <v>21</v>
      </c>
      <c r="P138">
        <f>O138/100*I138</f>
        <v>12206.208</v>
      </c>
    </row>
    <row r="139" ht="12.75">
      <c r="E139" s="12" t="s">
        <v>2081</v>
      </c>
    </row>
    <row r="140" spans="1:16" ht="12.75">
      <c r="A140" s="6">
        <v>58</v>
      </c>
      <c r="B140" s="6" t="s">
        <v>44</v>
      </c>
      <c r="C140" s="6" t="s">
        <v>2082</v>
      </c>
      <c r="D140" s="6" t="s">
        <v>46</v>
      </c>
      <c r="E140" s="6" t="s">
        <v>2083</v>
      </c>
      <c r="F140" s="6" t="s">
        <v>48</v>
      </c>
      <c r="G140" s="8">
        <v>76.48</v>
      </c>
      <c r="H140" s="11">
        <v>162</v>
      </c>
      <c r="I140" s="10">
        <f>ROUND((H140*G140),2)</f>
        <v>12389.76</v>
      </c>
      <c r="O140">
        <f>rekapitulace!H8</f>
        <v>21</v>
      </c>
      <c r="P140">
        <f>O140/100*I140</f>
        <v>2601.8496</v>
      </c>
    </row>
    <row r="141" ht="12.75">
      <c r="E141" s="12" t="s">
        <v>2084</v>
      </c>
    </row>
    <row r="142" spans="1:16" ht="12.75">
      <c r="A142" s="6">
        <v>59</v>
      </c>
      <c r="B142" s="6" t="s">
        <v>44</v>
      </c>
      <c r="C142" s="6" t="s">
        <v>2085</v>
      </c>
      <c r="D142" s="6" t="s">
        <v>46</v>
      </c>
      <c r="E142" s="6" t="s">
        <v>2086</v>
      </c>
      <c r="F142" s="6" t="s">
        <v>48</v>
      </c>
      <c r="G142" s="8">
        <v>76.48</v>
      </c>
      <c r="H142" s="11">
        <v>241</v>
      </c>
      <c r="I142" s="10">
        <f>ROUND((H142*G142),2)</f>
        <v>18431.68</v>
      </c>
      <c r="O142">
        <f>rekapitulace!H8</f>
        <v>21</v>
      </c>
      <c r="P142">
        <f>O142/100*I142</f>
        <v>3870.6528</v>
      </c>
    </row>
    <row r="143" ht="12.75">
      <c r="E143" s="12" t="s">
        <v>2084</v>
      </c>
    </row>
    <row r="144" spans="1:16" ht="12.75">
      <c r="A144" s="6">
        <v>60</v>
      </c>
      <c r="B144" s="6" t="s">
        <v>44</v>
      </c>
      <c r="C144" s="6" t="s">
        <v>2087</v>
      </c>
      <c r="D144" s="6" t="s">
        <v>46</v>
      </c>
      <c r="E144" s="6" t="s">
        <v>2088</v>
      </c>
      <c r="F144" s="6" t="s">
        <v>48</v>
      </c>
      <c r="G144" s="8">
        <v>7.65</v>
      </c>
      <c r="H144" s="11">
        <v>474</v>
      </c>
      <c r="I144" s="10">
        <f>ROUND((H144*G144),2)</f>
        <v>3626.1</v>
      </c>
      <c r="O144">
        <f>rekapitulace!H8</f>
        <v>21</v>
      </c>
      <c r="P144">
        <f>O144/100*I144</f>
        <v>761.481</v>
      </c>
    </row>
    <row r="145" ht="12.75">
      <c r="E145" s="12" t="s">
        <v>2089</v>
      </c>
    </row>
    <row r="146" spans="1:16" ht="12.75">
      <c r="A146" s="6">
        <v>61</v>
      </c>
      <c r="B146" s="6" t="s">
        <v>44</v>
      </c>
      <c r="C146" s="6" t="s">
        <v>2090</v>
      </c>
      <c r="D146" s="6" t="s">
        <v>46</v>
      </c>
      <c r="E146" s="6" t="s">
        <v>2091</v>
      </c>
      <c r="F146" s="6" t="s">
        <v>72</v>
      </c>
      <c r="G146" s="8">
        <v>35.64</v>
      </c>
      <c r="H146" s="11">
        <v>1600</v>
      </c>
      <c r="I146" s="10">
        <f>ROUND((H146*G146),2)</f>
        <v>57024</v>
      </c>
      <c r="O146">
        <f>rekapitulace!H8</f>
        <v>21</v>
      </c>
      <c r="P146">
        <f>O146/100*I146</f>
        <v>11975.039999999999</v>
      </c>
    </row>
    <row r="147" ht="12.75">
      <c r="E147" s="12" t="s">
        <v>2092</v>
      </c>
    </row>
    <row r="148" spans="1:16" ht="12.75">
      <c r="A148" s="6">
        <v>62</v>
      </c>
      <c r="B148" s="6" t="s">
        <v>44</v>
      </c>
      <c r="C148" s="6" t="s">
        <v>2093</v>
      </c>
      <c r="D148" s="6" t="s">
        <v>46</v>
      </c>
      <c r="E148" s="6" t="s">
        <v>2094</v>
      </c>
      <c r="F148" s="6" t="s">
        <v>72</v>
      </c>
      <c r="G148" s="8">
        <v>6</v>
      </c>
      <c r="H148" s="11">
        <v>2620</v>
      </c>
      <c r="I148" s="10">
        <f>ROUND((H148*G148),2)</f>
        <v>15720</v>
      </c>
      <c r="O148">
        <f>rekapitulace!H8</f>
        <v>21</v>
      </c>
      <c r="P148">
        <f>O148/100*I148</f>
        <v>3301.2</v>
      </c>
    </row>
    <row r="149" ht="12.75">
      <c r="E149" s="12" t="s">
        <v>2095</v>
      </c>
    </row>
    <row r="150" spans="1:16" ht="12.75" customHeight="1">
      <c r="A150" s="13"/>
      <c r="B150" s="13"/>
      <c r="C150" s="13" t="s">
        <v>39</v>
      </c>
      <c r="D150" s="13"/>
      <c r="E150" s="13" t="s">
        <v>2075</v>
      </c>
      <c r="F150" s="13"/>
      <c r="G150" s="13"/>
      <c r="H150" s="13"/>
      <c r="I150" s="13">
        <f>SUM(I136:I149)</f>
        <v>198508.66</v>
      </c>
      <c r="P150">
        <f>ROUND(SUM(P136:P149),2)</f>
        <v>41686.82</v>
      </c>
    </row>
    <row r="152" spans="1:9" ht="12.75" customHeight="1">
      <c r="A152" s="7"/>
      <c r="B152" s="7"/>
      <c r="C152" s="7" t="s">
        <v>40</v>
      </c>
      <c r="D152" s="7"/>
      <c r="E152" s="7" t="s">
        <v>1880</v>
      </c>
      <c r="F152" s="7"/>
      <c r="G152" s="9"/>
      <c r="H152" s="7"/>
      <c r="I152" s="9"/>
    </row>
    <row r="153" spans="1:16" ht="25.5">
      <c r="A153" s="6">
        <v>63</v>
      </c>
      <c r="B153" s="6" t="s">
        <v>44</v>
      </c>
      <c r="C153" s="6" t="s">
        <v>2096</v>
      </c>
      <c r="D153" s="6" t="s">
        <v>46</v>
      </c>
      <c r="E153" s="6" t="s">
        <v>2097</v>
      </c>
      <c r="F153" s="6" t="s">
        <v>48</v>
      </c>
      <c r="G153" s="8">
        <v>70.83</v>
      </c>
      <c r="H153" s="11">
        <v>178</v>
      </c>
      <c r="I153" s="10">
        <f>ROUND((H153*G153),2)</f>
        <v>12607.74</v>
      </c>
      <c r="O153">
        <f>rekapitulace!H8</f>
        <v>21</v>
      </c>
      <c r="P153">
        <f>O153/100*I153</f>
        <v>2647.6254</v>
      </c>
    </row>
    <row r="154" ht="63.75">
      <c r="E154" s="12" t="s">
        <v>2098</v>
      </c>
    </row>
    <row r="155" spans="1:16" ht="12.75">
      <c r="A155" s="6">
        <v>64</v>
      </c>
      <c r="B155" s="6" t="s">
        <v>44</v>
      </c>
      <c r="C155" s="6" t="s">
        <v>2099</v>
      </c>
      <c r="D155" s="6" t="s">
        <v>46</v>
      </c>
      <c r="E155" s="6" t="s">
        <v>2100</v>
      </c>
      <c r="F155" s="6" t="s">
        <v>48</v>
      </c>
      <c r="G155" s="8">
        <v>36.16</v>
      </c>
      <c r="H155" s="11">
        <v>508</v>
      </c>
      <c r="I155" s="10">
        <f>ROUND((H155*G155),2)</f>
        <v>18369.28</v>
      </c>
      <c r="O155">
        <f>rekapitulace!H8</f>
        <v>21</v>
      </c>
      <c r="P155">
        <f>O155/100*I155</f>
        <v>3857.5487999999996</v>
      </c>
    </row>
    <row r="156" ht="25.5">
      <c r="E156" s="12" t="s">
        <v>2101</v>
      </c>
    </row>
    <row r="157" spans="1:16" ht="12.75">
      <c r="A157" s="6">
        <v>65</v>
      </c>
      <c r="B157" s="6" t="s">
        <v>44</v>
      </c>
      <c r="C157" s="6" t="s">
        <v>2102</v>
      </c>
      <c r="D157" s="6" t="s">
        <v>46</v>
      </c>
      <c r="E157" s="6" t="s">
        <v>2103</v>
      </c>
      <c r="F157" s="6" t="s">
        <v>48</v>
      </c>
      <c r="G157" s="8">
        <v>21.31</v>
      </c>
      <c r="H157" s="11">
        <v>501</v>
      </c>
      <c r="I157" s="10">
        <f>ROUND((H157*G157),2)</f>
        <v>10676.31</v>
      </c>
      <c r="O157">
        <f>rekapitulace!H8</f>
        <v>21</v>
      </c>
      <c r="P157">
        <f>O157/100*I157</f>
        <v>2242.0251</v>
      </c>
    </row>
    <row r="158" ht="25.5">
      <c r="E158" s="12" t="s">
        <v>2104</v>
      </c>
    </row>
    <row r="159" spans="1:16" ht="12.75">
      <c r="A159" s="6">
        <v>66</v>
      </c>
      <c r="B159" s="6" t="s">
        <v>44</v>
      </c>
      <c r="C159" s="6" t="s">
        <v>2105</v>
      </c>
      <c r="D159" s="6" t="s">
        <v>46</v>
      </c>
      <c r="E159" s="6" t="s">
        <v>2106</v>
      </c>
      <c r="F159" s="6" t="s">
        <v>48</v>
      </c>
      <c r="G159" s="8">
        <v>17.08</v>
      </c>
      <c r="H159" s="11">
        <v>104</v>
      </c>
      <c r="I159" s="10">
        <f>ROUND((H159*G159),2)</f>
        <v>1776.32</v>
      </c>
      <c r="O159">
        <f>rekapitulace!H8</f>
        <v>21</v>
      </c>
      <c r="P159">
        <f>O159/100*I159</f>
        <v>373.0272</v>
      </c>
    </row>
    <row r="160" ht="12.75">
      <c r="E160" s="12" t="s">
        <v>2107</v>
      </c>
    </row>
    <row r="161" spans="1:16" ht="12.75">
      <c r="A161" s="6">
        <v>67</v>
      </c>
      <c r="B161" s="6" t="s">
        <v>44</v>
      </c>
      <c r="C161" s="6" t="s">
        <v>2108</v>
      </c>
      <c r="D161" s="6" t="s">
        <v>46</v>
      </c>
      <c r="E161" s="6" t="s">
        <v>2109</v>
      </c>
      <c r="F161" s="6" t="s">
        <v>48</v>
      </c>
      <c r="G161" s="8">
        <v>26.64</v>
      </c>
      <c r="H161" s="11">
        <v>369</v>
      </c>
      <c r="I161" s="10">
        <f>ROUND((H161*G161),2)</f>
        <v>9830.16</v>
      </c>
      <c r="O161">
        <f>rekapitulace!H8</f>
        <v>21</v>
      </c>
      <c r="P161">
        <f>O161/100*I161</f>
        <v>2064.3336</v>
      </c>
    </row>
    <row r="162" ht="25.5">
      <c r="E162" s="12" t="s">
        <v>2110</v>
      </c>
    </row>
    <row r="163" spans="1:16" ht="12.75" customHeight="1">
      <c r="A163" s="13"/>
      <c r="B163" s="13"/>
      <c r="C163" s="13" t="s">
        <v>40</v>
      </c>
      <c r="D163" s="13"/>
      <c r="E163" s="13" t="s">
        <v>1880</v>
      </c>
      <c r="F163" s="13"/>
      <c r="G163" s="13"/>
      <c r="H163" s="13"/>
      <c r="I163" s="13">
        <f>SUM(I153:I162)</f>
        <v>53259.81</v>
      </c>
      <c r="P163">
        <f>ROUND(SUM(P153:P162),2)</f>
        <v>11184.56</v>
      </c>
    </row>
    <row r="165" spans="1:9" ht="12.75" customHeight="1">
      <c r="A165" s="7"/>
      <c r="B165" s="7"/>
      <c r="C165" s="7" t="s">
        <v>41</v>
      </c>
      <c r="D165" s="7"/>
      <c r="E165" s="7" t="s">
        <v>2111</v>
      </c>
      <c r="F165" s="7"/>
      <c r="G165" s="9"/>
      <c r="H165" s="7"/>
      <c r="I165" s="9"/>
    </row>
    <row r="166" spans="1:16" ht="12.75">
      <c r="A166" s="6">
        <v>68</v>
      </c>
      <c r="B166" s="6" t="s">
        <v>44</v>
      </c>
      <c r="C166" s="6" t="s">
        <v>2112</v>
      </c>
      <c r="D166" s="6" t="s">
        <v>46</v>
      </c>
      <c r="E166" s="6" t="s">
        <v>2113</v>
      </c>
      <c r="F166" s="6" t="s">
        <v>72</v>
      </c>
      <c r="G166" s="8">
        <v>14.4</v>
      </c>
      <c r="H166" s="11">
        <v>248</v>
      </c>
      <c r="I166" s="10">
        <f>ROUND((H166*G166),2)</f>
        <v>3571.2</v>
      </c>
      <c r="O166">
        <f>rekapitulace!H8</f>
        <v>21</v>
      </c>
      <c r="P166">
        <f>O166/100*I166</f>
        <v>749.9519999999999</v>
      </c>
    </row>
    <row r="167" ht="25.5">
      <c r="E167" s="12" t="s">
        <v>2114</v>
      </c>
    </row>
    <row r="168" spans="1:16" ht="12.75">
      <c r="A168" s="6">
        <v>69</v>
      </c>
      <c r="B168" s="6" t="s">
        <v>44</v>
      </c>
      <c r="C168" s="6" t="s">
        <v>2115</v>
      </c>
      <c r="D168" s="6" t="s">
        <v>46</v>
      </c>
      <c r="E168" s="6" t="s">
        <v>2116</v>
      </c>
      <c r="F168" s="6" t="s">
        <v>72</v>
      </c>
      <c r="G168" s="8">
        <v>79.92</v>
      </c>
      <c r="H168" s="11">
        <v>193</v>
      </c>
      <c r="I168" s="10">
        <f>ROUND((H168*G168),2)</f>
        <v>15424.56</v>
      </c>
      <c r="O168">
        <f>rekapitulace!H8</f>
        <v>21</v>
      </c>
      <c r="P168">
        <f>O168/100*I168</f>
        <v>3239.1575999999995</v>
      </c>
    </row>
    <row r="169" ht="25.5">
      <c r="E169" s="12" t="s">
        <v>2117</v>
      </c>
    </row>
    <row r="170" spans="1:16" ht="12.75" customHeight="1">
      <c r="A170" s="13"/>
      <c r="B170" s="13"/>
      <c r="C170" s="13" t="s">
        <v>41</v>
      </c>
      <c r="D170" s="13"/>
      <c r="E170" s="13" t="s">
        <v>2111</v>
      </c>
      <c r="F170" s="13"/>
      <c r="G170" s="13"/>
      <c r="H170" s="13"/>
      <c r="I170" s="13">
        <f>SUM(I166:I169)</f>
        <v>18995.76</v>
      </c>
      <c r="P170">
        <f>ROUND(SUM(P166:P169),2)</f>
        <v>3989.11</v>
      </c>
    </row>
    <row r="172" spans="1:9" ht="12.75" customHeight="1">
      <c r="A172" s="7"/>
      <c r="B172" s="7"/>
      <c r="C172" s="7" t="s">
        <v>42</v>
      </c>
      <c r="D172" s="7"/>
      <c r="E172" s="7" t="s">
        <v>1780</v>
      </c>
      <c r="F172" s="7"/>
      <c r="G172" s="9"/>
      <c r="H172" s="7"/>
      <c r="I172" s="9"/>
    </row>
    <row r="173" spans="1:16" ht="12.75">
      <c r="A173" s="6">
        <v>70</v>
      </c>
      <c r="B173" s="6" t="s">
        <v>44</v>
      </c>
      <c r="C173" s="6" t="s">
        <v>2118</v>
      </c>
      <c r="D173" s="6" t="s">
        <v>46</v>
      </c>
      <c r="E173" s="6" t="s">
        <v>2119</v>
      </c>
      <c r="F173" s="6" t="s">
        <v>72</v>
      </c>
      <c r="G173" s="8">
        <v>56</v>
      </c>
      <c r="H173" s="11">
        <v>1810</v>
      </c>
      <c r="I173" s="10">
        <f>ROUND((H173*G173),2)</f>
        <v>101360</v>
      </c>
      <c r="O173">
        <f>rekapitulace!H8</f>
        <v>21</v>
      </c>
      <c r="P173">
        <f>O173/100*I173</f>
        <v>21285.6</v>
      </c>
    </row>
    <row r="174" ht="25.5">
      <c r="E174" s="12" t="s">
        <v>2120</v>
      </c>
    </row>
    <row r="175" spans="1:16" ht="25.5">
      <c r="A175" s="6">
        <v>71</v>
      </c>
      <c r="B175" s="6" t="s">
        <v>44</v>
      </c>
      <c r="C175" s="6" t="s">
        <v>2121</v>
      </c>
      <c r="D175" s="6" t="s">
        <v>46</v>
      </c>
      <c r="E175" s="6" t="s">
        <v>2122</v>
      </c>
      <c r="F175" s="6" t="s">
        <v>72</v>
      </c>
      <c r="G175" s="8">
        <v>26</v>
      </c>
      <c r="H175" s="11">
        <v>205</v>
      </c>
      <c r="I175" s="10">
        <f>ROUND((H175*G175),2)</f>
        <v>5330</v>
      </c>
      <c r="O175">
        <f>rekapitulace!H8</f>
        <v>21</v>
      </c>
      <c r="P175">
        <f>O175/100*I175</f>
        <v>1119.3</v>
      </c>
    </row>
    <row r="176" ht="12.75">
      <c r="E176" s="12" t="s">
        <v>2123</v>
      </c>
    </row>
    <row r="177" spans="1:16" ht="12.75">
      <c r="A177" s="6">
        <v>72</v>
      </c>
      <c r="B177" s="6" t="s">
        <v>44</v>
      </c>
      <c r="C177" s="6" t="s">
        <v>2124</v>
      </c>
      <c r="D177" s="6" t="s">
        <v>46</v>
      </c>
      <c r="E177" s="6" t="s">
        <v>2125</v>
      </c>
      <c r="F177" s="6" t="s">
        <v>72</v>
      </c>
      <c r="G177" s="8">
        <v>28</v>
      </c>
      <c r="H177" s="11">
        <v>4600</v>
      </c>
      <c r="I177" s="10">
        <f>ROUND((H177*G177),2)</f>
        <v>128800</v>
      </c>
      <c r="O177">
        <f>rekapitulace!H8</f>
        <v>21</v>
      </c>
      <c r="P177">
        <f>O177/100*I177</f>
        <v>27048</v>
      </c>
    </row>
    <row r="178" ht="12.75">
      <c r="E178" s="12" t="s">
        <v>2126</v>
      </c>
    </row>
    <row r="179" spans="1:16" ht="12.75">
      <c r="A179" s="6">
        <v>73</v>
      </c>
      <c r="B179" s="6" t="s">
        <v>44</v>
      </c>
      <c r="C179" s="6" t="s">
        <v>1781</v>
      </c>
      <c r="D179" s="6" t="s">
        <v>46</v>
      </c>
      <c r="E179" s="6" t="s">
        <v>2127</v>
      </c>
      <c r="F179" s="6" t="s">
        <v>72</v>
      </c>
      <c r="G179" s="8">
        <v>12</v>
      </c>
      <c r="H179" s="11">
        <v>328</v>
      </c>
      <c r="I179" s="10">
        <f>ROUND((H179*G179),2)</f>
        <v>3936</v>
      </c>
      <c r="O179">
        <f>rekapitulace!H8</f>
        <v>21</v>
      </c>
      <c r="P179">
        <f>O179/100*I179</f>
        <v>826.56</v>
      </c>
    </row>
    <row r="180" ht="25.5">
      <c r="E180" s="12" t="s">
        <v>2128</v>
      </c>
    </row>
    <row r="181" spans="1:16" ht="12.75">
      <c r="A181" s="6">
        <v>74</v>
      </c>
      <c r="B181" s="6" t="s">
        <v>44</v>
      </c>
      <c r="C181" s="6" t="s">
        <v>1793</v>
      </c>
      <c r="D181" s="6" t="s">
        <v>46</v>
      </c>
      <c r="E181" s="6" t="s">
        <v>1794</v>
      </c>
      <c r="F181" s="6" t="s">
        <v>72</v>
      </c>
      <c r="G181" s="8">
        <v>14</v>
      </c>
      <c r="H181" s="11">
        <v>87</v>
      </c>
      <c r="I181" s="10">
        <f>ROUND((H181*G181),2)</f>
        <v>1218</v>
      </c>
      <c r="O181">
        <f>rekapitulace!H8</f>
        <v>21</v>
      </c>
      <c r="P181">
        <f>O181/100*I181</f>
        <v>255.78</v>
      </c>
    </row>
    <row r="182" ht="25.5">
      <c r="E182" s="12" t="s">
        <v>2129</v>
      </c>
    </row>
    <row r="183" spans="1:16" ht="12.75">
      <c r="A183" s="6">
        <v>75</v>
      </c>
      <c r="B183" s="6" t="s">
        <v>44</v>
      </c>
      <c r="C183" s="6" t="s">
        <v>2130</v>
      </c>
      <c r="D183" s="6" t="s">
        <v>46</v>
      </c>
      <c r="E183" s="6" t="s">
        <v>2131</v>
      </c>
      <c r="F183" s="6" t="s">
        <v>72</v>
      </c>
      <c r="G183" s="8">
        <v>38.44</v>
      </c>
      <c r="H183" s="11">
        <v>522</v>
      </c>
      <c r="I183" s="10">
        <f>ROUND((H183*G183),2)</f>
        <v>20065.68</v>
      </c>
      <c r="O183">
        <f>rekapitulace!H8</f>
        <v>21</v>
      </c>
      <c r="P183">
        <f>O183/100*I183</f>
        <v>4213.7928</v>
      </c>
    </row>
    <row r="184" ht="25.5">
      <c r="E184" s="12" t="s">
        <v>2132</v>
      </c>
    </row>
    <row r="185" spans="1:16" ht="12.75">
      <c r="A185" s="6">
        <v>76</v>
      </c>
      <c r="B185" s="6" t="s">
        <v>44</v>
      </c>
      <c r="C185" s="6" t="s">
        <v>2133</v>
      </c>
      <c r="D185" s="6" t="s">
        <v>46</v>
      </c>
      <c r="E185" s="6" t="s">
        <v>2134</v>
      </c>
      <c r="F185" s="6" t="s">
        <v>72</v>
      </c>
      <c r="G185" s="8">
        <v>38.64</v>
      </c>
      <c r="H185" s="11">
        <v>53</v>
      </c>
      <c r="I185" s="10">
        <f>ROUND((H185*G185),2)</f>
        <v>2047.92</v>
      </c>
      <c r="O185">
        <f>rekapitulace!H8</f>
        <v>21</v>
      </c>
      <c r="P185">
        <f>O185/100*I185</f>
        <v>430.0632</v>
      </c>
    </row>
    <row r="186" ht="25.5">
      <c r="E186" s="12" t="s">
        <v>2135</v>
      </c>
    </row>
    <row r="187" spans="1:16" ht="12.75">
      <c r="A187" s="6">
        <v>77</v>
      </c>
      <c r="B187" s="6" t="s">
        <v>44</v>
      </c>
      <c r="C187" s="6" t="s">
        <v>2136</v>
      </c>
      <c r="D187" s="6" t="s">
        <v>46</v>
      </c>
      <c r="E187" s="6" t="s">
        <v>2137</v>
      </c>
      <c r="F187" s="6" t="s">
        <v>72</v>
      </c>
      <c r="G187" s="8">
        <v>14</v>
      </c>
      <c r="H187" s="11">
        <v>134</v>
      </c>
      <c r="I187" s="10">
        <f>ROUND((H187*G187),2)</f>
        <v>1876</v>
      </c>
      <c r="O187">
        <f>rekapitulace!H8</f>
        <v>21</v>
      </c>
      <c r="P187">
        <f>O187/100*I187</f>
        <v>393.96</v>
      </c>
    </row>
    <row r="188" ht="12.75">
      <c r="E188" s="12" t="s">
        <v>2138</v>
      </c>
    </row>
    <row r="189" spans="1:16" ht="25.5">
      <c r="A189" s="6">
        <v>78</v>
      </c>
      <c r="B189" s="6" t="s">
        <v>44</v>
      </c>
      <c r="C189" s="6" t="s">
        <v>2139</v>
      </c>
      <c r="D189" s="6" t="s">
        <v>46</v>
      </c>
      <c r="E189" s="6" t="s">
        <v>2140</v>
      </c>
      <c r="F189" s="6" t="s">
        <v>72</v>
      </c>
      <c r="G189" s="8">
        <v>47.42</v>
      </c>
      <c r="H189" s="11">
        <v>194</v>
      </c>
      <c r="I189" s="10">
        <f>ROUND((H189*G189),2)</f>
        <v>9199.48</v>
      </c>
      <c r="O189">
        <f>rekapitulace!H8</f>
        <v>21</v>
      </c>
      <c r="P189">
        <f>O189/100*I189</f>
        <v>1931.8908</v>
      </c>
    </row>
    <row r="190" ht="25.5">
      <c r="E190" s="12" t="s">
        <v>2141</v>
      </c>
    </row>
    <row r="191" spans="1:16" ht="12.75">
      <c r="A191" s="6">
        <v>79</v>
      </c>
      <c r="B191" s="6" t="s">
        <v>44</v>
      </c>
      <c r="C191" s="6" t="s">
        <v>2142</v>
      </c>
      <c r="D191" s="6" t="s">
        <v>46</v>
      </c>
      <c r="E191" s="6" t="s">
        <v>2143</v>
      </c>
      <c r="F191" s="6" t="s">
        <v>72</v>
      </c>
      <c r="G191" s="8">
        <v>47.42</v>
      </c>
      <c r="H191" s="11">
        <v>134</v>
      </c>
      <c r="I191" s="10">
        <f>ROUND((H191*G191),2)</f>
        <v>6354.28</v>
      </c>
      <c r="O191">
        <f>rekapitulace!H8</f>
        <v>21</v>
      </c>
      <c r="P191">
        <f>O191/100*I191</f>
        <v>1334.3988</v>
      </c>
    </row>
    <row r="192" ht="12.75">
      <c r="E192" s="12" t="s">
        <v>2144</v>
      </c>
    </row>
    <row r="193" spans="1:16" ht="12.75">
      <c r="A193" s="6">
        <v>80</v>
      </c>
      <c r="B193" s="6" t="s">
        <v>44</v>
      </c>
      <c r="C193" s="6" t="s">
        <v>2145</v>
      </c>
      <c r="D193" s="6" t="s">
        <v>46</v>
      </c>
      <c r="E193" s="6" t="s">
        <v>2146</v>
      </c>
      <c r="F193" s="6" t="s">
        <v>72</v>
      </c>
      <c r="G193" s="8">
        <v>20.63</v>
      </c>
      <c r="H193" s="11">
        <v>481</v>
      </c>
      <c r="I193" s="10">
        <f>ROUND((H193*G193),2)</f>
        <v>9923.03</v>
      </c>
      <c r="O193">
        <f>rekapitulace!H8</f>
        <v>21</v>
      </c>
      <c r="P193">
        <f>O193/100*I193</f>
        <v>2083.8363</v>
      </c>
    </row>
    <row r="194" ht="25.5">
      <c r="E194" s="12" t="s">
        <v>2147</v>
      </c>
    </row>
    <row r="195" spans="1:16" ht="12.75">
      <c r="A195" s="6">
        <v>81</v>
      </c>
      <c r="B195" s="6" t="s">
        <v>44</v>
      </c>
      <c r="C195" s="6" t="s">
        <v>2148</v>
      </c>
      <c r="D195" s="6" t="s">
        <v>46</v>
      </c>
      <c r="E195" s="6" t="s">
        <v>2149</v>
      </c>
      <c r="F195" s="6" t="s">
        <v>52</v>
      </c>
      <c r="G195" s="8">
        <v>4</v>
      </c>
      <c r="H195" s="11">
        <v>1400</v>
      </c>
      <c r="I195" s="10">
        <f>ROUND((H195*G195),2)</f>
        <v>5600</v>
      </c>
      <c r="O195">
        <f>rekapitulace!H8</f>
        <v>21</v>
      </c>
      <c r="P195">
        <f>O195/100*I195</f>
        <v>1176</v>
      </c>
    </row>
    <row r="196" ht="12.75">
      <c r="E196" s="12" t="s">
        <v>2150</v>
      </c>
    </row>
    <row r="197" spans="1:16" ht="12.75">
      <c r="A197" s="6">
        <v>82</v>
      </c>
      <c r="B197" s="6" t="s">
        <v>44</v>
      </c>
      <c r="C197" s="6" t="s">
        <v>2151</v>
      </c>
      <c r="D197" s="6" t="s">
        <v>46</v>
      </c>
      <c r="E197" s="6" t="s">
        <v>2152</v>
      </c>
      <c r="F197" s="6" t="s">
        <v>52</v>
      </c>
      <c r="G197" s="8">
        <v>6</v>
      </c>
      <c r="H197" s="11">
        <v>429</v>
      </c>
      <c r="I197" s="10">
        <f>ROUND((H197*G197),2)</f>
        <v>2574</v>
      </c>
      <c r="O197">
        <f>rekapitulace!H8</f>
        <v>21</v>
      </c>
      <c r="P197">
        <f>O197/100*I197</f>
        <v>540.54</v>
      </c>
    </row>
    <row r="198" ht="12.75">
      <c r="E198" s="12" t="s">
        <v>2153</v>
      </c>
    </row>
    <row r="199" spans="1:16" ht="12.75">
      <c r="A199" s="6">
        <v>83</v>
      </c>
      <c r="B199" s="6" t="s">
        <v>44</v>
      </c>
      <c r="C199" s="6" t="s">
        <v>2154</v>
      </c>
      <c r="D199" s="6" t="s">
        <v>46</v>
      </c>
      <c r="E199" s="6" t="s">
        <v>2155</v>
      </c>
      <c r="F199" s="6" t="s">
        <v>48</v>
      </c>
      <c r="G199" s="8">
        <v>76.48</v>
      </c>
      <c r="H199" s="11">
        <v>529</v>
      </c>
      <c r="I199" s="10">
        <f>ROUND((H199*G199),2)</f>
        <v>40457.92</v>
      </c>
      <c r="O199">
        <f>rekapitulace!H8</f>
        <v>21</v>
      </c>
      <c r="P199">
        <f>O199/100*I199</f>
        <v>8496.163199999999</v>
      </c>
    </row>
    <row r="200" ht="25.5">
      <c r="E200" s="12" t="s">
        <v>2156</v>
      </c>
    </row>
    <row r="201" spans="1:16" ht="12.75">
      <c r="A201" s="6">
        <v>84</v>
      </c>
      <c r="B201" s="6" t="s">
        <v>44</v>
      </c>
      <c r="C201" s="6" t="s">
        <v>2157</v>
      </c>
      <c r="D201" s="6" t="s">
        <v>46</v>
      </c>
      <c r="E201" s="6" t="s">
        <v>2158</v>
      </c>
      <c r="F201" s="6" t="s">
        <v>48</v>
      </c>
      <c r="G201" s="8">
        <v>30.59</v>
      </c>
      <c r="H201" s="11">
        <v>210</v>
      </c>
      <c r="I201" s="10">
        <f>ROUND((H201*G201),2)</f>
        <v>6423.9</v>
      </c>
      <c r="O201">
        <f>rekapitulace!H8</f>
        <v>21</v>
      </c>
      <c r="P201">
        <f>O201/100*I201</f>
        <v>1349.0189999999998</v>
      </c>
    </row>
    <row r="202" ht="25.5">
      <c r="E202" s="12" t="s">
        <v>2159</v>
      </c>
    </row>
    <row r="203" spans="1:16" ht="12.75">
      <c r="A203" s="6">
        <v>85</v>
      </c>
      <c r="B203" s="6" t="s">
        <v>44</v>
      </c>
      <c r="C203" s="6" t="s">
        <v>2160</v>
      </c>
      <c r="D203" s="6" t="s">
        <v>46</v>
      </c>
      <c r="E203" s="6" t="s">
        <v>2161</v>
      </c>
      <c r="F203" s="6" t="s">
        <v>48</v>
      </c>
      <c r="G203" s="8">
        <v>36.16</v>
      </c>
      <c r="H203" s="11">
        <v>319</v>
      </c>
      <c r="I203" s="10">
        <f>ROUND((H203*G203),2)</f>
        <v>11535.04</v>
      </c>
      <c r="O203">
        <f>rekapitulace!H8</f>
        <v>21</v>
      </c>
      <c r="P203">
        <f>O203/100*I203</f>
        <v>2422.3584</v>
      </c>
    </row>
    <row r="204" ht="25.5">
      <c r="E204" s="12" t="s">
        <v>2162</v>
      </c>
    </row>
    <row r="205" spans="1:16" ht="12.75">
      <c r="A205" s="6">
        <v>86</v>
      </c>
      <c r="B205" s="6" t="s">
        <v>44</v>
      </c>
      <c r="C205" s="6" t="s">
        <v>2163</v>
      </c>
      <c r="D205" s="6" t="s">
        <v>46</v>
      </c>
      <c r="E205" s="6" t="s">
        <v>2164</v>
      </c>
      <c r="F205" s="6" t="s">
        <v>2165</v>
      </c>
      <c r="G205" s="8">
        <v>108</v>
      </c>
      <c r="H205" s="11">
        <v>55</v>
      </c>
      <c r="I205" s="10">
        <f>ROUND((H205*G205),2)</f>
        <v>5940</v>
      </c>
      <c r="O205">
        <f>rekapitulace!H8</f>
        <v>21</v>
      </c>
      <c r="P205">
        <f>O205/100*I205</f>
        <v>1247.3999999999999</v>
      </c>
    </row>
    <row r="206" ht="25.5">
      <c r="E206" s="12" t="s">
        <v>2166</v>
      </c>
    </row>
    <row r="207" spans="1:16" ht="25.5">
      <c r="A207" s="6">
        <v>87</v>
      </c>
      <c r="B207" s="6" t="s">
        <v>44</v>
      </c>
      <c r="C207" s="6" t="s">
        <v>2167</v>
      </c>
      <c r="D207" s="6" t="s">
        <v>46</v>
      </c>
      <c r="E207" s="6" t="s">
        <v>2168</v>
      </c>
      <c r="F207" s="6" t="s">
        <v>77</v>
      </c>
      <c r="G207" s="8">
        <v>40.01</v>
      </c>
      <c r="H207" s="11">
        <v>5750</v>
      </c>
      <c r="I207" s="10">
        <f>ROUND((H207*G207),2)</f>
        <v>230057.5</v>
      </c>
      <c r="O207">
        <f>rekapitulace!H8</f>
        <v>21</v>
      </c>
      <c r="P207">
        <f>O207/100*I207</f>
        <v>48312.075</v>
      </c>
    </row>
    <row r="208" ht="89.25">
      <c r="E208" s="12" t="s">
        <v>2169</v>
      </c>
    </row>
    <row r="209" spans="1:16" ht="12.75">
      <c r="A209" s="6">
        <v>88</v>
      </c>
      <c r="B209" s="6" t="s">
        <v>44</v>
      </c>
      <c r="C209" s="6" t="s">
        <v>2170</v>
      </c>
      <c r="D209" s="6" t="s">
        <v>46</v>
      </c>
      <c r="E209" s="6" t="s">
        <v>2171</v>
      </c>
      <c r="F209" s="6" t="s">
        <v>77</v>
      </c>
      <c r="G209" s="8">
        <v>3.17</v>
      </c>
      <c r="H209" s="11">
        <v>1730</v>
      </c>
      <c r="I209" s="10">
        <f>ROUND((H209*G209),2)</f>
        <v>5484.1</v>
      </c>
      <c r="O209">
        <f>rekapitulace!H8</f>
        <v>21</v>
      </c>
      <c r="P209">
        <f>O209/100*I209</f>
        <v>1151.661</v>
      </c>
    </row>
    <row r="210" ht="25.5">
      <c r="E210" s="12" t="s">
        <v>2172</v>
      </c>
    </row>
    <row r="211" spans="1:16" ht="12.75">
      <c r="A211" s="6">
        <v>89</v>
      </c>
      <c r="B211" s="6" t="s">
        <v>44</v>
      </c>
      <c r="C211" s="6" t="s">
        <v>2173</v>
      </c>
      <c r="D211" s="6" t="s">
        <v>46</v>
      </c>
      <c r="E211" s="6" t="s">
        <v>2174</v>
      </c>
      <c r="F211" s="6" t="s">
        <v>86</v>
      </c>
      <c r="G211" s="8">
        <v>1.44</v>
      </c>
      <c r="H211" s="11">
        <v>3140</v>
      </c>
      <c r="I211" s="10">
        <f>ROUND((H211*G211),2)</f>
        <v>4521.6</v>
      </c>
      <c r="O211">
        <f>rekapitulace!H8</f>
        <v>21</v>
      </c>
      <c r="P211">
        <f>O211/100*I211</f>
        <v>949.5360000000001</v>
      </c>
    </row>
    <row r="212" ht="25.5">
      <c r="E212" s="12" t="s">
        <v>2175</v>
      </c>
    </row>
    <row r="213" spans="1:16" ht="25.5">
      <c r="A213" s="6">
        <v>90</v>
      </c>
      <c r="B213" s="6" t="s">
        <v>44</v>
      </c>
      <c r="C213" s="6" t="s">
        <v>2176</v>
      </c>
      <c r="D213" s="6" t="s">
        <v>46</v>
      </c>
      <c r="E213" s="6" t="s">
        <v>2177</v>
      </c>
      <c r="F213" s="6" t="s">
        <v>48</v>
      </c>
      <c r="G213" s="8">
        <v>35.17</v>
      </c>
      <c r="H213" s="11">
        <v>161</v>
      </c>
      <c r="I213" s="10">
        <f>ROUND((H213*G213),2)</f>
        <v>5662.37</v>
      </c>
      <c r="O213">
        <f>rekapitulace!H8</f>
        <v>21</v>
      </c>
      <c r="P213">
        <f>O213/100*I213</f>
        <v>1189.0977</v>
      </c>
    </row>
    <row r="214" ht="12.75">
      <c r="E214" s="12" t="s">
        <v>2178</v>
      </c>
    </row>
    <row r="215" spans="1:16" ht="12.75" customHeight="1">
      <c r="A215" s="13"/>
      <c r="B215" s="13"/>
      <c r="C215" s="13" t="s">
        <v>42</v>
      </c>
      <c r="D215" s="13"/>
      <c r="E215" s="13" t="s">
        <v>1780</v>
      </c>
      <c r="F215" s="13"/>
      <c r="G215" s="13"/>
      <c r="H215" s="13"/>
      <c r="I215" s="13">
        <f>SUM(I173:I214)</f>
        <v>608366.82</v>
      </c>
      <c r="P215">
        <f>ROUND(SUM(P173:P214),2)</f>
        <v>127757.03</v>
      </c>
    </row>
    <row r="217" spans="1:16" ht="12.75" customHeight="1">
      <c r="A217" s="13"/>
      <c r="B217" s="13"/>
      <c r="C217" s="13"/>
      <c r="D217" s="13"/>
      <c r="E217" s="13" t="s">
        <v>60</v>
      </c>
      <c r="F217" s="13"/>
      <c r="G217" s="13"/>
      <c r="H217" s="13"/>
      <c r="I217" s="13">
        <f>+I24+I67+I80+I93+I112+I133+I150+I163+I170+I215</f>
        <v>2782515.1999999997</v>
      </c>
      <c r="P217">
        <f>+P24+P67+P80+P93+P112+P133+P150+P163+P170+P215</f>
        <v>584328.1900000001</v>
      </c>
    </row>
    <row r="219" spans="1:9" ht="12.75" customHeight="1">
      <c r="A219" s="7" t="s">
        <v>61</v>
      </c>
      <c r="B219" s="7"/>
      <c r="C219" s="7"/>
      <c r="D219" s="7"/>
      <c r="E219" s="7"/>
      <c r="F219" s="7"/>
      <c r="G219" s="7"/>
      <c r="H219" s="7"/>
      <c r="I219" s="7"/>
    </row>
    <row r="220" spans="1:9" ht="12.75" customHeight="1">
      <c r="A220" s="7"/>
      <c r="B220" s="7"/>
      <c r="C220" s="7"/>
      <c r="D220" s="7"/>
      <c r="E220" s="7" t="s">
        <v>62</v>
      </c>
      <c r="F220" s="7"/>
      <c r="G220" s="7"/>
      <c r="H220" s="7"/>
      <c r="I220" s="7"/>
    </row>
    <row r="221" spans="1:16" ht="12.75" customHeight="1">
      <c r="A221" s="13"/>
      <c r="B221" s="13"/>
      <c r="C221" s="13"/>
      <c r="D221" s="13"/>
      <c r="E221" s="13" t="s">
        <v>63</v>
      </c>
      <c r="F221" s="13"/>
      <c r="G221" s="13"/>
      <c r="H221" s="13"/>
      <c r="I221" s="13">
        <v>0</v>
      </c>
      <c r="P221">
        <v>0</v>
      </c>
    </row>
    <row r="222" spans="1:9" ht="12.75" customHeight="1">
      <c r="A222" s="13"/>
      <c r="B222" s="13"/>
      <c r="C222" s="13"/>
      <c r="D222" s="13"/>
      <c r="E222" s="13" t="s">
        <v>64</v>
      </c>
      <c r="F222" s="13"/>
      <c r="G222" s="13"/>
      <c r="H222" s="13"/>
      <c r="I222" s="13"/>
    </row>
    <row r="223" spans="1:16" ht="12.75" customHeight="1">
      <c r="A223" s="13"/>
      <c r="B223" s="13"/>
      <c r="C223" s="13"/>
      <c r="D223" s="13"/>
      <c r="E223" s="13" t="s">
        <v>65</v>
      </c>
      <c r="F223" s="13"/>
      <c r="G223" s="13"/>
      <c r="H223" s="13"/>
      <c r="I223" s="13">
        <v>0</v>
      </c>
      <c r="P223">
        <v>0</v>
      </c>
    </row>
    <row r="224" spans="1:16" ht="12.75" customHeight="1">
      <c r="A224" s="13"/>
      <c r="B224" s="13"/>
      <c r="C224" s="13"/>
      <c r="D224" s="13"/>
      <c r="E224" s="13" t="s">
        <v>66</v>
      </c>
      <c r="F224" s="13"/>
      <c r="G224" s="13"/>
      <c r="H224" s="13"/>
      <c r="I224" s="13">
        <f>I221+I223</f>
        <v>0</v>
      </c>
      <c r="P224">
        <f>P221+P223</f>
        <v>0</v>
      </c>
    </row>
    <row r="226" spans="1:16" ht="12.75" customHeight="1">
      <c r="A226" s="13"/>
      <c r="B226" s="13"/>
      <c r="C226" s="13"/>
      <c r="D226" s="13"/>
      <c r="E226" s="13" t="s">
        <v>66</v>
      </c>
      <c r="F226" s="13"/>
      <c r="G226" s="13"/>
      <c r="H226" s="13"/>
      <c r="I226" s="13">
        <f>I217+I224</f>
        <v>2782515.1999999997</v>
      </c>
      <c r="P226">
        <f>P217+P224</f>
        <v>584328.1900000001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2179</v>
      </c>
      <c r="D5" s="5"/>
      <c r="E5" s="5" t="s">
        <v>2180</v>
      </c>
    </row>
    <row r="6" spans="1:5" ht="12.75" customHeight="1">
      <c r="A6" t="s">
        <v>18</v>
      </c>
      <c r="C6" s="5" t="s">
        <v>2181</v>
      </c>
      <c r="D6" s="5"/>
      <c r="E6" s="5" t="s">
        <v>2182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1694</v>
      </c>
      <c r="D11" s="7"/>
      <c r="E11" s="7" t="s">
        <v>1693</v>
      </c>
      <c r="F11" s="7"/>
      <c r="G11" s="9"/>
      <c r="H11" s="7"/>
      <c r="I11" s="9"/>
    </row>
    <row r="12" spans="1:16" ht="12.75">
      <c r="A12" s="6">
        <v>1</v>
      </c>
      <c r="B12" s="6" t="s">
        <v>44</v>
      </c>
      <c r="C12" s="6" t="s">
        <v>1695</v>
      </c>
      <c r="D12" s="6" t="s">
        <v>1702</v>
      </c>
      <c r="E12" s="6" t="s">
        <v>2183</v>
      </c>
      <c r="F12" s="6" t="s">
        <v>86</v>
      </c>
      <c r="G12" s="8">
        <v>81</v>
      </c>
      <c r="H12" s="11">
        <v>150</v>
      </c>
      <c r="I12" s="10">
        <f>ROUND((H12*G12),2)</f>
        <v>12150</v>
      </c>
      <c r="O12">
        <f>rekapitulace!H8</f>
        <v>21</v>
      </c>
      <c r="P12">
        <f>O12/100*I12</f>
        <v>2551.5</v>
      </c>
    </row>
    <row r="13" ht="12.75">
      <c r="E13" s="12" t="s">
        <v>2184</v>
      </c>
    </row>
    <row r="14" spans="1:16" ht="12.75">
      <c r="A14" s="6">
        <v>2</v>
      </c>
      <c r="B14" s="6" t="s">
        <v>44</v>
      </c>
      <c r="C14" s="6" t="s">
        <v>1695</v>
      </c>
      <c r="D14" s="6" t="s">
        <v>1705</v>
      </c>
      <c r="E14" s="6" t="s">
        <v>2183</v>
      </c>
      <c r="F14" s="6" t="s">
        <v>86</v>
      </c>
      <c r="G14" s="8">
        <v>8614.968</v>
      </c>
      <c r="H14" s="11">
        <v>130</v>
      </c>
      <c r="I14" s="10">
        <f>ROUND((H14*G14),2)</f>
        <v>1119945.84</v>
      </c>
      <c r="O14">
        <f>rekapitulace!H8</f>
        <v>21</v>
      </c>
      <c r="P14">
        <f>O14/100*I14</f>
        <v>235188.6264</v>
      </c>
    </row>
    <row r="15" ht="12.75">
      <c r="E15" s="12" t="s">
        <v>2185</v>
      </c>
    </row>
    <row r="16" spans="1:16" ht="12.75" customHeight="1">
      <c r="A16" s="13"/>
      <c r="B16" s="13"/>
      <c r="C16" s="13" t="s">
        <v>1694</v>
      </c>
      <c r="D16" s="13"/>
      <c r="E16" s="13" t="s">
        <v>1693</v>
      </c>
      <c r="F16" s="13"/>
      <c r="G16" s="13"/>
      <c r="H16" s="13"/>
      <c r="I16" s="13">
        <f>SUM(I12:I15)</f>
        <v>1132095.84</v>
      </c>
      <c r="P16">
        <f>ROUND(SUM(P12:P15),2)</f>
        <v>237740.13</v>
      </c>
    </row>
    <row r="18" spans="1:9" ht="12.75" customHeight="1">
      <c r="A18" s="7"/>
      <c r="B18" s="7"/>
      <c r="C18" s="7" t="s">
        <v>24</v>
      </c>
      <c r="D18" s="7"/>
      <c r="E18" s="7" t="s">
        <v>43</v>
      </c>
      <c r="F18" s="7"/>
      <c r="G18" s="9"/>
      <c r="H18" s="7"/>
      <c r="I18" s="9"/>
    </row>
    <row r="19" spans="1:16" ht="38.25">
      <c r="A19" s="6">
        <v>3</v>
      </c>
      <c r="B19" s="6" t="s">
        <v>44</v>
      </c>
      <c r="C19" s="6" t="s">
        <v>1720</v>
      </c>
      <c r="D19" s="6" t="s">
        <v>46</v>
      </c>
      <c r="E19" s="6" t="s">
        <v>2186</v>
      </c>
      <c r="F19" s="6" t="s">
        <v>77</v>
      </c>
      <c r="G19" s="8">
        <v>40.5</v>
      </c>
      <c r="H19" s="11">
        <v>440</v>
      </c>
      <c r="I19" s="10">
        <f>ROUND((H19*G19),2)</f>
        <v>17820</v>
      </c>
      <c r="O19">
        <f>rekapitulace!H8</f>
        <v>21</v>
      </c>
      <c r="P19">
        <f>O19/100*I19</f>
        <v>3742.2</v>
      </c>
    </row>
    <row r="20" ht="12.75">
      <c r="E20" s="12" t="s">
        <v>2187</v>
      </c>
    </row>
    <row r="21" spans="1:16" ht="25.5">
      <c r="A21" s="6">
        <v>4</v>
      </c>
      <c r="B21" s="6" t="s">
        <v>44</v>
      </c>
      <c r="C21" s="6" t="s">
        <v>2188</v>
      </c>
      <c r="D21" s="6" t="s">
        <v>46</v>
      </c>
      <c r="E21" s="6" t="s">
        <v>2189</v>
      </c>
      <c r="F21" s="6" t="s">
        <v>77</v>
      </c>
      <c r="G21" s="8">
        <v>4307.484</v>
      </c>
      <c r="H21" s="11">
        <v>459</v>
      </c>
      <c r="I21" s="10">
        <f>ROUND((H21*G21),2)</f>
        <v>1977135.16</v>
      </c>
      <c r="O21">
        <f>rekapitulace!H8</f>
        <v>21</v>
      </c>
      <c r="P21">
        <f>O21/100*I21</f>
        <v>415198.38359999994</v>
      </c>
    </row>
    <row r="22" ht="280.5">
      <c r="E22" s="12" t="s">
        <v>2190</v>
      </c>
    </row>
    <row r="23" spans="1:16" ht="12.75">
      <c r="A23" s="6">
        <v>5</v>
      </c>
      <c r="B23" s="6" t="s">
        <v>44</v>
      </c>
      <c r="C23" s="6" t="s">
        <v>1745</v>
      </c>
      <c r="D23" s="6" t="s">
        <v>46</v>
      </c>
      <c r="E23" s="6" t="s">
        <v>1746</v>
      </c>
      <c r="F23" s="6" t="s">
        <v>77</v>
      </c>
      <c r="G23" s="8">
        <v>4307.484</v>
      </c>
      <c r="H23" s="11">
        <v>16</v>
      </c>
      <c r="I23" s="10">
        <f>ROUND((H23*G23),2)</f>
        <v>68919.74</v>
      </c>
      <c r="O23">
        <f>rekapitulace!H8</f>
        <v>21</v>
      </c>
      <c r="P23">
        <f>O23/100*I23</f>
        <v>14473.145400000001</v>
      </c>
    </row>
    <row r="24" ht="12.75">
      <c r="E24" s="12" t="s">
        <v>2191</v>
      </c>
    </row>
    <row r="25" spans="1:16" ht="12.75">
      <c r="A25" s="6">
        <v>6</v>
      </c>
      <c r="B25" s="6" t="s">
        <v>44</v>
      </c>
      <c r="C25" s="6" t="s">
        <v>2192</v>
      </c>
      <c r="D25" s="6" t="s">
        <v>46</v>
      </c>
      <c r="E25" s="6" t="s">
        <v>2193</v>
      </c>
      <c r="F25" s="6" t="s">
        <v>77</v>
      </c>
      <c r="G25" s="8">
        <v>2852.522</v>
      </c>
      <c r="H25" s="11">
        <v>608</v>
      </c>
      <c r="I25" s="10">
        <f>ROUND((H25*G25),2)</f>
        <v>1734333.38</v>
      </c>
      <c r="O25">
        <f>rekapitulace!H8</f>
        <v>21</v>
      </c>
      <c r="P25">
        <f>O25/100*I25</f>
        <v>364210.00979999994</v>
      </c>
    </row>
    <row r="26" ht="102">
      <c r="E26" s="12" t="s">
        <v>2194</v>
      </c>
    </row>
    <row r="27" spans="1:16" ht="12.75">
      <c r="A27" s="6">
        <v>7</v>
      </c>
      <c r="B27" s="6" t="s">
        <v>44</v>
      </c>
      <c r="C27" s="6" t="s">
        <v>2195</v>
      </c>
      <c r="D27" s="6" t="s">
        <v>46</v>
      </c>
      <c r="E27" s="6" t="s">
        <v>2196</v>
      </c>
      <c r="F27" s="6" t="s">
        <v>77</v>
      </c>
      <c r="G27" s="8">
        <v>996.367</v>
      </c>
      <c r="H27" s="11">
        <v>730</v>
      </c>
      <c r="I27" s="10">
        <f>ROUND((H27*G27),2)</f>
        <v>727347.91</v>
      </c>
      <c r="O27">
        <f>rekapitulace!H8</f>
        <v>21</v>
      </c>
      <c r="P27">
        <f>O27/100*I27</f>
        <v>152743.0611</v>
      </c>
    </row>
    <row r="28" ht="165.75">
      <c r="E28" s="12" t="s">
        <v>2197</v>
      </c>
    </row>
    <row r="29" spans="1:16" ht="12.75" customHeight="1">
      <c r="A29" s="13"/>
      <c r="B29" s="13"/>
      <c r="C29" s="13" t="s">
        <v>24</v>
      </c>
      <c r="D29" s="13"/>
      <c r="E29" s="13" t="s">
        <v>43</v>
      </c>
      <c r="F29" s="13"/>
      <c r="G29" s="13"/>
      <c r="H29" s="13"/>
      <c r="I29" s="13">
        <f>SUM(I19:I28)</f>
        <v>4525556.1899999995</v>
      </c>
      <c r="P29">
        <f>ROUND(SUM(P19:P28),2)</f>
        <v>950366.8</v>
      </c>
    </row>
    <row r="31" spans="1:9" ht="12.75" customHeight="1">
      <c r="A31" s="7"/>
      <c r="B31" s="7"/>
      <c r="C31" s="7" t="s">
        <v>37</v>
      </c>
      <c r="D31" s="7"/>
      <c r="E31" s="7" t="s">
        <v>110</v>
      </c>
      <c r="F31" s="7"/>
      <c r="G31" s="9"/>
      <c r="H31" s="7"/>
      <c r="I31" s="9"/>
    </row>
    <row r="32" spans="1:16" ht="25.5">
      <c r="A32" s="6">
        <v>8</v>
      </c>
      <c r="B32" s="6" t="s">
        <v>44</v>
      </c>
      <c r="C32" s="6" t="s">
        <v>2198</v>
      </c>
      <c r="D32" s="6" t="s">
        <v>46</v>
      </c>
      <c r="E32" s="6" t="s">
        <v>2199</v>
      </c>
      <c r="F32" s="6" t="s">
        <v>77</v>
      </c>
      <c r="G32" s="8">
        <v>1.2</v>
      </c>
      <c r="H32" s="11">
        <v>2760</v>
      </c>
      <c r="I32" s="10">
        <f>ROUND((H32*G32),2)</f>
        <v>3312</v>
      </c>
      <c r="O32">
        <f>rekapitulace!H8</f>
        <v>21</v>
      </c>
      <c r="P32">
        <f>O32/100*I32</f>
        <v>695.52</v>
      </c>
    </row>
    <row r="33" ht="12.75">
      <c r="E33" s="12" t="s">
        <v>2200</v>
      </c>
    </row>
    <row r="34" spans="1:16" ht="25.5">
      <c r="A34" s="6">
        <v>9</v>
      </c>
      <c r="B34" s="6" t="s">
        <v>44</v>
      </c>
      <c r="C34" s="6" t="s">
        <v>2201</v>
      </c>
      <c r="D34" s="6" t="s">
        <v>46</v>
      </c>
      <c r="E34" s="6" t="s">
        <v>2202</v>
      </c>
      <c r="F34" s="6" t="s">
        <v>77</v>
      </c>
      <c r="G34" s="8">
        <v>155.466</v>
      </c>
      <c r="H34" s="11">
        <v>730</v>
      </c>
      <c r="I34" s="10">
        <f>ROUND((H34*G34),2)</f>
        <v>113490.18</v>
      </c>
      <c r="O34">
        <f>rekapitulace!H8</f>
        <v>21</v>
      </c>
      <c r="P34">
        <f>O34/100*I34</f>
        <v>23832.937799999996</v>
      </c>
    </row>
    <row r="35" ht="25.5">
      <c r="E35" s="12" t="s">
        <v>2203</v>
      </c>
    </row>
    <row r="36" spans="1:16" ht="12.75">
      <c r="A36" s="6">
        <v>10</v>
      </c>
      <c r="B36" s="6" t="s">
        <v>44</v>
      </c>
      <c r="C36" s="6" t="s">
        <v>2048</v>
      </c>
      <c r="D36" s="6" t="s">
        <v>46</v>
      </c>
      <c r="E36" s="6" t="s">
        <v>2049</v>
      </c>
      <c r="F36" s="6" t="s">
        <v>77</v>
      </c>
      <c r="G36" s="8">
        <v>3</v>
      </c>
      <c r="H36" s="11">
        <v>4650</v>
      </c>
      <c r="I36" s="10">
        <f>ROUND((H36*G36),2)</f>
        <v>13950</v>
      </c>
      <c r="O36">
        <f>rekapitulace!H8</f>
        <v>21</v>
      </c>
      <c r="P36">
        <f>O36/100*I36</f>
        <v>2929.5</v>
      </c>
    </row>
    <row r="37" ht="12.75">
      <c r="E37" s="12" t="s">
        <v>2204</v>
      </c>
    </row>
    <row r="38" spans="1:16" ht="12.75" customHeight="1">
      <c r="A38" s="13"/>
      <c r="B38" s="13"/>
      <c r="C38" s="13" t="s">
        <v>37</v>
      </c>
      <c r="D38" s="13"/>
      <c r="E38" s="13" t="s">
        <v>110</v>
      </c>
      <c r="F38" s="13"/>
      <c r="G38" s="13"/>
      <c r="H38" s="13"/>
      <c r="I38" s="13">
        <f>SUM(I32:I37)</f>
        <v>130752.18</v>
      </c>
      <c r="P38">
        <f>ROUND(SUM(P32:P37),2)</f>
        <v>27457.96</v>
      </c>
    </row>
    <row r="40" spans="1:9" ht="12.75" customHeight="1">
      <c r="A40" s="7"/>
      <c r="B40" s="7"/>
      <c r="C40" s="7" t="s">
        <v>38</v>
      </c>
      <c r="D40" s="7"/>
      <c r="E40" s="7" t="s">
        <v>1758</v>
      </c>
      <c r="F40" s="7"/>
      <c r="G40" s="9"/>
      <c r="H40" s="7"/>
      <c r="I40" s="9"/>
    </row>
    <row r="41" spans="1:16" ht="25.5">
      <c r="A41" s="6">
        <v>11</v>
      </c>
      <c r="B41" s="6" t="s">
        <v>44</v>
      </c>
      <c r="C41" s="6" t="s">
        <v>1759</v>
      </c>
      <c r="D41" s="6" t="s">
        <v>46</v>
      </c>
      <c r="E41" s="6" t="s">
        <v>2205</v>
      </c>
      <c r="F41" s="6" t="s">
        <v>77</v>
      </c>
      <c r="G41" s="8">
        <v>24.3</v>
      </c>
      <c r="H41" s="11">
        <v>1020</v>
      </c>
      <c r="I41" s="10">
        <f>ROUND((H41*G41),2)</f>
        <v>24786</v>
      </c>
      <c r="O41">
        <f>rekapitulace!H8</f>
        <v>21</v>
      </c>
      <c r="P41">
        <f>O41/100*I41</f>
        <v>5205.0599999999995</v>
      </c>
    </row>
    <row r="42" ht="12.75">
      <c r="E42" s="12" t="s">
        <v>2206</v>
      </c>
    </row>
    <row r="43" spans="1:16" ht="25.5">
      <c r="A43" s="6">
        <v>12</v>
      </c>
      <c r="B43" s="6" t="s">
        <v>44</v>
      </c>
      <c r="C43" s="6" t="s">
        <v>1762</v>
      </c>
      <c r="D43" s="6" t="s">
        <v>46</v>
      </c>
      <c r="E43" s="6" t="s">
        <v>2207</v>
      </c>
      <c r="F43" s="6" t="s">
        <v>77</v>
      </c>
      <c r="G43" s="8">
        <v>27</v>
      </c>
      <c r="H43" s="11">
        <v>689</v>
      </c>
      <c r="I43" s="10">
        <f>ROUND((H43*G43),2)</f>
        <v>18603</v>
      </c>
      <c r="O43">
        <f>rekapitulace!H8</f>
        <v>21</v>
      </c>
      <c r="P43">
        <f>O43/100*I43</f>
        <v>3906.6299999999997</v>
      </c>
    </row>
    <row r="44" ht="12.75">
      <c r="E44" s="12" t="s">
        <v>2208</v>
      </c>
    </row>
    <row r="45" spans="1:16" ht="12.75" customHeight="1">
      <c r="A45" s="13"/>
      <c r="B45" s="13"/>
      <c r="C45" s="13" t="s">
        <v>38</v>
      </c>
      <c r="D45" s="13"/>
      <c r="E45" s="13" t="s">
        <v>1758</v>
      </c>
      <c r="F45" s="13"/>
      <c r="G45" s="13"/>
      <c r="H45" s="13"/>
      <c r="I45" s="13">
        <f>SUM(I41:I44)</f>
        <v>43389</v>
      </c>
      <c r="P45">
        <f>ROUND(SUM(P41:P44),2)</f>
        <v>9111.69</v>
      </c>
    </row>
    <row r="47" spans="1:9" ht="12.75" customHeight="1">
      <c r="A47" s="7"/>
      <c r="B47" s="7"/>
      <c r="C47" s="7" t="s">
        <v>41</v>
      </c>
      <c r="D47" s="7"/>
      <c r="E47" s="7" t="s">
        <v>2111</v>
      </c>
      <c r="F47" s="7"/>
      <c r="G47" s="9"/>
      <c r="H47" s="7"/>
      <c r="I47" s="9"/>
    </row>
    <row r="48" spans="1:16" ht="25.5">
      <c r="A48" s="6">
        <v>13</v>
      </c>
      <c r="B48" s="6" t="s">
        <v>44</v>
      </c>
      <c r="C48" s="6" t="s">
        <v>2209</v>
      </c>
      <c r="D48" s="6" t="s">
        <v>46</v>
      </c>
      <c r="E48" s="6" t="s">
        <v>2210</v>
      </c>
      <c r="F48" s="6" t="s">
        <v>72</v>
      </c>
      <c r="G48" s="8">
        <v>165.3</v>
      </c>
      <c r="H48" s="11">
        <v>211</v>
      </c>
      <c r="I48" s="10">
        <f>ROUND((H48*G48),2)</f>
        <v>34878.3</v>
      </c>
      <c r="O48">
        <f>rekapitulace!H8</f>
        <v>21</v>
      </c>
      <c r="P48">
        <f>O48/100*I48</f>
        <v>7324.443</v>
      </c>
    </row>
    <row r="49" ht="12.75">
      <c r="E49" s="12" t="s">
        <v>2211</v>
      </c>
    </row>
    <row r="50" spans="1:16" ht="38.25">
      <c r="A50" s="6">
        <v>14</v>
      </c>
      <c r="B50" s="6" t="s">
        <v>44</v>
      </c>
      <c r="C50" s="6" t="s">
        <v>2212</v>
      </c>
      <c r="D50" s="6" t="s">
        <v>46</v>
      </c>
      <c r="E50" s="6" t="s">
        <v>2213</v>
      </c>
      <c r="F50" s="6" t="s">
        <v>72</v>
      </c>
      <c r="G50" s="8">
        <v>143</v>
      </c>
      <c r="H50" s="11">
        <v>1760</v>
      </c>
      <c r="I50" s="10">
        <f>ROUND((H50*G50),2)</f>
        <v>251680</v>
      </c>
      <c r="O50">
        <f>rekapitulace!H8</f>
        <v>21</v>
      </c>
      <c r="P50">
        <f>O50/100*I50</f>
        <v>52852.799999999996</v>
      </c>
    </row>
    <row r="51" ht="12.75">
      <c r="E51" s="12" t="s">
        <v>2214</v>
      </c>
    </row>
    <row r="52" spans="1:16" ht="38.25">
      <c r="A52" s="6">
        <v>15</v>
      </c>
      <c r="B52" s="6" t="s">
        <v>44</v>
      </c>
      <c r="C52" s="6" t="s">
        <v>2215</v>
      </c>
      <c r="D52" s="6" t="s">
        <v>46</v>
      </c>
      <c r="E52" s="6" t="s">
        <v>2216</v>
      </c>
      <c r="F52" s="6" t="s">
        <v>72</v>
      </c>
      <c r="G52" s="8">
        <v>748</v>
      </c>
      <c r="H52" s="11">
        <v>2730</v>
      </c>
      <c r="I52" s="10">
        <f>ROUND((H52*G52),2)</f>
        <v>2042040</v>
      </c>
      <c r="O52">
        <f>rekapitulace!H8</f>
        <v>21</v>
      </c>
      <c r="P52">
        <f>O52/100*I52</f>
        <v>428828.39999999997</v>
      </c>
    </row>
    <row r="53" ht="12.75">
      <c r="E53" s="12" t="s">
        <v>2217</v>
      </c>
    </row>
    <row r="54" spans="1:16" ht="76.5">
      <c r="A54" s="6">
        <v>16</v>
      </c>
      <c r="B54" s="6" t="s">
        <v>44</v>
      </c>
      <c r="C54" s="6" t="s">
        <v>2218</v>
      </c>
      <c r="D54" s="6" t="s">
        <v>46</v>
      </c>
      <c r="E54" s="6" t="s">
        <v>2219</v>
      </c>
      <c r="F54" s="6" t="s">
        <v>52</v>
      </c>
      <c r="G54" s="8">
        <v>4</v>
      </c>
      <c r="H54" s="11">
        <v>22600</v>
      </c>
      <c r="I54" s="10">
        <f>ROUND((H54*G54),2)</f>
        <v>90400</v>
      </c>
      <c r="O54">
        <f>rekapitulace!H8</f>
        <v>21</v>
      </c>
      <c r="P54">
        <f>O54/100*I54</f>
        <v>18984</v>
      </c>
    </row>
    <row r="55" ht="12.75">
      <c r="E55" s="12" t="s">
        <v>2220</v>
      </c>
    </row>
    <row r="56" spans="1:16" ht="76.5">
      <c r="A56" s="6">
        <v>17</v>
      </c>
      <c r="B56" s="6" t="s">
        <v>44</v>
      </c>
      <c r="C56" s="6" t="s">
        <v>2221</v>
      </c>
      <c r="D56" s="6" t="s">
        <v>46</v>
      </c>
      <c r="E56" s="6" t="s">
        <v>2222</v>
      </c>
      <c r="F56" s="6" t="s">
        <v>52</v>
      </c>
      <c r="G56" s="8">
        <v>19</v>
      </c>
      <c r="H56" s="11">
        <v>23500</v>
      </c>
      <c r="I56" s="10">
        <f>ROUND((H56*G56),2)</f>
        <v>446500</v>
      </c>
      <c r="O56">
        <f>rekapitulace!H8</f>
        <v>21</v>
      </c>
      <c r="P56">
        <f>O56/100*I56</f>
        <v>93765</v>
      </c>
    </row>
    <row r="57" ht="12.75">
      <c r="E57" s="12" t="s">
        <v>2223</v>
      </c>
    </row>
    <row r="58" spans="1:16" ht="12.75">
      <c r="A58" s="6">
        <v>18</v>
      </c>
      <c r="B58" s="6" t="s">
        <v>44</v>
      </c>
      <c r="C58" s="6" t="s">
        <v>2224</v>
      </c>
      <c r="D58" s="6" t="s">
        <v>2225</v>
      </c>
      <c r="E58" s="6" t="s">
        <v>2226</v>
      </c>
      <c r="F58" s="6" t="s">
        <v>77</v>
      </c>
      <c r="G58" s="8">
        <v>6</v>
      </c>
      <c r="H58" s="11">
        <v>5240</v>
      </c>
      <c r="I58" s="10">
        <f>ROUND((H58*G58),2)</f>
        <v>31440</v>
      </c>
      <c r="O58">
        <f>rekapitulace!H8</f>
        <v>21</v>
      </c>
      <c r="P58">
        <f>O58/100*I58</f>
        <v>6602.4</v>
      </c>
    </row>
    <row r="59" ht="12.75">
      <c r="E59" s="12" t="s">
        <v>2227</v>
      </c>
    </row>
    <row r="60" spans="1:16" ht="12.75">
      <c r="A60" s="6">
        <v>19</v>
      </c>
      <c r="B60" s="6" t="s">
        <v>44</v>
      </c>
      <c r="C60" s="6" t="s">
        <v>2228</v>
      </c>
      <c r="D60" s="6" t="s">
        <v>46</v>
      </c>
      <c r="E60" s="6" t="s">
        <v>2229</v>
      </c>
      <c r="F60" s="6" t="s">
        <v>52</v>
      </c>
      <c r="G60" s="8">
        <v>37</v>
      </c>
      <c r="H60" s="11">
        <v>7950</v>
      </c>
      <c r="I60" s="10">
        <f>ROUND((H60*G60),2)</f>
        <v>294150</v>
      </c>
      <c r="O60">
        <f>rekapitulace!H8</f>
        <v>21</v>
      </c>
      <c r="P60">
        <f>O60/100*I60</f>
        <v>61771.5</v>
      </c>
    </row>
    <row r="61" ht="25.5">
      <c r="E61" s="12" t="s">
        <v>2230</v>
      </c>
    </row>
    <row r="62" spans="1:16" ht="12.75">
      <c r="A62" s="6">
        <v>20</v>
      </c>
      <c r="B62" s="6" t="s">
        <v>44</v>
      </c>
      <c r="C62" s="6" t="s">
        <v>2231</v>
      </c>
      <c r="D62" s="6" t="s">
        <v>46</v>
      </c>
      <c r="E62" s="6" t="s">
        <v>2232</v>
      </c>
      <c r="F62" s="6" t="s">
        <v>52</v>
      </c>
      <c r="G62" s="8">
        <v>4</v>
      </c>
      <c r="H62" s="11">
        <v>8340</v>
      </c>
      <c r="I62" s="10">
        <f>ROUND((H62*G62),2)</f>
        <v>33360</v>
      </c>
      <c r="O62">
        <f>rekapitulace!H8</f>
        <v>21</v>
      </c>
      <c r="P62">
        <f>O62/100*I62</f>
        <v>7005.599999999999</v>
      </c>
    </row>
    <row r="63" ht="12.75">
      <c r="E63" s="12" t="s">
        <v>2233</v>
      </c>
    </row>
    <row r="64" spans="1:16" ht="12.75">
      <c r="A64" s="6">
        <v>21</v>
      </c>
      <c r="B64" s="6" t="s">
        <v>44</v>
      </c>
      <c r="C64" s="6" t="s">
        <v>2234</v>
      </c>
      <c r="D64" s="6" t="s">
        <v>46</v>
      </c>
      <c r="E64" s="6" t="s">
        <v>2235</v>
      </c>
      <c r="F64" s="6" t="s">
        <v>72</v>
      </c>
      <c r="G64" s="8">
        <v>165.3</v>
      </c>
      <c r="H64" s="11">
        <v>65</v>
      </c>
      <c r="I64" s="10">
        <f>ROUND((H64*G64),2)</f>
        <v>10744.5</v>
      </c>
      <c r="O64">
        <f>rekapitulace!H8</f>
        <v>21</v>
      </c>
      <c r="P64">
        <f>O64/100*I64</f>
        <v>2256.345</v>
      </c>
    </row>
    <row r="65" ht="12.75">
      <c r="E65" s="12" t="s">
        <v>2236</v>
      </c>
    </row>
    <row r="66" spans="1:16" ht="12.75">
      <c r="A66" s="6">
        <v>22</v>
      </c>
      <c r="B66" s="6" t="s">
        <v>44</v>
      </c>
      <c r="C66" s="6" t="s">
        <v>2237</v>
      </c>
      <c r="D66" s="6" t="s">
        <v>46</v>
      </c>
      <c r="E66" s="6" t="s">
        <v>2238</v>
      </c>
      <c r="F66" s="6" t="s">
        <v>72</v>
      </c>
      <c r="G66" s="8">
        <v>147</v>
      </c>
      <c r="H66" s="11">
        <v>271</v>
      </c>
      <c r="I66" s="10">
        <f>ROUND((H66*G66),2)</f>
        <v>39837</v>
      </c>
      <c r="O66">
        <f>rekapitulace!H8</f>
        <v>21</v>
      </c>
      <c r="P66">
        <f>O66/100*I66</f>
        <v>8365.77</v>
      </c>
    </row>
    <row r="67" ht="12.75">
      <c r="E67" s="12" t="s">
        <v>2239</v>
      </c>
    </row>
    <row r="68" spans="1:16" ht="12.75">
      <c r="A68" s="6">
        <v>23</v>
      </c>
      <c r="B68" s="6" t="s">
        <v>44</v>
      </c>
      <c r="C68" s="6" t="s">
        <v>2240</v>
      </c>
      <c r="D68" s="6" t="s">
        <v>46</v>
      </c>
      <c r="E68" s="6" t="s">
        <v>2241</v>
      </c>
      <c r="F68" s="6" t="s">
        <v>72</v>
      </c>
      <c r="G68" s="8">
        <v>767</v>
      </c>
      <c r="H68" s="11">
        <v>319</v>
      </c>
      <c r="I68" s="10">
        <f>ROUND((H68*G68),2)</f>
        <v>244673</v>
      </c>
      <c r="O68">
        <f>rekapitulace!H8</f>
        <v>21</v>
      </c>
      <c r="P68">
        <f>O68/100*I68</f>
        <v>51381.329999999994</v>
      </c>
    </row>
    <row r="69" ht="12.75">
      <c r="E69" s="12" t="s">
        <v>2242</v>
      </c>
    </row>
    <row r="70" spans="1:16" ht="12.75">
      <c r="A70" s="6">
        <v>24</v>
      </c>
      <c r="B70" s="6" t="s">
        <v>44</v>
      </c>
      <c r="C70" s="6" t="s">
        <v>2243</v>
      </c>
      <c r="D70" s="6" t="s">
        <v>46</v>
      </c>
      <c r="E70" s="6" t="s">
        <v>2244</v>
      </c>
      <c r="F70" s="6" t="s">
        <v>72</v>
      </c>
      <c r="G70" s="8">
        <v>1079.3</v>
      </c>
      <c r="H70" s="11">
        <v>95</v>
      </c>
      <c r="I70" s="10">
        <f>ROUND((H70*G70),2)</f>
        <v>102533.5</v>
      </c>
      <c r="O70">
        <f>rekapitulace!H8</f>
        <v>21</v>
      </c>
      <c r="P70">
        <f>O70/100*I70</f>
        <v>21532.035</v>
      </c>
    </row>
    <row r="71" ht="12.75">
      <c r="E71" s="12" t="s">
        <v>2245</v>
      </c>
    </row>
    <row r="72" spans="1:16" ht="12.75" customHeight="1">
      <c r="A72" s="13"/>
      <c r="B72" s="13"/>
      <c r="C72" s="13" t="s">
        <v>41</v>
      </c>
      <c r="D72" s="13"/>
      <c r="E72" s="13" t="s">
        <v>2111</v>
      </c>
      <c r="F72" s="13"/>
      <c r="G72" s="13"/>
      <c r="H72" s="13"/>
      <c r="I72" s="13">
        <f>SUM(I48:I71)</f>
        <v>3622236.3</v>
      </c>
      <c r="P72">
        <f>ROUND(SUM(P48:P71),2)</f>
        <v>760669.62</v>
      </c>
    </row>
    <row r="74" spans="1:9" ht="12.75" customHeight="1">
      <c r="A74" s="7"/>
      <c r="B74" s="7"/>
      <c r="C74" s="7" t="s">
        <v>42</v>
      </c>
      <c r="D74" s="7"/>
      <c r="E74" s="7" t="s">
        <v>1780</v>
      </c>
      <c r="F74" s="7"/>
      <c r="G74" s="9"/>
      <c r="H74" s="7"/>
      <c r="I74" s="9"/>
    </row>
    <row r="75" spans="1:16" ht="12.75">
      <c r="A75" s="6">
        <v>25</v>
      </c>
      <c r="B75" s="6" t="s">
        <v>44</v>
      </c>
      <c r="C75" s="6" t="s">
        <v>2246</v>
      </c>
      <c r="D75" s="6" t="s">
        <v>46</v>
      </c>
      <c r="E75" s="6" t="s">
        <v>2247</v>
      </c>
      <c r="F75" s="6" t="s">
        <v>72</v>
      </c>
      <c r="G75" s="8">
        <v>14</v>
      </c>
      <c r="H75" s="11">
        <v>2460</v>
      </c>
      <c r="I75" s="10">
        <f>ROUND((H75*G75),2)</f>
        <v>34440</v>
      </c>
      <c r="O75">
        <f>rekapitulace!H8</f>
        <v>21</v>
      </c>
      <c r="P75">
        <f>O75/100*I75</f>
        <v>7232.4</v>
      </c>
    </row>
    <row r="76" ht="12.75">
      <c r="E76" s="12" t="s">
        <v>2248</v>
      </c>
    </row>
    <row r="77" spans="1:16" ht="12.75" customHeight="1">
      <c r="A77" s="13"/>
      <c r="B77" s="13"/>
      <c r="C77" s="13" t="s">
        <v>42</v>
      </c>
      <c r="D77" s="13"/>
      <c r="E77" s="13" t="s">
        <v>1780</v>
      </c>
      <c r="F77" s="13"/>
      <c r="G77" s="13"/>
      <c r="H77" s="13"/>
      <c r="I77" s="13">
        <f>SUM(I75:I76)</f>
        <v>34440</v>
      </c>
      <c r="P77">
        <f>ROUND(SUM(P75:P76),2)</f>
        <v>7232.4</v>
      </c>
    </row>
    <row r="79" spans="1:16" ht="12.75" customHeight="1">
      <c r="A79" s="13"/>
      <c r="B79" s="13"/>
      <c r="C79" s="13"/>
      <c r="D79" s="13"/>
      <c r="E79" s="13" t="s">
        <v>60</v>
      </c>
      <c r="F79" s="13"/>
      <c r="G79" s="13"/>
      <c r="H79" s="13"/>
      <c r="I79" s="13">
        <f>+I16+I29+I38+I45+I72+I77</f>
        <v>9488469.509999998</v>
      </c>
      <c r="P79">
        <f>+P16+P29+P38+P45+P72+P77</f>
        <v>1992578.6</v>
      </c>
    </row>
    <row r="81" spans="1:9" ht="12.75" customHeight="1">
      <c r="A81" s="7" t="s">
        <v>61</v>
      </c>
      <c r="B81" s="7"/>
      <c r="C81" s="7"/>
      <c r="D81" s="7"/>
      <c r="E81" s="7"/>
      <c r="F81" s="7"/>
      <c r="G81" s="7"/>
      <c r="H81" s="7"/>
      <c r="I81" s="7"/>
    </row>
    <row r="82" spans="1:9" ht="12.75" customHeight="1">
      <c r="A82" s="7"/>
      <c r="B82" s="7"/>
      <c r="C82" s="7"/>
      <c r="D82" s="7"/>
      <c r="E82" s="7" t="s">
        <v>62</v>
      </c>
      <c r="F82" s="7"/>
      <c r="G82" s="7"/>
      <c r="H82" s="7"/>
      <c r="I82" s="7"/>
    </row>
    <row r="83" spans="1:16" ht="12.75" customHeight="1">
      <c r="A83" s="13"/>
      <c r="B83" s="13"/>
      <c r="C83" s="13"/>
      <c r="D83" s="13"/>
      <c r="E83" s="13" t="s">
        <v>63</v>
      </c>
      <c r="F83" s="13"/>
      <c r="G83" s="13"/>
      <c r="H83" s="13"/>
      <c r="I83" s="13">
        <v>0</v>
      </c>
      <c r="P83">
        <v>0</v>
      </c>
    </row>
    <row r="84" spans="1:9" ht="12.75" customHeight="1">
      <c r="A84" s="13"/>
      <c r="B84" s="13"/>
      <c r="C84" s="13"/>
      <c r="D84" s="13"/>
      <c r="E84" s="13" t="s">
        <v>64</v>
      </c>
      <c r="F84" s="13"/>
      <c r="G84" s="13"/>
      <c r="H84" s="13"/>
      <c r="I84" s="13"/>
    </row>
    <row r="85" spans="1:16" ht="12.75" customHeight="1">
      <c r="A85" s="13"/>
      <c r="B85" s="13"/>
      <c r="C85" s="13"/>
      <c r="D85" s="13"/>
      <c r="E85" s="13" t="s">
        <v>65</v>
      </c>
      <c r="F85" s="13"/>
      <c r="G85" s="13"/>
      <c r="H85" s="13"/>
      <c r="I85" s="13">
        <v>0</v>
      </c>
      <c r="P85">
        <v>0</v>
      </c>
    </row>
    <row r="86" spans="1:16" ht="12.75" customHeight="1">
      <c r="A86" s="13"/>
      <c r="B86" s="13"/>
      <c r="C86" s="13"/>
      <c r="D86" s="13"/>
      <c r="E86" s="13" t="s">
        <v>66</v>
      </c>
      <c r="F86" s="13"/>
      <c r="G86" s="13"/>
      <c r="H86" s="13"/>
      <c r="I86" s="13">
        <f>I83+I85</f>
        <v>0</v>
      </c>
      <c r="P86">
        <f>P83+P85</f>
        <v>0</v>
      </c>
    </row>
    <row r="88" spans="1:16" ht="12.75" customHeight="1">
      <c r="A88" s="13"/>
      <c r="B88" s="13"/>
      <c r="C88" s="13"/>
      <c r="D88" s="13"/>
      <c r="E88" s="13" t="s">
        <v>66</v>
      </c>
      <c r="F88" s="13"/>
      <c r="G88" s="13"/>
      <c r="H88" s="13"/>
      <c r="I88" s="13">
        <f>I79+I86</f>
        <v>9488469.509999998</v>
      </c>
      <c r="P88">
        <f>P79+P86</f>
        <v>1992578.6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2179</v>
      </c>
      <c r="D5" s="5"/>
      <c r="E5" s="5" t="s">
        <v>2180</v>
      </c>
    </row>
    <row r="6" spans="1:5" ht="12.75" customHeight="1">
      <c r="A6" t="s">
        <v>18</v>
      </c>
      <c r="C6" s="5" t="s">
        <v>2249</v>
      </c>
      <c r="D6" s="5"/>
      <c r="E6" s="5" t="s">
        <v>2250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1694</v>
      </c>
      <c r="D11" s="7"/>
      <c r="E11" s="7" t="s">
        <v>1693</v>
      </c>
      <c r="F11" s="7"/>
      <c r="G11" s="9"/>
      <c r="H11" s="7"/>
      <c r="I11" s="9"/>
    </row>
    <row r="12" spans="1:16" ht="12.75">
      <c r="A12" s="6">
        <v>1</v>
      </c>
      <c r="B12" s="6" t="s">
        <v>44</v>
      </c>
      <c r="C12" s="6" t="s">
        <v>1695</v>
      </c>
      <c r="D12" s="6" t="s">
        <v>1705</v>
      </c>
      <c r="E12" s="6" t="s">
        <v>2183</v>
      </c>
      <c r="F12" s="6" t="s">
        <v>86</v>
      </c>
      <c r="G12" s="8">
        <v>3030.136</v>
      </c>
      <c r="H12" s="11">
        <v>130</v>
      </c>
      <c r="I12" s="10">
        <f>ROUND((H12*G12),2)</f>
        <v>393917.68</v>
      </c>
      <c r="O12">
        <f>rekapitulace!H8</f>
        <v>21</v>
      </c>
      <c r="P12">
        <f>O12/100*I12</f>
        <v>82722.7128</v>
      </c>
    </row>
    <row r="13" ht="12.75">
      <c r="E13" s="12" t="s">
        <v>2251</v>
      </c>
    </row>
    <row r="14" spans="1:16" ht="12.75" customHeight="1">
      <c r="A14" s="13"/>
      <c r="B14" s="13"/>
      <c r="C14" s="13" t="s">
        <v>1694</v>
      </c>
      <c r="D14" s="13"/>
      <c r="E14" s="13" t="s">
        <v>1693</v>
      </c>
      <c r="F14" s="13"/>
      <c r="G14" s="13"/>
      <c r="H14" s="13"/>
      <c r="I14" s="13">
        <f>SUM(I12:I13)</f>
        <v>393917.68</v>
      </c>
      <c r="P14">
        <f>ROUND(SUM(P12:P13),2)</f>
        <v>82722.71</v>
      </c>
    </row>
    <row r="16" spans="1:9" ht="12.75" customHeight="1">
      <c r="A16" s="7"/>
      <c r="B16" s="7"/>
      <c r="C16" s="7" t="s">
        <v>24</v>
      </c>
      <c r="D16" s="7"/>
      <c r="E16" s="7" t="s">
        <v>43</v>
      </c>
      <c r="F16" s="7"/>
      <c r="G16" s="9"/>
      <c r="H16" s="7"/>
      <c r="I16" s="9"/>
    </row>
    <row r="17" spans="1:16" ht="25.5">
      <c r="A17" s="6">
        <v>2</v>
      </c>
      <c r="B17" s="6" t="s">
        <v>44</v>
      </c>
      <c r="C17" s="6" t="s">
        <v>2188</v>
      </c>
      <c r="D17" s="6" t="s">
        <v>46</v>
      </c>
      <c r="E17" s="6" t="s">
        <v>2189</v>
      </c>
      <c r="F17" s="6" t="s">
        <v>77</v>
      </c>
      <c r="G17" s="8">
        <v>1515.068</v>
      </c>
      <c r="H17" s="11">
        <v>459</v>
      </c>
      <c r="I17" s="10">
        <f>ROUND((H17*G17),2)</f>
        <v>695416.21</v>
      </c>
      <c r="O17">
        <f>rekapitulace!H8</f>
        <v>21</v>
      </c>
      <c r="P17">
        <f>O17/100*I17</f>
        <v>146037.40409999999</v>
      </c>
    </row>
    <row r="18" ht="140.25">
      <c r="E18" s="12" t="s">
        <v>2252</v>
      </c>
    </row>
    <row r="19" spans="1:16" ht="12.75">
      <c r="A19" s="6">
        <v>3</v>
      </c>
      <c r="B19" s="6" t="s">
        <v>44</v>
      </c>
      <c r="C19" s="6" t="s">
        <v>1745</v>
      </c>
      <c r="D19" s="6" t="s">
        <v>46</v>
      </c>
      <c r="E19" s="6" t="s">
        <v>1746</v>
      </c>
      <c r="F19" s="6" t="s">
        <v>77</v>
      </c>
      <c r="G19" s="8">
        <v>1515.068</v>
      </c>
      <c r="H19" s="11">
        <v>16</v>
      </c>
      <c r="I19" s="10">
        <f>ROUND((H19*G19),2)</f>
        <v>24241.09</v>
      </c>
      <c r="O19">
        <f>rekapitulace!H8</f>
        <v>21</v>
      </c>
      <c r="P19">
        <f>O19/100*I19</f>
        <v>5090.6289</v>
      </c>
    </row>
    <row r="20" ht="12.75">
      <c r="E20" s="12" t="s">
        <v>2253</v>
      </c>
    </row>
    <row r="21" spans="1:16" ht="12.75">
      <c r="A21" s="6">
        <v>4</v>
      </c>
      <c r="B21" s="6" t="s">
        <v>44</v>
      </c>
      <c r="C21" s="6" t="s">
        <v>2192</v>
      </c>
      <c r="D21" s="6" t="s">
        <v>46</v>
      </c>
      <c r="E21" s="6" t="s">
        <v>2193</v>
      </c>
      <c r="F21" s="6" t="s">
        <v>77</v>
      </c>
      <c r="G21" s="8">
        <v>1068.055</v>
      </c>
      <c r="H21" s="11">
        <v>608</v>
      </c>
      <c r="I21" s="10">
        <f>ROUND((H21*G21),2)</f>
        <v>649377.44</v>
      </c>
      <c r="O21">
        <f>rekapitulace!H8</f>
        <v>21</v>
      </c>
      <c r="P21">
        <f>O21/100*I21</f>
        <v>136369.26239999998</v>
      </c>
    </row>
    <row r="22" ht="102">
      <c r="E22" s="12" t="s">
        <v>2254</v>
      </c>
    </row>
    <row r="23" spans="1:16" ht="12.75">
      <c r="A23" s="6">
        <v>5</v>
      </c>
      <c r="B23" s="6" t="s">
        <v>44</v>
      </c>
      <c r="C23" s="6" t="s">
        <v>2195</v>
      </c>
      <c r="D23" s="6" t="s">
        <v>46</v>
      </c>
      <c r="E23" s="6" t="s">
        <v>2196</v>
      </c>
      <c r="F23" s="6" t="s">
        <v>77</v>
      </c>
      <c r="G23" s="8">
        <v>305.143</v>
      </c>
      <c r="H23" s="11">
        <v>730</v>
      </c>
      <c r="I23" s="10">
        <f>ROUND((H23*G23),2)</f>
        <v>222754.39</v>
      </c>
      <c r="O23">
        <f>rekapitulace!H8</f>
        <v>21</v>
      </c>
      <c r="P23">
        <f>O23/100*I23</f>
        <v>46778.4219</v>
      </c>
    </row>
    <row r="24" ht="140.25">
      <c r="E24" s="12" t="s">
        <v>2255</v>
      </c>
    </row>
    <row r="25" spans="1:16" ht="12.75" customHeight="1">
      <c r="A25" s="13"/>
      <c r="B25" s="13"/>
      <c r="C25" s="13" t="s">
        <v>24</v>
      </c>
      <c r="D25" s="13"/>
      <c r="E25" s="13" t="s">
        <v>43</v>
      </c>
      <c r="F25" s="13"/>
      <c r="G25" s="13"/>
      <c r="H25" s="13"/>
      <c r="I25" s="13">
        <f>SUM(I17:I24)</f>
        <v>1591789.13</v>
      </c>
      <c r="P25">
        <f>ROUND(SUM(P17:P24),2)</f>
        <v>334275.72</v>
      </c>
    </row>
    <row r="27" spans="1:9" ht="12.75" customHeight="1">
      <c r="A27" s="7"/>
      <c r="B27" s="7"/>
      <c r="C27" s="7" t="s">
        <v>37</v>
      </c>
      <c r="D27" s="7"/>
      <c r="E27" s="7" t="s">
        <v>110</v>
      </c>
      <c r="F27" s="7"/>
      <c r="G27" s="9"/>
      <c r="H27" s="7"/>
      <c r="I27" s="9"/>
    </row>
    <row r="28" spans="1:16" ht="25.5">
      <c r="A28" s="6">
        <v>6</v>
      </c>
      <c r="B28" s="6" t="s">
        <v>44</v>
      </c>
      <c r="C28" s="6" t="s">
        <v>2201</v>
      </c>
      <c r="D28" s="6" t="s">
        <v>46</v>
      </c>
      <c r="E28" s="6" t="s">
        <v>2202</v>
      </c>
      <c r="F28" s="6" t="s">
        <v>77</v>
      </c>
      <c r="G28" s="8">
        <v>51.692</v>
      </c>
      <c r="H28" s="11">
        <v>730</v>
      </c>
      <c r="I28" s="10">
        <f>ROUND((H28*G28),2)</f>
        <v>37735.16</v>
      </c>
      <c r="O28">
        <f>rekapitulace!H8</f>
        <v>21</v>
      </c>
      <c r="P28">
        <f>O28/100*I28</f>
        <v>7924.3836</v>
      </c>
    </row>
    <row r="29" ht="25.5">
      <c r="E29" s="12" t="s">
        <v>2256</v>
      </c>
    </row>
    <row r="30" spans="1:16" ht="12.75" customHeight="1">
      <c r="A30" s="13"/>
      <c r="B30" s="13"/>
      <c r="C30" s="13" t="s">
        <v>37</v>
      </c>
      <c r="D30" s="13"/>
      <c r="E30" s="13" t="s">
        <v>110</v>
      </c>
      <c r="F30" s="13"/>
      <c r="G30" s="13"/>
      <c r="H30" s="13"/>
      <c r="I30" s="13">
        <f>SUM(I28:I29)</f>
        <v>37735.16</v>
      </c>
      <c r="P30">
        <f>ROUND(SUM(P28:P29),2)</f>
        <v>7924.38</v>
      </c>
    </row>
    <row r="32" spans="1:9" ht="12.75" customHeight="1">
      <c r="A32" s="7"/>
      <c r="B32" s="7"/>
      <c r="C32" s="7" t="s">
        <v>41</v>
      </c>
      <c r="D32" s="7"/>
      <c r="E32" s="7" t="s">
        <v>2111</v>
      </c>
      <c r="F32" s="7"/>
      <c r="G32" s="9"/>
      <c r="H32" s="7"/>
      <c r="I32" s="9"/>
    </row>
    <row r="33" spans="1:16" ht="25.5">
      <c r="A33" s="6">
        <v>7</v>
      </c>
      <c r="B33" s="6" t="s">
        <v>44</v>
      </c>
      <c r="C33" s="6" t="s">
        <v>2209</v>
      </c>
      <c r="D33" s="6" t="s">
        <v>46</v>
      </c>
      <c r="E33" s="6" t="s">
        <v>2210</v>
      </c>
      <c r="F33" s="6" t="s">
        <v>72</v>
      </c>
      <c r="G33" s="8">
        <v>72.6</v>
      </c>
      <c r="H33" s="11">
        <v>211</v>
      </c>
      <c r="I33" s="10">
        <f>ROUND((H33*G33),2)</f>
        <v>15318.6</v>
      </c>
      <c r="O33">
        <f>rekapitulace!H8</f>
        <v>21</v>
      </c>
      <c r="P33">
        <f>O33/100*I33</f>
        <v>3216.906</v>
      </c>
    </row>
    <row r="34" ht="12.75">
      <c r="E34" s="12" t="s">
        <v>2257</v>
      </c>
    </row>
    <row r="35" spans="1:16" ht="38.25">
      <c r="A35" s="6">
        <v>8</v>
      </c>
      <c r="B35" s="6" t="s">
        <v>44</v>
      </c>
      <c r="C35" s="6" t="s">
        <v>2212</v>
      </c>
      <c r="D35" s="6" t="s">
        <v>46</v>
      </c>
      <c r="E35" s="6" t="s">
        <v>2213</v>
      </c>
      <c r="F35" s="6" t="s">
        <v>72</v>
      </c>
      <c r="G35" s="8">
        <v>299</v>
      </c>
      <c r="H35" s="11">
        <v>1760</v>
      </c>
      <c r="I35" s="10">
        <f>ROUND((H35*G35),2)</f>
        <v>526240</v>
      </c>
      <c r="O35">
        <f>rekapitulace!H8</f>
        <v>21</v>
      </c>
      <c r="P35">
        <f>O35/100*I35</f>
        <v>110510.4</v>
      </c>
    </row>
    <row r="36" ht="12.75">
      <c r="E36" s="12" t="s">
        <v>2258</v>
      </c>
    </row>
    <row r="37" spans="1:16" ht="76.5">
      <c r="A37" s="6">
        <v>9</v>
      </c>
      <c r="B37" s="6" t="s">
        <v>44</v>
      </c>
      <c r="C37" s="6" t="s">
        <v>2218</v>
      </c>
      <c r="D37" s="6" t="s">
        <v>46</v>
      </c>
      <c r="E37" s="6" t="s">
        <v>2219</v>
      </c>
      <c r="F37" s="6" t="s">
        <v>52</v>
      </c>
      <c r="G37" s="8">
        <v>8</v>
      </c>
      <c r="H37" s="11">
        <v>22600</v>
      </c>
      <c r="I37" s="10">
        <f>ROUND((H37*G37),2)</f>
        <v>180800</v>
      </c>
      <c r="O37">
        <f>rekapitulace!H8</f>
        <v>21</v>
      </c>
      <c r="P37">
        <f>O37/100*I37</f>
        <v>37968</v>
      </c>
    </row>
    <row r="38" ht="12.75">
      <c r="E38" s="12" t="s">
        <v>2259</v>
      </c>
    </row>
    <row r="39" spans="1:16" ht="12.75">
      <c r="A39" s="6">
        <v>10</v>
      </c>
      <c r="B39" s="6" t="s">
        <v>44</v>
      </c>
      <c r="C39" s="6" t="s">
        <v>2228</v>
      </c>
      <c r="D39" s="6" t="s">
        <v>46</v>
      </c>
      <c r="E39" s="6" t="s">
        <v>2229</v>
      </c>
      <c r="F39" s="6" t="s">
        <v>52</v>
      </c>
      <c r="G39" s="8">
        <v>17</v>
      </c>
      <c r="H39" s="11">
        <v>7950</v>
      </c>
      <c r="I39" s="10">
        <f>ROUND((H39*G39),2)</f>
        <v>135150</v>
      </c>
      <c r="O39">
        <f>rekapitulace!H8</f>
        <v>21</v>
      </c>
      <c r="P39">
        <f>O39/100*I39</f>
        <v>28381.5</v>
      </c>
    </row>
    <row r="40" ht="25.5">
      <c r="E40" s="12" t="s">
        <v>2260</v>
      </c>
    </row>
    <row r="41" spans="1:16" ht="12.75">
      <c r="A41" s="6">
        <v>11</v>
      </c>
      <c r="B41" s="6" t="s">
        <v>44</v>
      </c>
      <c r="C41" s="6" t="s">
        <v>2234</v>
      </c>
      <c r="D41" s="6" t="s">
        <v>46</v>
      </c>
      <c r="E41" s="6" t="s">
        <v>2235</v>
      </c>
      <c r="F41" s="6" t="s">
        <v>72</v>
      </c>
      <c r="G41" s="8">
        <v>72.6</v>
      </c>
      <c r="H41" s="11">
        <v>65</v>
      </c>
      <c r="I41" s="10">
        <f>ROUND((H41*G41),2)</f>
        <v>4719</v>
      </c>
      <c r="O41">
        <f>rekapitulace!H8</f>
        <v>21</v>
      </c>
      <c r="P41">
        <f>O41/100*I41</f>
        <v>990.99</v>
      </c>
    </row>
    <row r="42" ht="12.75">
      <c r="E42" s="12" t="s">
        <v>2261</v>
      </c>
    </row>
    <row r="43" spans="1:16" ht="12.75">
      <c r="A43" s="6">
        <v>12</v>
      </c>
      <c r="B43" s="6" t="s">
        <v>44</v>
      </c>
      <c r="C43" s="6" t="s">
        <v>2237</v>
      </c>
      <c r="D43" s="6" t="s">
        <v>46</v>
      </c>
      <c r="E43" s="6" t="s">
        <v>2238</v>
      </c>
      <c r="F43" s="6" t="s">
        <v>72</v>
      </c>
      <c r="G43" s="8">
        <v>307</v>
      </c>
      <c r="H43" s="11">
        <v>271</v>
      </c>
      <c r="I43" s="10">
        <f>ROUND((H43*G43),2)</f>
        <v>83197</v>
      </c>
      <c r="O43">
        <f>rekapitulace!H8</f>
        <v>21</v>
      </c>
      <c r="P43">
        <f>O43/100*I43</f>
        <v>17471.37</v>
      </c>
    </row>
    <row r="44" ht="12.75">
      <c r="E44" s="12" t="s">
        <v>2262</v>
      </c>
    </row>
    <row r="45" spans="1:16" ht="12.75">
      <c r="A45" s="6">
        <v>13</v>
      </c>
      <c r="B45" s="6" t="s">
        <v>44</v>
      </c>
      <c r="C45" s="6" t="s">
        <v>2243</v>
      </c>
      <c r="D45" s="6" t="s">
        <v>46</v>
      </c>
      <c r="E45" s="6" t="s">
        <v>2244</v>
      </c>
      <c r="F45" s="6" t="s">
        <v>72</v>
      </c>
      <c r="G45" s="8">
        <v>379.6</v>
      </c>
      <c r="H45" s="11">
        <v>95</v>
      </c>
      <c r="I45" s="10">
        <f>ROUND((H45*G45),2)</f>
        <v>36062</v>
      </c>
      <c r="O45">
        <f>rekapitulace!H8</f>
        <v>21</v>
      </c>
      <c r="P45">
        <f>O45/100*I45</f>
        <v>7573.0199999999995</v>
      </c>
    </row>
    <row r="46" ht="12.75">
      <c r="E46" s="12" t="s">
        <v>2263</v>
      </c>
    </row>
    <row r="47" spans="1:16" ht="12.75" customHeight="1">
      <c r="A47" s="13"/>
      <c r="B47" s="13"/>
      <c r="C47" s="13" t="s">
        <v>41</v>
      </c>
      <c r="D47" s="13"/>
      <c r="E47" s="13" t="s">
        <v>2111</v>
      </c>
      <c r="F47" s="13"/>
      <c r="G47" s="13"/>
      <c r="H47" s="13"/>
      <c r="I47" s="13">
        <f>SUM(I33:I46)</f>
        <v>981486.6</v>
      </c>
      <c r="P47">
        <f>ROUND(SUM(P33:P46),2)</f>
        <v>206112.19</v>
      </c>
    </row>
    <row r="49" spans="1:16" ht="12.75" customHeight="1">
      <c r="A49" s="13"/>
      <c r="B49" s="13"/>
      <c r="C49" s="13"/>
      <c r="D49" s="13"/>
      <c r="E49" s="13" t="s">
        <v>60</v>
      </c>
      <c r="F49" s="13"/>
      <c r="G49" s="13"/>
      <c r="H49" s="13"/>
      <c r="I49" s="13">
        <f>+I14+I25+I30+I47</f>
        <v>3004928.57</v>
      </c>
      <c r="P49">
        <f>+P14+P25+P30+P47</f>
        <v>631035</v>
      </c>
    </row>
    <row r="51" spans="1:9" ht="12.75" customHeight="1">
      <c r="A51" s="7" t="s">
        <v>61</v>
      </c>
      <c r="B51" s="7"/>
      <c r="C51" s="7"/>
      <c r="D51" s="7"/>
      <c r="E51" s="7"/>
      <c r="F51" s="7"/>
      <c r="G51" s="7"/>
      <c r="H51" s="7"/>
      <c r="I51" s="7"/>
    </row>
    <row r="52" spans="1:9" ht="12.75" customHeight="1">
      <c r="A52" s="7"/>
      <c r="B52" s="7"/>
      <c r="C52" s="7"/>
      <c r="D52" s="7"/>
      <c r="E52" s="7" t="s">
        <v>62</v>
      </c>
      <c r="F52" s="7"/>
      <c r="G52" s="7"/>
      <c r="H52" s="7"/>
      <c r="I52" s="7"/>
    </row>
    <row r="53" spans="1:16" ht="12.75" customHeight="1">
      <c r="A53" s="13"/>
      <c r="B53" s="13"/>
      <c r="C53" s="13"/>
      <c r="D53" s="13"/>
      <c r="E53" s="13" t="s">
        <v>63</v>
      </c>
      <c r="F53" s="13"/>
      <c r="G53" s="13"/>
      <c r="H53" s="13"/>
      <c r="I53" s="13">
        <v>0</v>
      </c>
      <c r="P53">
        <v>0</v>
      </c>
    </row>
    <row r="54" spans="1:9" ht="12.75" customHeight="1">
      <c r="A54" s="13"/>
      <c r="B54" s="13"/>
      <c r="C54" s="13"/>
      <c r="D54" s="13"/>
      <c r="E54" s="13" t="s">
        <v>64</v>
      </c>
      <c r="F54" s="13"/>
      <c r="G54" s="13"/>
      <c r="H54" s="13"/>
      <c r="I54" s="13"/>
    </row>
    <row r="55" spans="1:16" ht="12.75" customHeight="1">
      <c r="A55" s="13"/>
      <c r="B55" s="13"/>
      <c r="C55" s="13"/>
      <c r="D55" s="13"/>
      <c r="E55" s="13" t="s">
        <v>65</v>
      </c>
      <c r="F55" s="13"/>
      <c r="G55" s="13"/>
      <c r="H55" s="13"/>
      <c r="I55" s="13">
        <v>0</v>
      </c>
      <c r="P55">
        <v>0</v>
      </c>
    </row>
    <row r="56" spans="1:16" ht="12.75" customHeight="1">
      <c r="A56" s="13"/>
      <c r="B56" s="13"/>
      <c r="C56" s="13"/>
      <c r="D56" s="13"/>
      <c r="E56" s="13" t="s">
        <v>66</v>
      </c>
      <c r="F56" s="13"/>
      <c r="G56" s="13"/>
      <c r="H56" s="13"/>
      <c r="I56" s="13">
        <f>I53+I55</f>
        <v>0</v>
      </c>
      <c r="P56">
        <f>P53+P55</f>
        <v>0</v>
      </c>
    </row>
    <row r="58" spans="1:16" ht="12.75" customHeight="1">
      <c r="A58" s="13"/>
      <c r="B58" s="13"/>
      <c r="C58" s="13"/>
      <c r="D58" s="13"/>
      <c r="E58" s="13" t="s">
        <v>66</v>
      </c>
      <c r="F58" s="13"/>
      <c r="G58" s="13"/>
      <c r="H58" s="13"/>
      <c r="I58" s="13">
        <f>I49+I56</f>
        <v>3004928.57</v>
      </c>
      <c r="P58">
        <f>P49+P56</f>
        <v>631035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2264</v>
      </c>
      <c r="D5" s="5"/>
      <c r="E5" s="5" t="s">
        <v>2265</v>
      </c>
    </row>
    <row r="6" spans="1:5" ht="12.75" customHeight="1">
      <c r="A6" t="s">
        <v>18</v>
      </c>
      <c r="C6" s="5" t="s">
        <v>2264</v>
      </c>
      <c r="D6" s="5"/>
      <c r="E6" s="5" t="s">
        <v>2265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1694</v>
      </c>
      <c r="D11" s="7"/>
      <c r="E11" s="7" t="s">
        <v>1693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2266</v>
      </c>
      <c r="D12" s="6" t="s">
        <v>46</v>
      </c>
      <c r="E12" s="6" t="s">
        <v>2267</v>
      </c>
      <c r="F12" s="6" t="s">
        <v>77</v>
      </c>
      <c r="G12" s="8">
        <v>283.363</v>
      </c>
      <c r="H12" s="11">
        <v>0</v>
      </c>
      <c r="I12" s="10">
        <f>ROUND((H12*G12),2)</f>
        <v>0</v>
      </c>
      <c r="O12">
        <f>rekapitulace!H8</f>
        <v>21</v>
      </c>
      <c r="P12">
        <f>O12/100*I12</f>
        <v>0</v>
      </c>
    </row>
    <row r="13" ht="242.25">
      <c r="E13" s="12" t="s">
        <v>2268</v>
      </c>
    </row>
    <row r="14" spans="1:16" ht="25.5">
      <c r="A14" s="6">
        <v>2</v>
      </c>
      <c r="B14" s="6" t="s">
        <v>44</v>
      </c>
      <c r="C14" s="6" t="s">
        <v>2269</v>
      </c>
      <c r="D14" s="6" t="s">
        <v>46</v>
      </c>
      <c r="E14" s="6" t="s">
        <v>2270</v>
      </c>
      <c r="F14" s="6" t="s">
        <v>2271</v>
      </c>
      <c r="G14" s="8">
        <v>15.329</v>
      </c>
      <c r="H14" s="11">
        <v>4000</v>
      </c>
      <c r="I14" s="10">
        <f>ROUND((H14*G14),2)</f>
        <v>61316</v>
      </c>
      <c r="O14">
        <f>rekapitulace!H8</f>
        <v>21</v>
      </c>
      <c r="P14">
        <f>O14/100*I14</f>
        <v>12876.359999999999</v>
      </c>
    </row>
    <row r="15" ht="102">
      <c r="E15" s="12" t="s">
        <v>2272</v>
      </c>
    </row>
    <row r="16" spans="1:16" ht="25.5">
      <c r="A16" s="6">
        <v>3</v>
      </c>
      <c r="B16" s="6" t="s">
        <v>44</v>
      </c>
      <c r="C16" s="6" t="s">
        <v>2273</v>
      </c>
      <c r="D16" s="6" t="s">
        <v>46</v>
      </c>
      <c r="E16" s="6" t="s">
        <v>2274</v>
      </c>
      <c r="F16" s="6" t="s">
        <v>2271</v>
      </c>
      <c r="G16" s="8">
        <v>16.609</v>
      </c>
      <c r="H16" s="11">
        <v>4000</v>
      </c>
      <c r="I16" s="10">
        <f>ROUND((H16*G16),2)</f>
        <v>66436</v>
      </c>
      <c r="O16">
        <f>rekapitulace!H8</f>
        <v>21</v>
      </c>
      <c r="P16">
        <f>O16/100*I16</f>
        <v>13951.56</v>
      </c>
    </row>
    <row r="17" ht="102">
      <c r="E17" s="12" t="s">
        <v>2275</v>
      </c>
    </row>
    <row r="18" spans="1:16" ht="12.75">
      <c r="A18" s="6">
        <v>4</v>
      </c>
      <c r="B18" s="6" t="s">
        <v>44</v>
      </c>
      <c r="C18" s="6" t="s">
        <v>2276</v>
      </c>
      <c r="D18" s="6" t="s">
        <v>46</v>
      </c>
      <c r="E18" s="6" t="s">
        <v>2277</v>
      </c>
      <c r="F18" s="6" t="s">
        <v>860</v>
      </c>
      <c r="G18" s="8">
        <v>1</v>
      </c>
      <c r="H18" s="11">
        <v>0</v>
      </c>
      <c r="I18" s="10">
        <f aca="true" t="shared" si="0" ref="I18:I23">ROUND((H18*G18),2)</f>
        <v>0</v>
      </c>
      <c r="O18">
        <f>rekapitulace!H8</f>
        <v>21</v>
      </c>
      <c r="P18">
        <f aca="true" t="shared" si="1" ref="P18:P23">O18/100*I18</f>
        <v>0</v>
      </c>
    </row>
    <row r="19" spans="1:16" ht="25.5">
      <c r="A19" s="6">
        <v>5</v>
      </c>
      <c r="B19" s="6" t="s">
        <v>44</v>
      </c>
      <c r="C19" s="6" t="s">
        <v>2278</v>
      </c>
      <c r="D19" s="6" t="s">
        <v>46</v>
      </c>
      <c r="E19" s="6" t="s">
        <v>2279</v>
      </c>
      <c r="F19" s="6" t="s">
        <v>52</v>
      </c>
      <c r="G19" s="8">
        <v>1</v>
      </c>
      <c r="H19" s="11">
        <v>0</v>
      </c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25.5">
      <c r="A20" s="6">
        <v>6</v>
      </c>
      <c r="B20" s="6" t="s">
        <v>44</v>
      </c>
      <c r="C20" s="6" t="s">
        <v>2280</v>
      </c>
      <c r="D20" s="6" t="s">
        <v>46</v>
      </c>
      <c r="E20" s="6" t="s">
        <v>2281</v>
      </c>
      <c r="F20" s="6" t="s">
        <v>52</v>
      </c>
      <c r="G20" s="8">
        <v>9</v>
      </c>
      <c r="H20" s="11">
        <v>750</v>
      </c>
      <c r="I20" s="10">
        <f t="shared" si="0"/>
        <v>6750</v>
      </c>
      <c r="O20">
        <f>rekapitulace!H8</f>
        <v>21</v>
      </c>
      <c r="P20">
        <f t="shared" si="1"/>
        <v>1417.5</v>
      </c>
    </row>
    <row r="21" spans="1:16" ht="38.25">
      <c r="A21" s="6">
        <v>7</v>
      </c>
      <c r="B21" s="6" t="s">
        <v>44</v>
      </c>
      <c r="C21" s="6" t="s">
        <v>2282</v>
      </c>
      <c r="D21" s="6" t="s">
        <v>46</v>
      </c>
      <c r="E21" s="6" t="s">
        <v>2283</v>
      </c>
      <c r="F21" s="6" t="s">
        <v>52</v>
      </c>
      <c r="G21" s="8">
        <v>1</v>
      </c>
      <c r="H21" s="11">
        <v>5000</v>
      </c>
      <c r="I21" s="10">
        <f t="shared" si="0"/>
        <v>5000</v>
      </c>
      <c r="O21">
        <f>rekapitulace!H8</f>
        <v>21</v>
      </c>
      <c r="P21">
        <f t="shared" si="1"/>
        <v>1050</v>
      </c>
    </row>
    <row r="22" spans="1:16" ht="38.25">
      <c r="A22" s="6">
        <v>8</v>
      </c>
      <c r="B22" s="6" t="s">
        <v>44</v>
      </c>
      <c r="C22" s="6" t="s">
        <v>2284</v>
      </c>
      <c r="D22" s="6" t="s">
        <v>46</v>
      </c>
      <c r="E22" s="6" t="s">
        <v>2285</v>
      </c>
      <c r="F22" s="6" t="s">
        <v>52</v>
      </c>
      <c r="G22" s="8">
        <v>1</v>
      </c>
      <c r="H22" s="11">
        <v>5000</v>
      </c>
      <c r="I22" s="10">
        <f t="shared" si="0"/>
        <v>5000</v>
      </c>
      <c r="O22">
        <f>rekapitulace!H8</f>
        <v>21</v>
      </c>
      <c r="P22">
        <f t="shared" si="1"/>
        <v>1050</v>
      </c>
    </row>
    <row r="23" spans="1:16" ht="25.5">
      <c r="A23" s="6">
        <v>9</v>
      </c>
      <c r="B23" s="6" t="s">
        <v>44</v>
      </c>
      <c r="C23" s="6" t="s">
        <v>2286</v>
      </c>
      <c r="D23" s="6" t="s">
        <v>46</v>
      </c>
      <c r="E23" s="6" t="s">
        <v>2287</v>
      </c>
      <c r="F23" s="6" t="s">
        <v>314</v>
      </c>
      <c r="G23" s="8">
        <v>12</v>
      </c>
      <c r="H23" s="11">
        <v>0</v>
      </c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 customHeight="1">
      <c r="A24" s="13"/>
      <c r="B24" s="13"/>
      <c r="C24" s="13" t="s">
        <v>1694</v>
      </c>
      <c r="D24" s="13"/>
      <c r="E24" s="13" t="s">
        <v>1693</v>
      </c>
      <c r="F24" s="13"/>
      <c r="G24" s="13"/>
      <c r="H24" s="13"/>
      <c r="I24" s="13">
        <f>SUM(I12:I23)</f>
        <v>144502</v>
      </c>
      <c r="P24">
        <f>ROUND(SUM(P12:P23),2)</f>
        <v>30345.42</v>
      </c>
    </row>
    <row r="26" spans="1:9" ht="12.75" customHeight="1">
      <c r="A26" s="7"/>
      <c r="B26" s="7"/>
      <c r="C26" s="7" t="s">
        <v>24</v>
      </c>
      <c r="D26" s="7"/>
      <c r="E26" s="7" t="s">
        <v>43</v>
      </c>
      <c r="F26" s="7"/>
      <c r="G26" s="9"/>
      <c r="H26" s="7"/>
      <c r="I26" s="9"/>
    </row>
    <row r="27" spans="1:16" ht="25.5">
      <c r="A27" s="6">
        <v>10</v>
      </c>
      <c r="B27" s="6" t="s">
        <v>44</v>
      </c>
      <c r="C27" s="6" t="s">
        <v>2288</v>
      </c>
      <c r="D27" s="6" t="s">
        <v>46</v>
      </c>
      <c r="E27" s="6" t="s">
        <v>2289</v>
      </c>
      <c r="F27" s="6" t="s">
        <v>77</v>
      </c>
      <c r="G27" s="8">
        <v>56.03</v>
      </c>
      <c r="H27" s="11">
        <v>352</v>
      </c>
      <c r="I27" s="10">
        <f>ROUND((H27*G27),2)</f>
        <v>19722.56</v>
      </c>
      <c r="O27">
        <f>rekapitulace!H8</f>
        <v>21</v>
      </c>
      <c r="P27">
        <f>O27/100*I27</f>
        <v>4141.7376</v>
      </c>
    </row>
    <row r="28" ht="12.75">
      <c r="E28" s="12" t="s">
        <v>2290</v>
      </c>
    </row>
    <row r="29" spans="1:16" ht="12.75">
      <c r="A29" s="6">
        <v>11</v>
      </c>
      <c r="B29" s="6" t="s">
        <v>44</v>
      </c>
      <c r="C29" s="6" t="s">
        <v>2291</v>
      </c>
      <c r="D29" s="6" t="s">
        <v>46</v>
      </c>
      <c r="E29" s="6" t="s">
        <v>2292</v>
      </c>
      <c r="F29" s="6" t="s">
        <v>77</v>
      </c>
      <c r="G29" s="8">
        <v>662.492</v>
      </c>
      <c r="H29" s="11">
        <v>249</v>
      </c>
      <c r="I29" s="10">
        <f>ROUND((H29*G29),2)</f>
        <v>164960.51</v>
      </c>
      <c r="O29">
        <f>rekapitulace!H8</f>
        <v>21</v>
      </c>
      <c r="P29">
        <f>O29/100*I29</f>
        <v>34641.7071</v>
      </c>
    </row>
    <row r="30" ht="229.5">
      <c r="E30" s="12" t="s">
        <v>2293</v>
      </c>
    </row>
    <row r="31" spans="1:16" ht="12.75">
      <c r="A31" s="6">
        <v>12</v>
      </c>
      <c r="B31" s="6" t="s">
        <v>44</v>
      </c>
      <c r="C31" s="6" t="s">
        <v>2294</v>
      </c>
      <c r="D31" s="6" t="s">
        <v>46</v>
      </c>
      <c r="E31" s="6" t="s">
        <v>2295</v>
      </c>
      <c r="F31" s="6" t="s">
        <v>77</v>
      </c>
      <c r="G31" s="8">
        <v>382.509</v>
      </c>
      <c r="H31" s="11">
        <v>106</v>
      </c>
      <c r="I31" s="10">
        <f>ROUND((H31*G31),2)</f>
        <v>40545.95</v>
      </c>
      <c r="O31">
        <f>rekapitulace!H8</f>
        <v>21</v>
      </c>
      <c r="P31">
        <f>O31/100*I31</f>
        <v>8514.6495</v>
      </c>
    </row>
    <row r="32" ht="216.75">
      <c r="E32" s="12" t="s">
        <v>2296</v>
      </c>
    </row>
    <row r="33" spans="1:16" ht="25.5">
      <c r="A33" s="6">
        <v>13</v>
      </c>
      <c r="B33" s="6" t="s">
        <v>44</v>
      </c>
      <c r="C33" s="6" t="s">
        <v>2192</v>
      </c>
      <c r="D33" s="6" t="s">
        <v>46</v>
      </c>
      <c r="E33" s="6" t="s">
        <v>2297</v>
      </c>
      <c r="F33" s="6" t="s">
        <v>77</v>
      </c>
      <c r="G33" s="8">
        <v>94.829</v>
      </c>
      <c r="H33" s="11">
        <v>608</v>
      </c>
      <c r="I33" s="10">
        <f>ROUND((H33*G33),2)</f>
        <v>57656.03</v>
      </c>
      <c r="O33">
        <f>rekapitulace!H8</f>
        <v>21</v>
      </c>
      <c r="P33">
        <f>O33/100*I33</f>
        <v>12107.7663</v>
      </c>
    </row>
    <row r="34" ht="89.25">
      <c r="E34" s="12" t="s">
        <v>2298</v>
      </c>
    </row>
    <row r="35" spans="1:16" ht="25.5">
      <c r="A35" s="6">
        <v>14</v>
      </c>
      <c r="B35" s="6" t="s">
        <v>44</v>
      </c>
      <c r="C35" s="6" t="s">
        <v>2195</v>
      </c>
      <c r="D35" s="6" t="s">
        <v>46</v>
      </c>
      <c r="E35" s="6" t="s">
        <v>2299</v>
      </c>
      <c r="F35" s="6" t="s">
        <v>77</v>
      </c>
      <c r="G35" s="8">
        <v>118.044</v>
      </c>
      <c r="H35" s="11">
        <v>730</v>
      </c>
      <c r="I35" s="10">
        <f>ROUND((H35*G35),2)</f>
        <v>86172.12</v>
      </c>
      <c r="O35">
        <f>rekapitulace!H8</f>
        <v>21</v>
      </c>
      <c r="P35">
        <f>O35/100*I35</f>
        <v>18096.1452</v>
      </c>
    </row>
    <row r="36" ht="216.75">
      <c r="E36" s="12" t="s">
        <v>2300</v>
      </c>
    </row>
    <row r="37" spans="1:16" ht="12.75" customHeight="1">
      <c r="A37" s="13"/>
      <c r="B37" s="13"/>
      <c r="C37" s="13" t="s">
        <v>24</v>
      </c>
      <c r="D37" s="13"/>
      <c r="E37" s="13" t="s">
        <v>43</v>
      </c>
      <c r="F37" s="13"/>
      <c r="G37" s="13"/>
      <c r="H37" s="13"/>
      <c r="I37" s="13">
        <f>SUM(I27:I36)</f>
        <v>369057.17000000004</v>
      </c>
      <c r="P37">
        <f>ROUND(SUM(P27:P36),2)</f>
        <v>77502.01</v>
      </c>
    </row>
    <row r="39" spans="1:9" ht="12.75" customHeight="1">
      <c r="A39" s="7"/>
      <c r="B39" s="7"/>
      <c r="C39" s="7" t="s">
        <v>36</v>
      </c>
      <c r="D39" s="7"/>
      <c r="E39" s="7" t="s">
        <v>2012</v>
      </c>
      <c r="F39" s="7"/>
      <c r="G39" s="9"/>
      <c r="H39" s="7"/>
      <c r="I39" s="9"/>
    </row>
    <row r="40" spans="1:16" ht="12.75">
      <c r="A40" s="6">
        <v>15</v>
      </c>
      <c r="B40" s="6" t="s">
        <v>44</v>
      </c>
      <c r="C40" s="6" t="s">
        <v>2301</v>
      </c>
      <c r="D40" s="6" t="s">
        <v>46</v>
      </c>
      <c r="E40" s="6" t="s">
        <v>2302</v>
      </c>
      <c r="F40" s="6" t="s">
        <v>77</v>
      </c>
      <c r="G40" s="8">
        <v>39.065</v>
      </c>
      <c r="H40" s="11">
        <v>4390</v>
      </c>
      <c r="I40" s="10">
        <f>ROUND((H40*G40),2)</f>
        <v>171495.35</v>
      </c>
      <c r="O40">
        <f>rekapitulace!H8</f>
        <v>21</v>
      </c>
      <c r="P40">
        <f>O40/100*I40</f>
        <v>36014.0235</v>
      </c>
    </row>
    <row r="41" ht="127.5">
      <c r="E41" s="12" t="s">
        <v>2303</v>
      </c>
    </row>
    <row r="42" spans="1:16" ht="12.75" customHeight="1">
      <c r="A42" s="13"/>
      <c r="B42" s="13"/>
      <c r="C42" s="13" t="s">
        <v>36</v>
      </c>
      <c r="D42" s="13"/>
      <c r="E42" s="13" t="s">
        <v>2012</v>
      </c>
      <c r="F42" s="13"/>
      <c r="G42" s="13"/>
      <c r="H42" s="13"/>
      <c r="I42" s="13">
        <f>SUM(I40:I41)</f>
        <v>171495.35</v>
      </c>
      <c r="P42">
        <f>ROUND(SUM(P40:P41),2)</f>
        <v>36014.02</v>
      </c>
    </row>
    <row r="44" spans="1:9" ht="12.75" customHeight="1">
      <c r="A44" s="7"/>
      <c r="B44" s="7"/>
      <c r="C44" s="7" t="s">
        <v>40</v>
      </c>
      <c r="D44" s="7"/>
      <c r="E44" s="7" t="s">
        <v>1880</v>
      </c>
      <c r="F44" s="7"/>
      <c r="G44" s="9"/>
      <c r="H44" s="7"/>
      <c r="I44" s="9"/>
    </row>
    <row r="45" spans="1:16" ht="25.5">
      <c r="A45" s="6">
        <v>16</v>
      </c>
      <c r="B45" s="6" t="s">
        <v>44</v>
      </c>
      <c r="C45" s="6" t="s">
        <v>2304</v>
      </c>
      <c r="D45" s="6" t="s">
        <v>46</v>
      </c>
      <c r="E45" s="6" t="s">
        <v>2305</v>
      </c>
      <c r="F45" s="6" t="s">
        <v>72</v>
      </c>
      <c r="G45" s="8">
        <v>432</v>
      </c>
      <c r="H45" s="11">
        <v>47</v>
      </c>
      <c r="I45" s="10">
        <f>ROUND((H45*G45),2)</f>
        <v>20304</v>
      </c>
      <c r="O45">
        <f>rekapitulace!H8</f>
        <v>21</v>
      </c>
      <c r="P45">
        <f>O45/100*I45</f>
        <v>4263.84</v>
      </c>
    </row>
    <row r="46" ht="89.25">
      <c r="E46" s="12" t="s">
        <v>2306</v>
      </c>
    </row>
    <row r="47" spans="1:16" ht="25.5">
      <c r="A47" s="6">
        <v>17</v>
      </c>
      <c r="B47" s="6" t="s">
        <v>44</v>
      </c>
      <c r="C47" s="6" t="s">
        <v>2307</v>
      </c>
      <c r="D47" s="6" t="s">
        <v>46</v>
      </c>
      <c r="E47" s="6" t="s">
        <v>2308</v>
      </c>
      <c r="F47" s="6" t="s">
        <v>72</v>
      </c>
      <c r="G47" s="8">
        <v>96</v>
      </c>
      <c r="H47" s="11">
        <v>2275</v>
      </c>
      <c r="I47" s="10">
        <f>ROUND((H47*G47),2)</f>
        <v>218400</v>
      </c>
      <c r="O47">
        <f>rekapitulace!H8</f>
        <v>21</v>
      </c>
      <c r="P47">
        <f>O47/100*I47</f>
        <v>45864</v>
      </c>
    </row>
    <row r="48" ht="38.25">
      <c r="E48" s="12" t="s">
        <v>2309</v>
      </c>
    </row>
    <row r="49" spans="1:16" ht="25.5">
      <c r="A49" s="6">
        <v>18</v>
      </c>
      <c r="B49" s="6" t="s">
        <v>44</v>
      </c>
      <c r="C49" s="6" t="s">
        <v>2310</v>
      </c>
      <c r="D49" s="6" t="s">
        <v>46</v>
      </c>
      <c r="E49" s="6" t="s">
        <v>2311</v>
      </c>
      <c r="F49" s="6" t="s">
        <v>72</v>
      </c>
      <c r="G49" s="8">
        <v>1603.195</v>
      </c>
      <c r="H49" s="11">
        <v>28</v>
      </c>
      <c r="I49" s="10">
        <f>ROUND((H49*G49),2)</f>
        <v>44889.46</v>
      </c>
      <c r="O49">
        <f>rekapitulace!H8</f>
        <v>21</v>
      </c>
      <c r="P49">
        <f>O49/100*I49</f>
        <v>9426.7866</v>
      </c>
    </row>
    <row r="50" ht="114.75">
      <c r="E50" s="12" t="s">
        <v>2312</v>
      </c>
    </row>
    <row r="51" spans="1:16" ht="25.5">
      <c r="A51" s="6">
        <v>19</v>
      </c>
      <c r="B51" s="6" t="s">
        <v>44</v>
      </c>
      <c r="C51" s="6" t="s">
        <v>2313</v>
      </c>
      <c r="D51" s="6" t="s">
        <v>46</v>
      </c>
      <c r="E51" s="6" t="s">
        <v>2314</v>
      </c>
      <c r="F51" s="6" t="s">
        <v>72</v>
      </c>
      <c r="G51" s="8">
        <v>1353</v>
      </c>
      <c r="H51" s="11">
        <v>29</v>
      </c>
      <c r="I51" s="10">
        <f>ROUND((H51*G51),2)</f>
        <v>39237</v>
      </c>
      <c r="O51">
        <f>rekapitulace!H8</f>
        <v>21</v>
      </c>
      <c r="P51">
        <f>O51/100*I51</f>
        <v>8239.77</v>
      </c>
    </row>
    <row r="52" ht="191.25">
      <c r="E52" s="12" t="s">
        <v>2315</v>
      </c>
    </row>
    <row r="53" spans="1:16" ht="25.5">
      <c r="A53" s="6">
        <v>20</v>
      </c>
      <c r="B53" s="6" t="s">
        <v>44</v>
      </c>
      <c r="C53" s="6" t="s">
        <v>2316</v>
      </c>
      <c r="D53" s="6" t="s">
        <v>46</v>
      </c>
      <c r="E53" s="6" t="s">
        <v>2317</v>
      </c>
      <c r="F53" s="6" t="s">
        <v>72</v>
      </c>
      <c r="G53" s="8">
        <v>1892.514</v>
      </c>
      <c r="H53" s="11">
        <v>81</v>
      </c>
      <c r="I53" s="10">
        <f>ROUND((H53*G53),2)</f>
        <v>153293.63</v>
      </c>
      <c r="O53">
        <f>rekapitulace!H8</f>
        <v>21</v>
      </c>
      <c r="P53">
        <f>O53/100*I53</f>
        <v>32191.6623</v>
      </c>
    </row>
    <row r="54" ht="165.75">
      <c r="E54" s="12" t="s">
        <v>2318</v>
      </c>
    </row>
    <row r="55" spans="1:16" ht="25.5">
      <c r="A55" s="6">
        <v>21</v>
      </c>
      <c r="B55" s="6" t="s">
        <v>44</v>
      </c>
      <c r="C55" s="6" t="s">
        <v>2319</v>
      </c>
      <c r="D55" s="6" t="s">
        <v>46</v>
      </c>
      <c r="E55" s="6" t="s">
        <v>2320</v>
      </c>
      <c r="F55" s="6" t="s">
        <v>72</v>
      </c>
      <c r="G55" s="8">
        <v>30</v>
      </c>
      <c r="H55" s="11">
        <v>79</v>
      </c>
      <c r="I55" s="10">
        <f aca="true" t="shared" si="2" ref="I55:I60">ROUND((H55*G55),2)</f>
        <v>2370</v>
      </c>
      <c r="O55">
        <f>rekapitulace!H8</f>
        <v>21</v>
      </c>
      <c r="P55">
        <f aca="true" t="shared" si="3" ref="P55:P60">O55/100*I55</f>
        <v>497.7</v>
      </c>
    </row>
    <row r="56" spans="1:16" ht="25.5">
      <c r="A56" s="6">
        <v>22</v>
      </c>
      <c r="B56" s="6" t="s">
        <v>44</v>
      </c>
      <c r="C56" s="6" t="s">
        <v>2321</v>
      </c>
      <c r="D56" s="6" t="s">
        <v>46</v>
      </c>
      <c r="E56" s="6" t="s">
        <v>2322</v>
      </c>
      <c r="F56" s="6" t="s">
        <v>52</v>
      </c>
      <c r="G56" s="8">
        <v>2</v>
      </c>
      <c r="H56" s="11">
        <v>875</v>
      </c>
      <c r="I56" s="10">
        <f t="shared" si="2"/>
        <v>1750</v>
      </c>
      <c r="O56">
        <f>rekapitulace!H8</f>
        <v>21</v>
      </c>
      <c r="P56">
        <f t="shared" si="3"/>
        <v>367.5</v>
      </c>
    </row>
    <row r="57" spans="1:16" ht="25.5">
      <c r="A57" s="6">
        <v>23</v>
      </c>
      <c r="B57" s="6" t="s">
        <v>44</v>
      </c>
      <c r="C57" s="6" t="s">
        <v>2323</v>
      </c>
      <c r="D57" s="6" t="s">
        <v>46</v>
      </c>
      <c r="E57" s="6" t="s">
        <v>2324</v>
      </c>
      <c r="F57" s="6" t="s">
        <v>52</v>
      </c>
      <c r="G57" s="8">
        <v>4</v>
      </c>
      <c r="H57" s="11">
        <v>632</v>
      </c>
      <c r="I57" s="10">
        <f t="shared" si="2"/>
        <v>2528</v>
      </c>
      <c r="O57">
        <f>rekapitulace!H8</f>
        <v>21</v>
      </c>
      <c r="P57">
        <f t="shared" si="3"/>
        <v>530.88</v>
      </c>
    </row>
    <row r="58" spans="1:16" ht="25.5">
      <c r="A58" s="6">
        <v>24</v>
      </c>
      <c r="B58" s="6" t="s">
        <v>44</v>
      </c>
      <c r="C58" s="6" t="s">
        <v>2325</v>
      </c>
      <c r="D58" s="6" t="s">
        <v>46</v>
      </c>
      <c r="E58" s="6" t="s">
        <v>2326</v>
      </c>
      <c r="F58" s="6" t="s">
        <v>52</v>
      </c>
      <c r="G58" s="8">
        <v>2</v>
      </c>
      <c r="H58" s="11">
        <v>1120</v>
      </c>
      <c r="I58" s="10">
        <f t="shared" si="2"/>
        <v>2240</v>
      </c>
      <c r="O58">
        <f>rekapitulace!H8</f>
        <v>21</v>
      </c>
      <c r="P58">
        <f t="shared" si="3"/>
        <v>470.4</v>
      </c>
    </row>
    <row r="59" spans="1:16" ht="63.75">
      <c r="A59" s="6">
        <v>25</v>
      </c>
      <c r="B59" s="6" t="s">
        <v>44</v>
      </c>
      <c r="C59" s="6" t="s">
        <v>2327</v>
      </c>
      <c r="D59" s="6" t="s">
        <v>46</v>
      </c>
      <c r="E59" s="6" t="s">
        <v>2328</v>
      </c>
      <c r="F59" s="6" t="s">
        <v>52</v>
      </c>
      <c r="G59" s="8">
        <v>1</v>
      </c>
      <c r="H59" s="11">
        <v>2015</v>
      </c>
      <c r="I59" s="10">
        <f t="shared" si="2"/>
        <v>2015</v>
      </c>
      <c r="O59">
        <f>rekapitulace!H8</f>
        <v>21</v>
      </c>
      <c r="P59">
        <f t="shared" si="3"/>
        <v>423.15</v>
      </c>
    </row>
    <row r="60" spans="1:16" ht="25.5">
      <c r="A60" s="6">
        <v>26</v>
      </c>
      <c r="B60" s="6" t="s">
        <v>44</v>
      </c>
      <c r="C60" s="6" t="s">
        <v>2329</v>
      </c>
      <c r="D60" s="6" t="s">
        <v>46</v>
      </c>
      <c r="E60" s="6" t="s">
        <v>2330</v>
      </c>
      <c r="F60" s="6" t="s">
        <v>72</v>
      </c>
      <c r="G60" s="8">
        <v>2035.914</v>
      </c>
      <c r="H60" s="11">
        <v>115</v>
      </c>
      <c r="I60" s="10">
        <f t="shared" si="2"/>
        <v>234130.11</v>
      </c>
      <c r="O60">
        <f>rekapitulace!H8</f>
        <v>21</v>
      </c>
      <c r="P60">
        <f t="shared" si="3"/>
        <v>49167.323099999994</v>
      </c>
    </row>
    <row r="61" ht="153">
      <c r="E61" s="12" t="s">
        <v>2331</v>
      </c>
    </row>
    <row r="62" spans="1:16" ht="51">
      <c r="A62" s="6">
        <v>27</v>
      </c>
      <c r="B62" s="6" t="s">
        <v>44</v>
      </c>
      <c r="C62" s="6" t="s">
        <v>2332</v>
      </c>
      <c r="D62" s="6" t="s">
        <v>46</v>
      </c>
      <c r="E62" s="6" t="s">
        <v>2333</v>
      </c>
      <c r="F62" s="6" t="s">
        <v>52</v>
      </c>
      <c r="G62" s="8">
        <v>119</v>
      </c>
      <c r="H62" s="11">
        <v>391</v>
      </c>
      <c r="I62" s="10">
        <f>ROUND((H62*G62),2)</f>
        <v>46529</v>
      </c>
      <c r="O62">
        <f>rekapitulace!H8</f>
        <v>21</v>
      </c>
      <c r="P62">
        <f>O62/100*I62</f>
        <v>9771.09</v>
      </c>
    </row>
    <row r="63" ht="12.75">
      <c r="E63" s="12" t="s">
        <v>2334</v>
      </c>
    </row>
    <row r="64" spans="1:16" ht="38.25">
      <c r="A64" s="6">
        <v>28</v>
      </c>
      <c r="B64" s="6" t="s">
        <v>44</v>
      </c>
      <c r="C64" s="6" t="s">
        <v>2335</v>
      </c>
      <c r="D64" s="6" t="s">
        <v>46</v>
      </c>
      <c r="E64" s="6" t="s">
        <v>2336</v>
      </c>
      <c r="F64" s="6" t="s">
        <v>52</v>
      </c>
      <c r="G64" s="8">
        <v>1</v>
      </c>
      <c r="H64" s="11">
        <v>291</v>
      </c>
      <c r="I64" s="10">
        <f aca="true" t="shared" si="4" ref="I64:I84">ROUND((H64*G64),2)</f>
        <v>291</v>
      </c>
      <c r="O64">
        <f>rekapitulace!H8</f>
        <v>21</v>
      </c>
      <c r="P64">
        <f aca="true" t="shared" si="5" ref="P64:P84">O64/100*I64</f>
        <v>61.11</v>
      </c>
    </row>
    <row r="65" spans="1:16" ht="25.5">
      <c r="A65" s="6">
        <v>29</v>
      </c>
      <c r="B65" s="6" t="s">
        <v>44</v>
      </c>
      <c r="C65" s="6" t="s">
        <v>2337</v>
      </c>
      <c r="D65" s="6" t="s">
        <v>46</v>
      </c>
      <c r="E65" s="6" t="s">
        <v>2338</v>
      </c>
      <c r="F65" s="6" t="s">
        <v>72</v>
      </c>
      <c r="G65" s="8">
        <v>200</v>
      </c>
      <c r="H65" s="11">
        <v>25</v>
      </c>
      <c r="I65" s="10">
        <f t="shared" si="4"/>
        <v>5000</v>
      </c>
      <c r="O65">
        <f>rekapitulace!H8</f>
        <v>21</v>
      </c>
      <c r="P65">
        <f t="shared" si="5"/>
        <v>1050</v>
      </c>
    </row>
    <row r="66" spans="1:16" ht="25.5">
      <c r="A66" s="6">
        <v>30</v>
      </c>
      <c r="B66" s="6" t="s">
        <v>44</v>
      </c>
      <c r="C66" s="6" t="s">
        <v>2339</v>
      </c>
      <c r="D66" s="6" t="s">
        <v>46</v>
      </c>
      <c r="E66" s="6" t="s">
        <v>2340</v>
      </c>
      <c r="F66" s="6" t="s">
        <v>52</v>
      </c>
      <c r="G66" s="8">
        <v>6</v>
      </c>
      <c r="H66" s="11">
        <v>18000</v>
      </c>
      <c r="I66" s="10">
        <f t="shared" si="4"/>
        <v>108000</v>
      </c>
      <c r="O66">
        <f>rekapitulace!H8</f>
        <v>21</v>
      </c>
      <c r="P66">
        <f t="shared" si="5"/>
        <v>22680</v>
      </c>
    </row>
    <row r="67" spans="1:16" ht="25.5">
      <c r="A67" s="6">
        <v>31</v>
      </c>
      <c r="B67" s="6" t="s">
        <v>44</v>
      </c>
      <c r="C67" s="6" t="s">
        <v>2341</v>
      </c>
      <c r="D67" s="6" t="s">
        <v>46</v>
      </c>
      <c r="E67" s="6" t="s">
        <v>2342</v>
      </c>
      <c r="F67" s="6" t="s">
        <v>52</v>
      </c>
      <c r="G67" s="8">
        <v>17</v>
      </c>
      <c r="H67" s="11">
        <v>22000</v>
      </c>
      <c r="I67" s="10">
        <f t="shared" si="4"/>
        <v>374000</v>
      </c>
      <c r="O67">
        <f>rekapitulace!H8</f>
        <v>21</v>
      </c>
      <c r="P67">
        <f t="shared" si="5"/>
        <v>78540</v>
      </c>
    </row>
    <row r="68" spans="1:16" ht="25.5">
      <c r="A68" s="6">
        <v>32</v>
      </c>
      <c r="B68" s="6" t="s">
        <v>44</v>
      </c>
      <c r="C68" s="6" t="s">
        <v>2343</v>
      </c>
      <c r="D68" s="6" t="s">
        <v>46</v>
      </c>
      <c r="E68" s="6" t="s">
        <v>2344</v>
      </c>
      <c r="F68" s="6" t="s">
        <v>52</v>
      </c>
      <c r="G68" s="8">
        <v>24</v>
      </c>
      <c r="H68" s="11">
        <v>26000</v>
      </c>
      <c r="I68" s="10">
        <f t="shared" si="4"/>
        <v>624000</v>
      </c>
      <c r="O68">
        <f>rekapitulace!H8</f>
        <v>21</v>
      </c>
      <c r="P68">
        <f t="shared" si="5"/>
        <v>131040</v>
      </c>
    </row>
    <row r="69" spans="1:16" ht="12.75">
      <c r="A69" s="6">
        <v>33</v>
      </c>
      <c r="B69" s="6" t="s">
        <v>44</v>
      </c>
      <c r="C69" s="6" t="s">
        <v>2345</v>
      </c>
      <c r="D69" s="6" t="s">
        <v>46</v>
      </c>
      <c r="E69" s="6" t="s">
        <v>2346</v>
      </c>
      <c r="F69" s="6" t="s">
        <v>52</v>
      </c>
      <c r="G69" s="8">
        <v>40</v>
      </c>
      <c r="H69" s="11">
        <v>1282</v>
      </c>
      <c r="I69" s="10">
        <f t="shared" si="4"/>
        <v>51280</v>
      </c>
      <c r="O69">
        <f>rekapitulace!H8</f>
        <v>21</v>
      </c>
      <c r="P69">
        <f t="shared" si="5"/>
        <v>10768.8</v>
      </c>
    </row>
    <row r="70" spans="1:16" ht="12.75">
      <c r="A70" s="6">
        <v>34</v>
      </c>
      <c r="B70" s="6" t="s">
        <v>44</v>
      </c>
      <c r="C70" s="6" t="s">
        <v>2347</v>
      </c>
      <c r="D70" s="6" t="s">
        <v>46</v>
      </c>
      <c r="E70" s="6" t="s">
        <v>2348</v>
      </c>
      <c r="F70" s="6" t="s">
        <v>52</v>
      </c>
      <c r="G70" s="8">
        <v>8</v>
      </c>
      <c r="H70" s="11">
        <v>1510</v>
      </c>
      <c r="I70" s="10">
        <f t="shared" si="4"/>
        <v>12080</v>
      </c>
      <c r="O70">
        <f>rekapitulace!H8</f>
        <v>21</v>
      </c>
      <c r="P70">
        <f t="shared" si="5"/>
        <v>2536.7999999999997</v>
      </c>
    </row>
    <row r="71" spans="1:16" ht="25.5">
      <c r="A71" s="6">
        <v>35</v>
      </c>
      <c r="B71" s="6" t="s">
        <v>44</v>
      </c>
      <c r="C71" s="6" t="s">
        <v>2349</v>
      </c>
      <c r="D71" s="6" t="s">
        <v>46</v>
      </c>
      <c r="E71" s="6" t="s">
        <v>2350</v>
      </c>
      <c r="F71" s="6" t="s">
        <v>52</v>
      </c>
      <c r="G71" s="8">
        <v>9</v>
      </c>
      <c r="H71" s="11">
        <v>2350</v>
      </c>
      <c r="I71" s="10">
        <f t="shared" si="4"/>
        <v>21150</v>
      </c>
      <c r="O71">
        <f>rekapitulace!H8</f>
        <v>21</v>
      </c>
      <c r="P71">
        <f t="shared" si="5"/>
        <v>4441.5</v>
      </c>
    </row>
    <row r="72" spans="1:16" ht="38.25">
      <c r="A72" s="6">
        <v>36</v>
      </c>
      <c r="B72" s="6" t="s">
        <v>44</v>
      </c>
      <c r="C72" s="6" t="s">
        <v>2351</v>
      </c>
      <c r="D72" s="6" t="s">
        <v>46</v>
      </c>
      <c r="E72" s="6" t="s">
        <v>2352</v>
      </c>
      <c r="F72" s="6" t="s">
        <v>52</v>
      </c>
      <c r="G72" s="8">
        <v>16</v>
      </c>
      <c r="H72" s="11">
        <v>950</v>
      </c>
      <c r="I72" s="10">
        <f t="shared" si="4"/>
        <v>15200</v>
      </c>
      <c r="O72">
        <f>rekapitulace!H8</f>
        <v>21</v>
      </c>
      <c r="P72">
        <f t="shared" si="5"/>
        <v>3192</v>
      </c>
    </row>
    <row r="73" spans="1:16" ht="38.25">
      <c r="A73" s="6">
        <v>37</v>
      </c>
      <c r="B73" s="6" t="s">
        <v>44</v>
      </c>
      <c r="C73" s="6" t="s">
        <v>2353</v>
      </c>
      <c r="D73" s="6" t="s">
        <v>46</v>
      </c>
      <c r="E73" s="6" t="s">
        <v>2354</v>
      </c>
      <c r="F73" s="6" t="s">
        <v>52</v>
      </c>
      <c r="G73" s="8">
        <v>4</v>
      </c>
      <c r="H73" s="11">
        <v>950</v>
      </c>
      <c r="I73" s="10">
        <f t="shared" si="4"/>
        <v>3800</v>
      </c>
      <c r="O73">
        <f>rekapitulace!H8</f>
        <v>21</v>
      </c>
      <c r="P73">
        <f t="shared" si="5"/>
        <v>798</v>
      </c>
    </row>
    <row r="74" spans="1:16" ht="38.25">
      <c r="A74" s="6">
        <v>38</v>
      </c>
      <c r="B74" s="6" t="s">
        <v>44</v>
      </c>
      <c r="C74" s="6" t="s">
        <v>2355</v>
      </c>
      <c r="D74" s="6" t="s">
        <v>46</v>
      </c>
      <c r="E74" s="6" t="s">
        <v>2356</v>
      </c>
      <c r="F74" s="6" t="s">
        <v>52</v>
      </c>
      <c r="G74" s="8">
        <v>6</v>
      </c>
      <c r="H74" s="11">
        <v>3500</v>
      </c>
      <c r="I74" s="10">
        <f t="shared" si="4"/>
        <v>21000</v>
      </c>
      <c r="O74">
        <f>rekapitulace!H8</f>
        <v>21</v>
      </c>
      <c r="P74">
        <f t="shared" si="5"/>
        <v>4410</v>
      </c>
    </row>
    <row r="75" spans="1:16" ht="38.25">
      <c r="A75" s="6">
        <v>39</v>
      </c>
      <c r="B75" s="6" t="s">
        <v>44</v>
      </c>
      <c r="C75" s="6" t="s">
        <v>2357</v>
      </c>
      <c r="D75" s="6" t="s">
        <v>46</v>
      </c>
      <c r="E75" s="6" t="s">
        <v>2358</v>
      </c>
      <c r="F75" s="6" t="s">
        <v>52</v>
      </c>
      <c r="G75" s="8">
        <v>1</v>
      </c>
      <c r="H75" s="11">
        <v>3705</v>
      </c>
      <c r="I75" s="10">
        <f t="shared" si="4"/>
        <v>3705</v>
      </c>
      <c r="O75">
        <f>rekapitulace!H8</f>
        <v>21</v>
      </c>
      <c r="P75">
        <f t="shared" si="5"/>
        <v>778.05</v>
      </c>
    </row>
    <row r="76" spans="1:16" ht="38.25">
      <c r="A76" s="6">
        <v>40</v>
      </c>
      <c r="B76" s="6" t="s">
        <v>44</v>
      </c>
      <c r="C76" s="6" t="s">
        <v>2359</v>
      </c>
      <c r="D76" s="6" t="s">
        <v>46</v>
      </c>
      <c r="E76" s="6" t="s">
        <v>2360</v>
      </c>
      <c r="F76" s="6" t="s">
        <v>52</v>
      </c>
      <c r="G76" s="8">
        <v>24</v>
      </c>
      <c r="H76" s="11">
        <v>3705</v>
      </c>
      <c r="I76" s="10">
        <f t="shared" si="4"/>
        <v>88920</v>
      </c>
      <c r="O76">
        <f>rekapitulace!H8</f>
        <v>21</v>
      </c>
      <c r="P76">
        <f t="shared" si="5"/>
        <v>18673.2</v>
      </c>
    </row>
    <row r="77" spans="1:16" ht="25.5">
      <c r="A77" s="6">
        <v>41</v>
      </c>
      <c r="B77" s="6" t="s">
        <v>44</v>
      </c>
      <c r="C77" s="6" t="s">
        <v>2361</v>
      </c>
      <c r="D77" s="6" t="s">
        <v>46</v>
      </c>
      <c r="E77" s="6" t="s">
        <v>2362</v>
      </c>
      <c r="F77" s="6" t="s">
        <v>52</v>
      </c>
      <c r="G77" s="8">
        <v>42</v>
      </c>
      <c r="H77" s="11">
        <v>15437</v>
      </c>
      <c r="I77" s="10">
        <f t="shared" si="4"/>
        <v>648354</v>
      </c>
      <c r="O77">
        <f>rekapitulace!H8</f>
        <v>21</v>
      </c>
      <c r="P77">
        <f t="shared" si="5"/>
        <v>136154.34</v>
      </c>
    </row>
    <row r="78" spans="1:16" ht="25.5">
      <c r="A78" s="6">
        <v>42</v>
      </c>
      <c r="B78" s="6" t="s">
        <v>44</v>
      </c>
      <c r="C78" s="6" t="s">
        <v>2363</v>
      </c>
      <c r="D78" s="6" t="s">
        <v>46</v>
      </c>
      <c r="E78" s="6" t="s">
        <v>2364</v>
      </c>
      <c r="F78" s="6" t="s">
        <v>52</v>
      </c>
      <c r="G78" s="8">
        <v>24</v>
      </c>
      <c r="H78" s="11">
        <v>11437</v>
      </c>
      <c r="I78" s="10">
        <f t="shared" si="4"/>
        <v>274488</v>
      </c>
      <c r="O78">
        <f>rekapitulace!H8</f>
        <v>21</v>
      </c>
      <c r="P78">
        <f t="shared" si="5"/>
        <v>57642.479999999996</v>
      </c>
    </row>
    <row r="79" spans="1:16" ht="25.5">
      <c r="A79" s="6">
        <v>43</v>
      </c>
      <c r="B79" s="6" t="s">
        <v>44</v>
      </c>
      <c r="C79" s="6" t="s">
        <v>2365</v>
      </c>
      <c r="D79" s="6" t="s">
        <v>46</v>
      </c>
      <c r="E79" s="6" t="s">
        <v>2366</v>
      </c>
      <c r="F79" s="6" t="s">
        <v>52</v>
      </c>
      <c r="G79" s="8">
        <v>10</v>
      </c>
      <c r="H79" s="11">
        <v>21437</v>
      </c>
      <c r="I79" s="10">
        <f t="shared" si="4"/>
        <v>214370</v>
      </c>
      <c r="O79">
        <f>rekapitulace!H8</f>
        <v>21</v>
      </c>
      <c r="P79">
        <f t="shared" si="5"/>
        <v>45017.7</v>
      </c>
    </row>
    <row r="80" spans="1:16" ht="38.25">
      <c r="A80" s="6">
        <v>44</v>
      </c>
      <c r="B80" s="6" t="s">
        <v>44</v>
      </c>
      <c r="C80" s="6" t="s">
        <v>2367</v>
      </c>
      <c r="D80" s="6" t="s">
        <v>46</v>
      </c>
      <c r="E80" s="6" t="s">
        <v>2368</v>
      </c>
      <c r="F80" s="6" t="s">
        <v>52</v>
      </c>
      <c r="G80" s="8">
        <v>1</v>
      </c>
      <c r="H80" s="11">
        <v>3750</v>
      </c>
      <c r="I80" s="10">
        <f t="shared" si="4"/>
        <v>3750</v>
      </c>
      <c r="O80">
        <f>rekapitulace!H8</f>
        <v>21</v>
      </c>
      <c r="P80">
        <f t="shared" si="5"/>
        <v>787.5</v>
      </c>
    </row>
    <row r="81" spans="1:16" ht="12.75">
      <c r="A81" s="6">
        <v>45</v>
      </c>
      <c r="B81" s="6" t="s">
        <v>44</v>
      </c>
      <c r="C81" s="6" t="s">
        <v>2369</v>
      </c>
      <c r="D81" s="6" t="s">
        <v>46</v>
      </c>
      <c r="E81" s="6" t="s">
        <v>2370</v>
      </c>
      <c r="F81" s="6" t="s">
        <v>52</v>
      </c>
      <c r="G81" s="8">
        <v>35</v>
      </c>
      <c r="H81" s="11">
        <v>3504</v>
      </c>
      <c r="I81" s="10">
        <f t="shared" si="4"/>
        <v>122640</v>
      </c>
      <c r="O81">
        <f>rekapitulace!H8</f>
        <v>21</v>
      </c>
      <c r="P81">
        <f t="shared" si="5"/>
        <v>25754.399999999998</v>
      </c>
    </row>
    <row r="82" spans="1:16" ht="25.5">
      <c r="A82" s="6">
        <v>46</v>
      </c>
      <c r="B82" s="6" t="s">
        <v>44</v>
      </c>
      <c r="C82" s="6" t="s">
        <v>2371</v>
      </c>
      <c r="D82" s="6" t="s">
        <v>46</v>
      </c>
      <c r="E82" s="6" t="s">
        <v>2372</v>
      </c>
      <c r="F82" s="6" t="s">
        <v>52</v>
      </c>
      <c r="G82" s="8">
        <v>9</v>
      </c>
      <c r="H82" s="11">
        <v>599</v>
      </c>
      <c r="I82" s="10">
        <f t="shared" si="4"/>
        <v>5391</v>
      </c>
      <c r="O82">
        <f>rekapitulace!H8</f>
        <v>21</v>
      </c>
      <c r="P82">
        <f t="shared" si="5"/>
        <v>1132.11</v>
      </c>
    </row>
    <row r="83" spans="1:16" ht="25.5">
      <c r="A83" s="6">
        <v>47</v>
      </c>
      <c r="B83" s="6" t="s">
        <v>44</v>
      </c>
      <c r="C83" s="6" t="s">
        <v>2373</v>
      </c>
      <c r="D83" s="6" t="s">
        <v>46</v>
      </c>
      <c r="E83" s="6" t="s">
        <v>2374</v>
      </c>
      <c r="F83" s="6" t="s">
        <v>52</v>
      </c>
      <c r="G83" s="8">
        <v>36</v>
      </c>
      <c r="H83" s="11">
        <v>380</v>
      </c>
      <c r="I83" s="10">
        <f t="shared" si="4"/>
        <v>13680</v>
      </c>
      <c r="O83">
        <f>rekapitulace!H8</f>
        <v>21</v>
      </c>
      <c r="P83">
        <f t="shared" si="5"/>
        <v>2872.7999999999997</v>
      </c>
    </row>
    <row r="84" spans="1:16" ht="25.5">
      <c r="A84" s="6">
        <v>48</v>
      </c>
      <c r="B84" s="6" t="s">
        <v>44</v>
      </c>
      <c r="C84" s="6" t="s">
        <v>2375</v>
      </c>
      <c r="D84" s="6" t="s">
        <v>46</v>
      </c>
      <c r="E84" s="6" t="s">
        <v>2376</v>
      </c>
      <c r="F84" s="6" t="s">
        <v>52</v>
      </c>
      <c r="G84" s="8">
        <v>2</v>
      </c>
      <c r="H84" s="11">
        <v>88</v>
      </c>
      <c r="I84" s="10">
        <f t="shared" si="4"/>
        <v>176</v>
      </c>
      <c r="O84">
        <f>rekapitulace!H8</f>
        <v>21</v>
      </c>
      <c r="P84">
        <f t="shared" si="5"/>
        <v>36.96</v>
      </c>
    </row>
    <row r="85" spans="1:16" ht="12.75" customHeight="1">
      <c r="A85" s="13"/>
      <c r="B85" s="13"/>
      <c r="C85" s="13" t="s">
        <v>40</v>
      </c>
      <c r="D85" s="13"/>
      <c r="E85" s="13" t="s">
        <v>1880</v>
      </c>
      <c r="F85" s="13"/>
      <c r="G85" s="13"/>
      <c r="H85" s="13"/>
      <c r="I85" s="13">
        <f>SUM(I45:I84)</f>
        <v>3378961.2</v>
      </c>
      <c r="P85">
        <f>ROUND(SUM(P45:P84),2)</f>
        <v>709581.85</v>
      </c>
    </row>
    <row r="87" spans="1:16" ht="12.75" customHeight="1">
      <c r="A87" s="13"/>
      <c r="B87" s="13"/>
      <c r="C87" s="13"/>
      <c r="D87" s="13"/>
      <c r="E87" s="13" t="s">
        <v>60</v>
      </c>
      <c r="F87" s="13"/>
      <c r="G87" s="13"/>
      <c r="H87" s="13"/>
      <c r="I87" s="13">
        <f>+I24+I37+I42+I85</f>
        <v>4064015.72</v>
      </c>
      <c r="P87">
        <f>+P24+P37+P42+P85</f>
        <v>853443.2999999999</v>
      </c>
    </row>
    <row r="89" spans="1:9" ht="12.75" customHeight="1">
      <c r="A89" s="7" t="s">
        <v>61</v>
      </c>
      <c r="B89" s="7"/>
      <c r="C89" s="7"/>
      <c r="D89" s="7"/>
      <c r="E89" s="7"/>
      <c r="F89" s="7"/>
      <c r="G89" s="7"/>
      <c r="H89" s="7"/>
      <c r="I89" s="7"/>
    </row>
    <row r="90" spans="1:9" ht="12.75" customHeight="1">
      <c r="A90" s="7"/>
      <c r="B90" s="7"/>
      <c r="C90" s="7"/>
      <c r="D90" s="7"/>
      <c r="E90" s="7" t="s">
        <v>62</v>
      </c>
      <c r="F90" s="7"/>
      <c r="G90" s="7"/>
      <c r="H90" s="7"/>
      <c r="I90" s="7"/>
    </row>
    <row r="91" spans="1:16" ht="12.75" customHeight="1">
      <c r="A91" s="13"/>
      <c r="B91" s="13"/>
      <c r="C91" s="13"/>
      <c r="D91" s="13"/>
      <c r="E91" s="13" t="s">
        <v>63</v>
      </c>
      <c r="F91" s="13"/>
      <c r="G91" s="13"/>
      <c r="H91" s="13"/>
      <c r="I91" s="13">
        <v>0</v>
      </c>
      <c r="P91">
        <v>0</v>
      </c>
    </row>
    <row r="92" spans="1:9" ht="12.75" customHeight="1">
      <c r="A92" s="13"/>
      <c r="B92" s="13"/>
      <c r="C92" s="13"/>
      <c r="D92" s="13"/>
      <c r="E92" s="13" t="s">
        <v>64</v>
      </c>
      <c r="F92" s="13"/>
      <c r="G92" s="13"/>
      <c r="H92" s="13"/>
      <c r="I92" s="13"/>
    </row>
    <row r="93" spans="1:16" ht="12.75" customHeight="1">
      <c r="A93" s="13"/>
      <c r="B93" s="13"/>
      <c r="C93" s="13"/>
      <c r="D93" s="13"/>
      <c r="E93" s="13" t="s">
        <v>65</v>
      </c>
      <c r="F93" s="13"/>
      <c r="G93" s="13"/>
      <c r="H93" s="13"/>
      <c r="I93" s="13">
        <v>0</v>
      </c>
      <c r="P93">
        <v>0</v>
      </c>
    </row>
    <row r="94" spans="1:16" ht="12.75" customHeight="1">
      <c r="A94" s="13"/>
      <c r="B94" s="13"/>
      <c r="C94" s="13"/>
      <c r="D94" s="13"/>
      <c r="E94" s="13" t="s">
        <v>66</v>
      </c>
      <c r="F94" s="13"/>
      <c r="G94" s="13"/>
      <c r="H94" s="13"/>
      <c r="I94" s="13">
        <f>I91+I93</f>
        <v>0</v>
      </c>
      <c r="P94">
        <f>P91+P93</f>
        <v>0</v>
      </c>
    </row>
    <row r="96" spans="1:16" ht="12.75" customHeight="1">
      <c r="A96" s="13"/>
      <c r="B96" s="13"/>
      <c r="C96" s="13"/>
      <c r="D96" s="13"/>
      <c r="E96" s="13" t="s">
        <v>66</v>
      </c>
      <c r="F96" s="13"/>
      <c r="G96" s="13"/>
      <c r="H96" s="13"/>
      <c r="I96" s="13">
        <f>I87+I94</f>
        <v>4064015.72</v>
      </c>
      <c r="P96">
        <f>P87+P94</f>
        <v>853443.2999999999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2377</v>
      </c>
      <c r="D5" s="5"/>
      <c r="E5" s="5" t="s">
        <v>2378</v>
      </c>
    </row>
    <row r="6" spans="1:5" ht="12.75" customHeight="1">
      <c r="A6" t="s">
        <v>18</v>
      </c>
      <c r="C6" s="5" t="s">
        <v>2377</v>
      </c>
      <c r="D6" s="5"/>
      <c r="E6" s="5" t="s">
        <v>2378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43</v>
      </c>
      <c r="F11" s="7"/>
      <c r="G11" s="9"/>
      <c r="H11" s="7"/>
      <c r="I11" s="9"/>
    </row>
    <row r="12" spans="1:16" ht="12.75">
      <c r="A12" s="6">
        <v>1</v>
      </c>
      <c r="B12" s="6" t="s">
        <v>44</v>
      </c>
      <c r="C12" s="6" t="s">
        <v>1988</v>
      </c>
      <c r="D12" s="6" t="s">
        <v>46</v>
      </c>
      <c r="E12" s="6" t="s">
        <v>1989</v>
      </c>
      <c r="F12" s="6" t="s">
        <v>48</v>
      </c>
      <c r="G12" s="8">
        <v>2315.9</v>
      </c>
      <c r="H12" s="11">
        <v>14</v>
      </c>
      <c r="I12" s="10">
        <f>ROUND((H12*G12),2)</f>
        <v>32422.6</v>
      </c>
      <c r="O12">
        <f>rekapitulace!H8</f>
        <v>21</v>
      </c>
      <c r="P12">
        <f>O12/100*I12</f>
        <v>6808.745999999999</v>
      </c>
    </row>
    <row r="13" ht="12.75">
      <c r="E13" s="12" t="s">
        <v>2379</v>
      </c>
    </row>
    <row r="14" spans="1:16" ht="25.5">
      <c r="A14" s="6">
        <v>2</v>
      </c>
      <c r="B14" s="6" t="s">
        <v>44</v>
      </c>
      <c r="C14" s="6" t="s">
        <v>1990</v>
      </c>
      <c r="D14" s="6" t="s">
        <v>46</v>
      </c>
      <c r="E14" s="6" t="s">
        <v>2380</v>
      </c>
      <c r="F14" s="6" t="s">
        <v>48</v>
      </c>
      <c r="G14" s="8">
        <v>2315.9</v>
      </c>
      <c r="H14" s="11">
        <v>4</v>
      </c>
      <c r="I14" s="10">
        <f>ROUND((H14*G14),2)</f>
        <v>9263.6</v>
      </c>
      <c r="O14">
        <f>rekapitulace!H8</f>
        <v>21</v>
      </c>
      <c r="P14">
        <f>O14/100*I14</f>
        <v>1945.356</v>
      </c>
    </row>
    <row r="15" ht="12.75">
      <c r="E15" s="12" t="s">
        <v>2381</v>
      </c>
    </row>
    <row r="16" spans="1:16" ht="12.75">
      <c r="A16" s="6">
        <v>3</v>
      </c>
      <c r="B16" s="6" t="s">
        <v>44</v>
      </c>
      <c r="C16" s="6" t="s">
        <v>2382</v>
      </c>
      <c r="D16" s="6" t="s">
        <v>46</v>
      </c>
      <c r="E16" s="6" t="s">
        <v>2383</v>
      </c>
      <c r="F16" s="6" t="s">
        <v>48</v>
      </c>
      <c r="G16" s="8">
        <v>262.25</v>
      </c>
      <c r="H16" s="11">
        <v>15</v>
      </c>
      <c r="I16" s="10">
        <f>ROUND((H16*G16),2)</f>
        <v>3933.75</v>
      </c>
      <c r="O16">
        <f>rekapitulace!H8</f>
        <v>21</v>
      </c>
      <c r="P16">
        <f>O16/100*I16</f>
        <v>826.0875</v>
      </c>
    </row>
    <row r="17" ht="76.5">
      <c r="E17" s="12" t="s">
        <v>2384</v>
      </c>
    </row>
    <row r="18" spans="1:16" ht="12.75">
      <c r="A18" s="6">
        <v>4</v>
      </c>
      <c r="B18" s="6" t="s">
        <v>44</v>
      </c>
      <c r="C18" s="6" t="s">
        <v>2385</v>
      </c>
      <c r="D18" s="6" t="s">
        <v>46</v>
      </c>
      <c r="E18" s="6" t="s">
        <v>2386</v>
      </c>
      <c r="F18" s="6" t="s">
        <v>48</v>
      </c>
      <c r="G18" s="8">
        <v>2315.9</v>
      </c>
      <c r="H18" s="11">
        <v>10</v>
      </c>
      <c r="I18" s="10">
        <f>ROUND((H18*G18),2)</f>
        <v>23159</v>
      </c>
      <c r="O18">
        <f>rekapitulace!H8</f>
        <v>21</v>
      </c>
      <c r="P18">
        <f>O18/100*I18</f>
        <v>4863.389999999999</v>
      </c>
    </row>
    <row r="19" ht="12.75">
      <c r="E19" s="12" t="s">
        <v>2387</v>
      </c>
    </row>
    <row r="20" spans="1:16" ht="25.5">
      <c r="A20" s="6">
        <v>5</v>
      </c>
      <c r="B20" s="6" t="s">
        <v>44</v>
      </c>
      <c r="C20" s="6" t="s">
        <v>1992</v>
      </c>
      <c r="D20" s="6" t="s">
        <v>46</v>
      </c>
      <c r="E20" s="6" t="s">
        <v>2388</v>
      </c>
      <c r="F20" s="6" t="s">
        <v>48</v>
      </c>
      <c r="G20" s="8">
        <v>3473.85</v>
      </c>
      <c r="H20" s="11">
        <v>2</v>
      </c>
      <c r="I20" s="10">
        <f>ROUND((H20*G20),2)</f>
        <v>6947.7</v>
      </c>
      <c r="O20">
        <f>rekapitulace!H8</f>
        <v>21</v>
      </c>
      <c r="P20">
        <f>O20/100*I20</f>
        <v>1459.0169999999998</v>
      </c>
    </row>
    <row r="21" ht="12.75">
      <c r="E21" s="12" t="s">
        <v>2389</v>
      </c>
    </row>
    <row r="22" spans="1:16" ht="12.75">
      <c r="A22" s="6">
        <v>6</v>
      </c>
      <c r="B22" s="6" t="s">
        <v>44</v>
      </c>
      <c r="C22" s="6" t="s">
        <v>2390</v>
      </c>
      <c r="D22" s="6" t="s">
        <v>46</v>
      </c>
      <c r="E22" s="6" t="s">
        <v>2391</v>
      </c>
      <c r="F22" s="6" t="s">
        <v>48</v>
      </c>
      <c r="G22" s="8">
        <v>262.25</v>
      </c>
      <c r="H22" s="11">
        <v>76</v>
      </c>
      <c r="I22" s="10">
        <f>ROUND((H22*G22),2)</f>
        <v>19931</v>
      </c>
      <c r="O22">
        <f>rekapitulace!H8</f>
        <v>21</v>
      </c>
      <c r="P22">
        <f>O22/100*I22</f>
        <v>4185.51</v>
      </c>
    </row>
    <row r="23" ht="12.75">
      <c r="E23" s="12" t="s">
        <v>2392</v>
      </c>
    </row>
    <row r="24" spans="1:16" ht="25.5">
      <c r="A24" s="6">
        <v>7</v>
      </c>
      <c r="B24" s="6" t="s">
        <v>44</v>
      </c>
      <c r="C24" s="6" t="s">
        <v>2393</v>
      </c>
      <c r="D24" s="6" t="s">
        <v>46</v>
      </c>
      <c r="E24" s="6" t="s">
        <v>2394</v>
      </c>
      <c r="F24" s="6" t="s">
        <v>48</v>
      </c>
      <c r="G24" s="8">
        <v>392.5</v>
      </c>
      <c r="H24" s="11">
        <v>20</v>
      </c>
      <c r="I24" s="10">
        <f>ROUND((H24*G24),2)</f>
        <v>7850</v>
      </c>
      <c r="O24">
        <f>rekapitulace!H8</f>
        <v>21</v>
      </c>
      <c r="P24">
        <f>O24/100*I24</f>
        <v>1648.5</v>
      </c>
    </row>
    <row r="25" ht="12.75">
      <c r="E25" s="12" t="s">
        <v>2395</v>
      </c>
    </row>
    <row r="26" spans="1:16" ht="25.5">
      <c r="A26" s="6">
        <v>8</v>
      </c>
      <c r="B26" s="6" t="s">
        <v>44</v>
      </c>
      <c r="C26" s="6" t="s">
        <v>2396</v>
      </c>
      <c r="D26" s="6" t="s">
        <v>46</v>
      </c>
      <c r="E26" s="6" t="s">
        <v>2397</v>
      </c>
      <c r="F26" s="6" t="s">
        <v>52</v>
      </c>
      <c r="G26" s="8">
        <v>88</v>
      </c>
      <c r="H26" s="11">
        <v>31</v>
      </c>
      <c r="I26" s="10">
        <f>ROUND((H26*G26),2)</f>
        <v>2728</v>
      </c>
      <c r="O26">
        <f>rekapitulace!H8</f>
        <v>21</v>
      </c>
      <c r="P26">
        <f>O26/100*I26</f>
        <v>572.88</v>
      </c>
    </row>
    <row r="27" ht="12.75">
      <c r="E27" s="12" t="s">
        <v>2398</v>
      </c>
    </row>
    <row r="28" spans="1:16" ht="25.5">
      <c r="A28" s="6">
        <v>9</v>
      </c>
      <c r="B28" s="6" t="s">
        <v>44</v>
      </c>
      <c r="C28" s="6" t="s">
        <v>2399</v>
      </c>
      <c r="D28" s="6" t="s">
        <v>24</v>
      </c>
      <c r="E28" s="6" t="s">
        <v>2400</v>
      </c>
      <c r="F28" s="6" t="s">
        <v>52</v>
      </c>
      <c r="G28" s="8">
        <v>785</v>
      </c>
      <c r="H28" s="11">
        <v>92</v>
      </c>
      <c r="I28" s="10">
        <f>ROUND((H28*G28),2)</f>
        <v>72220</v>
      </c>
      <c r="O28">
        <f>rekapitulace!H8</f>
        <v>21</v>
      </c>
      <c r="P28">
        <f>O28/100*I28</f>
        <v>15166.199999999999</v>
      </c>
    </row>
    <row r="29" ht="12.75">
      <c r="E29" s="12" t="s">
        <v>2401</v>
      </c>
    </row>
    <row r="30" spans="1:16" ht="25.5">
      <c r="A30" s="6">
        <v>10</v>
      </c>
      <c r="B30" s="6" t="s">
        <v>44</v>
      </c>
      <c r="C30" s="6" t="s">
        <v>2402</v>
      </c>
      <c r="D30" s="6" t="s">
        <v>46</v>
      </c>
      <c r="E30" s="6" t="s">
        <v>2403</v>
      </c>
      <c r="F30" s="6" t="s">
        <v>52</v>
      </c>
      <c r="G30" s="8">
        <v>14</v>
      </c>
      <c r="H30" s="11">
        <v>1560</v>
      </c>
      <c r="I30" s="10">
        <f>ROUND((H30*G30),2)</f>
        <v>21840</v>
      </c>
      <c r="O30">
        <f>rekapitulace!H8</f>
        <v>21</v>
      </c>
      <c r="P30">
        <f>O30/100*I30</f>
        <v>4586.4</v>
      </c>
    </row>
    <row r="31" ht="63.75">
      <c r="E31" s="12" t="s">
        <v>2404</v>
      </c>
    </row>
    <row r="32" spans="1:16" ht="25.5">
      <c r="A32" s="6">
        <v>11</v>
      </c>
      <c r="B32" s="6" t="s">
        <v>44</v>
      </c>
      <c r="C32" s="6" t="s">
        <v>2402</v>
      </c>
      <c r="D32" s="6" t="s">
        <v>2225</v>
      </c>
      <c r="E32" s="6" t="s">
        <v>2405</v>
      </c>
      <c r="F32" s="6" t="s">
        <v>52</v>
      </c>
      <c r="G32" s="8">
        <v>29</v>
      </c>
      <c r="H32" s="11">
        <v>1960</v>
      </c>
      <c r="I32" s="10">
        <f>ROUND((H32*G32),2)</f>
        <v>56840</v>
      </c>
      <c r="O32">
        <f>rekapitulace!H8</f>
        <v>21</v>
      </c>
      <c r="P32">
        <f>O32/100*I32</f>
        <v>11936.4</v>
      </c>
    </row>
    <row r="33" ht="63.75">
      <c r="E33" s="12" t="s">
        <v>2406</v>
      </c>
    </row>
    <row r="34" spans="1:16" ht="12.75">
      <c r="A34" s="6">
        <v>12</v>
      </c>
      <c r="B34" s="6" t="s">
        <v>44</v>
      </c>
      <c r="C34" s="6" t="s">
        <v>2407</v>
      </c>
      <c r="D34" s="6" t="s">
        <v>2225</v>
      </c>
      <c r="E34" s="6" t="s">
        <v>2408</v>
      </c>
      <c r="F34" s="6" t="s">
        <v>52</v>
      </c>
      <c r="G34" s="8">
        <v>1</v>
      </c>
      <c r="H34" s="11">
        <v>2750</v>
      </c>
      <c r="I34" s="10">
        <f>ROUND((H34*G34),2)</f>
        <v>2750</v>
      </c>
      <c r="O34">
        <f>rekapitulace!H8</f>
        <v>21</v>
      </c>
      <c r="P34">
        <f>O34/100*I34</f>
        <v>577.5</v>
      </c>
    </row>
    <row r="35" ht="12.75">
      <c r="E35" s="12" t="s">
        <v>2409</v>
      </c>
    </row>
    <row r="36" spans="1:16" ht="25.5">
      <c r="A36" s="6">
        <v>13</v>
      </c>
      <c r="B36" s="6" t="s">
        <v>44</v>
      </c>
      <c r="C36" s="6" t="s">
        <v>2410</v>
      </c>
      <c r="D36" s="6" t="s">
        <v>46</v>
      </c>
      <c r="E36" s="6" t="s">
        <v>2411</v>
      </c>
      <c r="F36" s="6" t="s">
        <v>77</v>
      </c>
      <c r="G36" s="8">
        <v>61.25</v>
      </c>
      <c r="H36" s="11">
        <v>391</v>
      </c>
      <c r="I36" s="10">
        <f>ROUND((H36*G36),2)</f>
        <v>23948.75</v>
      </c>
      <c r="O36">
        <f>rekapitulace!H8</f>
        <v>21</v>
      </c>
      <c r="P36">
        <f>O36/100*I36</f>
        <v>5029.2375</v>
      </c>
    </row>
    <row r="37" ht="51">
      <c r="E37" s="12" t="s">
        <v>2412</v>
      </c>
    </row>
    <row r="38" spans="1:16" ht="12.75" customHeight="1">
      <c r="A38" s="13"/>
      <c r="B38" s="13"/>
      <c r="C38" s="13" t="s">
        <v>24</v>
      </c>
      <c r="D38" s="13"/>
      <c r="E38" s="13" t="s">
        <v>43</v>
      </c>
      <c r="F38" s="13"/>
      <c r="G38" s="13"/>
      <c r="H38" s="13"/>
      <c r="I38" s="13">
        <f>SUM(I12:I37)</f>
        <v>283834.4</v>
      </c>
      <c r="P38">
        <f>ROUND(SUM(P12:P37),2)</f>
        <v>59605.22</v>
      </c>
    </row>
    <row r="40" spans="1:16" ht="12.75" customHeight="1">
      <c r="A40" s="13"/>
      <c r="B40" s="13"/>
      <c r="C40" s="13"/>
      <c r="D40" s="13"/>
      <c r="E40" s="13" t="s">
        <v>60</v>
      </c>
      <c r="F40" s="13"/>
      <c r="G40" s="13"/>
      <c r="H40" s="13"/>
      <c r="I40" s="13">
        <f>+I38</f>
        <v>283834.4</v>
      </c>
      <c r="P40">
        <f>+P38</f>
        <v>59605.22</v>
      </c>
    </row>
    <row r="42" spans="1:9" ht="12.75" customHeight="1">
      <c r="A42" s="7" t="s">
        <v>61</v>
      </c>
      <c r="B42" s="7"/>
      <c r="C42" s="7"/>
      <c r="D42" s="7"/>
      <c r="E42" s="7"/>
      <c r="F42" s="7"/>
      <c r="G42" s="7"/>
      <c r="H42" s="7"/>
      <c r="I42" s="7"/>
    </row>
    <row r="43" spans="1:9" ht="12.75" customHeight="1">
      <c r="A43" s="7"/>
      <c r="B43" s="7"/>
      <c r="C43" s="7"/>
      <c r="D43" s="7"/>
      <c r="E43" s="7" t="s">
        <v>62</v>
      </c>
      <c r="F43" s="7"/>
      <c r="G43" s="7"/>
      <c r="H43" s="7"/>
      <c r="I43" s="7"/>
    </row>
    <row r="44" spans="1:16" ht="12.75" customHeight="1">
      <c r="A44" s="13"/>
      <c r="B44" s="13"/>
      <c r="C44" s="13"/>
      <c r="D44" s="13"/>
      <c r="E44" s="13" t="s">
        <v>63</v>
      </c>
      <c r="F44" s="13"/>
      <c r="G44" s="13"/>
      <c r="H44" s="13"/>
      <c r="I44" s="13">
        <v>0</v>
      </c>
      <c r="P44">
        <v>0</v>
      </c>
    </row>
    <row r="45" spans="1:9" ht="12.75" customHeight="1">
      <c r="A45" s="13"/>
      <c r="B45" s="13"/>
      <c r="C45" s="13"/>
      <c r="D45" s="13"/>
      <c r="E45" s="13" t="s">
        <v>64</v>
      </c>
      <c r="F45" s="13"/>
      <c r="G45" s="13"/>
      <c r="H45" s="13"/>
      <c r="I45" s="13"/>
    </row>
    <row r="46" spans="1:16" ht="12.75" customHeight="1">
      <c r="A46" s="13"/>
      <c r="B46" s="13"/>
      <c r="C46" s="13"/>
      <c r="D46" s="13"/>
      <c r="E46" s="13" t="s">
        <v>65</v>
      </c>
      <c r="F46" s="13"/>
      <c r="G46" s="13"/>
      <c r="H46" s="13"/>
      <c r="I46" s="13">
        <v>0</v>
      </c>
      <c r="P46">
        <v>0</v>
      </c>
    </row>
    <row r="47" spans="1:16" ht="12.75" customHeight="1">
      <c r="A47" s="13"/>
      <c r="B47" s="13"/>
      <c r="C47" s="13"/>
      <c r="D47" s="13"/>
      <c r="E47" s="13" t="s">
        <v>66</v>
      </c>
      <c r="F47" s="13"/>
      <c r="G47" s="13"/>
      <c r="H47" s="13"/>
      <c r="I47" s="13">
        <f>I44+I46</f>
        <v>0</v>
      </c>
      <c r="P47">
        <f>P44+P46</f>
        <v>0</v>
      </c>
    </row>
    <row r="49" spans="1:16" ht="12.75" customHeight="1">
      <c r="A49" s="13"/>
      <c r="B49" s="13"/>
      <c r="C49" s="13"/>
      <c r="D49" s="13"/>
      <c r="E49" s="13" t="s">
        <v>66</v>
      </c>
      <c r="F49" s="13"/>
      <c r="G49" s="13"/>
      <c r="H49" s="13"/>
      <c r="I49" s="13">
        <f>I40+I47</f>
        <v>283834.4</v>
      </c>
      <c r="P49">
        <f>P40+P47</f>
        <v>59605.22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67</v>
      </c>
      <c r="D5" s="5"/>
      <c r="E5" s="5" t="s">
        <v>68</v>
      </c>
    </row>
    <row r="6" spans="1:5" ht="12.75" customHeight="1">
      <c r="A6" t="s">
        <v>18</v>
      </c>
      <c r="C6" s="5" t="s">
        <v>67</v>
      </c>
      <c r="D6" s="5"/>
      <c r="E6" s="5" t="s">
        <v>68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17</v>
      </c>
      <c r="B12" s="6" t="s">
        <v>46</v>
      </c>
      <c r="C12" s="6" t="s">
        <v>70</v>
      </c>
      <c r="D12" s="6" t="s">
        <v>46</v>
      </c>
      <c r="E12" s="6" t="s">
        <v>71</v>
      </c>
      <c r="F12" s="6" t="s">
        <v>72</v>
      </c>
      <c r="G12" s="8">
        <v>62</v>
      </c>
      <c r="H12" s="11">
        <v>254.1</v>
      </c>
      <c r="I12" s="10">
        <f aca="true" t="shared" si="0" ref="I12:I25">ROUND((H12*G12),2)</f>
        <v>15754.2</v>
      </c>
      <c r="O12">
        <f>rekapitulace!H8</f>
        <v>21</v>
      </c>
      <c r="P12">
        <f aca="true" t="shared" si="1" ref="P12:P25">O12/100*I12</f>
        <v>3308.382</v>
      </c>
    </row>
    <row r="13" spans="1:16" ht="12.75">
      <c r="A13" s="6">
        <v>18</v>
      </c>
      <c r="B13" s="6" t="s">
        <v>46</v>
      </c>
      <c r="C13" s="6" t="s">
        <v>73</v>
      </c>
      <c r="D13" s="6" t="s">
        <v>46</v>
      </c>
      <c r="E13" s="6" t="s">
        <v>74</v>
      </c>
      <c r="F13" s="6" t="s">
        <v>72</v>
      </c>
      <c r="G13" s="8">
        <v>12</v>
      </c>
      <c r="H13" s="11">
        <v>204.49</v>
      </c>
      <c r="I13" s="10">
        <f t="shared" si="0"/>
        <v>2453.88</v>
      </c>
      <c r="O13">
        <f>rekapitulace!H8</f>
        <v>21</v>
      </c>
      <c r="P13">
        <f t="shared" si="1"/>
        <v>515.3148</v>
      </c>
    </row>
    <row r="14" spans="1:16" ht="12.75">
      <c r="A14" s="6">
        <v>20</v>
      </c>
      <c r="B14" s="6" t="s">
        <v>46</v>
      </c>
      <c r="C14" s="6" t="s">
        <v>75</v>
      </c>
      <c r="D14" s="6" t="s">
        <v>46</v>
      </c>
      <c r="E14" s="6" t="s">
        <v>76</v>
      </c>
      <c r="F14" s="6" t="s">
        <v>77</v>
      </c>
      <c r="G14" s="8">
        <v>353.265</v>
      </c>
      <c r="H14" s="11">
        <v>347.55</v>
      </c>
      <c r="I14" s="10">
        <f t="shared" si="0"/>
        <v>122777.25</v>
      </c>
      <c r="O14">
        <f>rekapitulace!H8</f>
        <v>21</v>
      </c>
      <c r="P14">
        <f t="shared" si="1"/>
        <v>25783.2225</v>
      </c>
    </row>
    <row r="15" spans="1:16" ht="12.75">
      <c r="A15" s="6">
        <v>21</v>
      </c>
      <c r="B15" s="6" t="s">
        <v>46</v>
      </c>
      <c r="C15" s="6" t="s">
        <v>78</v>
      </c>
      <c r="D15" s="6" t="s">
        <v>46</v>
      </c>
      <c r="E15" s="6" t="s">
        <v>79</v>
      </c>
      <c r="F15" s="6" t="s">
        <v>48</v>
      </c>
      <c r="G15" s="8">
        <v>5132.596</v>
      </c>
      <c r="H15" s="11">
        <v>170.1</v>
      </c>
      <c r="I15" s="10">
        <f t="shared" si="0"/>
        <v>873054.58</v>
      </c>
      <c r="O15">
        <f>rekapitulace!H8</f>
        <v>21</v>
      </c>
      <c r="P15">
        <f t="shared" si="1"/>
        <v>183341.4618</v>
      </c>
    </row>
    <row r="16" spans="1:16" ht="12.75">
      <c r="A16" s="6">
        <v>22</v>
      </c>
      <c r="B16" s="6" t="s">
        <v>46</v>
      </c>
      <c r="C16" s="6" t="s">
        <v>80</v>
      </c>
      <c r="D16" s="6" t="s">
        <v>46</v>
      </c>
      <c r="E16" s="6" t="s">
        <v>81</v>
      </c>
      <c r="F16" s="6" t="s">
        <v>48</v>
      </c>
      <c r="G16" s="8">
        <v>5132.596</v>
      </c>
      <c r="H16" s="11">
        <v>82.64</v>
      </c>
      <c r="I16" s="10">
        <f t="shared" si="0"/>
        <v>424157.73</v>
      </c>
      <c r="O16">
        <f>rekapitulace!H8</f>
        <v>21</v>
      </c>
      <c r="P16">
        <f t="shared" si="1"/>
        <v>89073.12329999999</v>
      </c>
    </row>
    <row r="17" spans="1:16" ht="12.75">
      <c r="A17" s="6">
        <v>25</v>
      </c>
      <c r="B17" s="6" t="s">
        <v>46</v>
      </c>
      <c r="C17" s="6" t="s">
        <v>82</v>
      </c>
      <c r="D17" s="6" t="s">
        <v>46</v>
      </c>
      <c r="E17" s="6" t="s">
        <v>83</v>
      </c>
      <c r="F17" s="6" t="s">
        <v>77</v>
      </c>
      <c r="G17" s="8">
        <v>508.629</v>
      </c>
      <c r="H17" s="11">
        <v>15.65</v>
      </c>
      <c r="I17" s="10">
        <f t="shared" si="0"/>
        <v>7960.04</v>
      </c>
      <c r="O17">
        <f>rekapitulace!H8</f>
        <v>21</v>
      </c>
      <c r="P17">
        <f t="shared" si="1"/>
        <v>1671.6083999999998</v>
      </c>
    </row>
    <row r="18" spans="1:16" ht="12.75">
      <c r="A18" s="6">
        <v>26</v>
      </c>
      <c r="B18" s="6" t="s">
        <v>46</v>
      </c>
      <c r="C18" s="6" t="s">
        <v>84</v>
      </c>
      <c r="D18" s="6" t="s">
        <v>46</v>
      </c>
      <c r="E18" s="6" t="s">
        <v>85</v>
      </c>
      <c r="F18" s="6" t="s">
        <v>86</v>
      </c>
      <c r="G18" s="8">
        <v>915.532</v>
      </c>
      <c r="H18" s="11">
        <v>210</v>
      </c>
      <c r="I18" s="10">
        <f t="shared" si="0"/>
        <v>192261.72</v>
      </c>
      <c r="O18">
        <f>rekapitulace!H8</f>
        <v>21</v>
      </c>
      <c r="P18">
        <f t="shared" si="1"/>
        <v>40374.9612</v>
      </c>
    </row>
    <row r="19" spans="1:16" ht="12.75">
      <c r="A19" s="6">
        <v>27</v>
      </c>
      <c r="B19" s="6" t="s">
        <v>46</v>
      </c>
      <c r="C19" s="6" t="s">
        <v>87</v>
      </c>
      <c r="D19" s="6" t="s">
        <v>46</v>
      </c>
      <c r="E19" s="6" t="s">
        <v>88</v>
      </c>
      <c r="F19" s="6" t="s">
        <v>77</v>
      </c>
      <c r="G19" s="8">
        <v>904.433</v>
      </c>
      <c r="H19" s="11">
        <v>83.48</v>
      </c>
      <c r="I19" s="10">
        <f t="shared" si="0"/>
        <v>75502.07</v>
      </c>
      <c r="O19">
        <f>rekapitulace!H8</f>
        <v>21</v>
      </c>
      <c r="P19">
        <f t="shared" si="1"/>
        <v>15855.434700000002</v>
      </c>
    </row>
    <row r="20" spans="1:16" ht="12.75">
      <c r="A20" s="6">
        <v>28</v>
      </c>
      <c r="B20" s="6" t="s">
        <v>46</v>
      </c>
      <c r="C20" s="6" t="s">
        <v>89</v>
      </c>
      <c r="D20" s="6" t="s">
        <v>46</v>
      </c>
      <c r="E20" s="6" t="s">
        <v>90</v>
      </c>
      <c r="F20" s="6" t="s">
        <v>86</v>
      </c>
      <c r="G20" s="8">
        <v>1627.979</v>
      </c>
      <c r="H20" s="11">
        <v>312.9</v>
      </c>
      <c r="I20" s="10">
        <f t="shared" si="0"/>
        <v>509394.63</v>
      </c>
      <c r="O20">
        <f>rekapitulace!H8</f>
        <v>21</v>
      </c>
      <c r="P20">
        <f t="shared" si="1"/>
        <v>106972.8723</v>
      </c>
    </row>
    <row r="21" spans="1:16" ht="12.75">
      <c r="A21" s="6">
        <v>29</v>
      </c>
      <c r="B21" s="6" t="s">
        <v>46</v>
      </c>
      <c r="C21" s="6" t="s">
        <v>91</v>
      </c>
      <c r="D21" s="6" t="s">
        <v>46</v>
      </c>
      <c r="E21" s="6" t="s">
        <v>92</v>
      </c>
      <c r="F21" s="6" t="s">
        <v>77</v>
      </c>
      <c r="G21" s="8">
        <v>190.005</v>
      </c>
      <c r="H21" s="11">
        <v>351.75</v>
      </c>
      <c r="I21" s="10">
        <f t="shared" si="0"/>
        <v>66834.26</v>
      </c>
      <c r="O21">
        <f>rekapitulace!H8</f>
        <v>21</v>
      </c>
      <c r="P21">
        <f t="shared" si="1"/>
        <v>14035.194599999999</v>
      </c>
    </row>
    <row r="22" spans="1:16" ht="12.75">
      <c r="A22" s="6">
        <v>30</v>
      </c>
      <c r="B22" s="6" t="s">
        <v>46</v>
      </c>
      <c r="C22" s="6" t="s">
        <v>93</v>
      </c>
      <c r="D22" s="6" t="s">
        <v>46</v>
      </c>
      <c r="E22" s="6" t="s">
        <v>94</v>
      </c>
      <c r="F22" s="6" t="s">
        <v>86</v>
      </c>
      <c r="G22" s="8">
        <v>342.009</v>
      </c>
      <c r="H22" s="11">
        <v>255.15</v>
      </c>
      <c r="I22" s="10">
        <f t="shared" si="0"/>
        <v>87263.6</v>
      </c>
      <c r="O22">
        <f>rekapitulace!H8</f>
        <v>21</v>
      </c>
      <c r="P22">
        <f t="shared" si="1"/>
        <v>18325.356</v>
      </c>
    </row>
    <row r="23" spans="1:16" ht="12.75">
      <c r="A23" s="6">
        <v>32</v>
      </c>
      <c r="B23" s="6" t="s">
        <v>46</v>
      </c>
      <c r="C23" s="6" t="s">
        <v>95</v>
      </c>
      <c r="D23" s="6" t="s">
        <v>46</v>
      </c>
      <c r="E23" s="6" t="s">
        <v>96</v>
      </c>
      <c r="F23" s="6" t="s">
        <v>77</v>
      </c>
      <c r="G23" s="8">
        <v>508.629</v>
      </c>
      <c r="H23" s="11">
        <v>195</v>
      </c>
      <c r="I23" s="10">
        <f t="shared" si="0"/>
        <v>99182.66</v>
      </c>
      <c r="O23">
        <f>rekapitulace!H8</f>
        <v>21</v>
      </c>
      <c r="P23">
        <f t="shared" si="1"/>
        <v>20828.3586</v>
      </c>
    </row>
    <row r="24" spans="1:16" ht="12.75">
      <c r="A24" s="6">
        <v>77</v>
      </c>
      <c r="B24" s="6" t="s">
        <v>46</v>
      </c>
      <c r="C24" s="6" t="s">
        <v>97</v>
      </c>
      <c r="D24" s="6" t="s">
        <v>46</v>
      </c>
      <c r="E24" s="6" t="s">
        <v>98</v>
      </c>
      <c r="F24" s="6" t="s">
        <v>77</v>
      </c>
      <c r="G24" s="8">
        <v>1413.02</v>
      </c>
      <c r="H24" s="11">
        <v>114</v>
      </c>
      <c r="I24" s="10">
        <f t="shared" si="0"/>
        <v>161084.28</v>
      </c>
      <c r="O24">
        <f>rekapitulace!H8</f>
        <v>21</v>
      </c>
      <c r="P24">
        <f t="shared" si="1"/>
        <v>33827.6988</v>
      </c>
    </row>
    <row r="25" spans="1:16" ht="12.75">
      <c r="A25" s="6">
        <v>78</v>
      </c>
      <c r="B25" s="6" t="s">
        <v>46</v>
      </c>
      <c r="C25" s="6" t="s">
        <v>97</v>
      </c>
      <c r="D25" s="6" t="s">
        <v>24</v>
      </c>
      <c r="E25" s="6" t="s">
        <v>98</v>
      </c>
      <c r="F25" s="6" t="s">
        <v>77</v>
      </c>
      <c r="G25" s="8">
        <v>1148</v>
      </c>
      <c r="H25" s="11">
        <v>114</v>
      </c>
      <c r="I25" s="10">
        <f t="shared" si="0"/>
        <v>130872</v>
      </c>
      <c r="O25">
        <f>rekapitulace!H8</f>
        <v>21</v>
      </c>
      <c r="P25">
        <f t="shared" si="1"/>
        <v>27483.12</v>
      </c>
    </row>
    <row r="26" spans="1:16" ht="12.75" customHeight="1">
      <c r="A26" s="13"/>
      <c r="B26" s="13"/>
      <c r="C26" s="13" t="s">
        <v>24</v>
      </c>
      <c r="D26" s="13"/>
      <c r="E26" s="13" t="s">
        <v>43</v>
      </c>
      <c r="F26" s="13"/>
      <c r="G26" s="13"/>
      <c r="H26" s="13"/>
      <c r="I26" s="13">
        <f>SUM(I12:I25)</f>
        <v>2768552.9</v>
      </c>
      <c r="P26">
        <f>ROUND(SUM(P12:P25),2)</f>
        <v>581396.11</v>
      </c>
    </row>
    <row r="28" spans="1:9" ht="12.75" customHeight="1">
      <c r="A28" s="7"/>
      <c r="B28" s="7"/>
      <c r="C28" s="7" t="s">
        <v>36</v>
      </c>
      <c r="D28" s="7"/>
      <c r="E28" s="7" t="s">
        <v>99</v>
      </c>
      <c r="F28" s="7"/>
      <c r="G28" s="9"/>
      <c r="H28" s="7"/>
      <c r="I28" s="9"/>
    </row>
    <row r="29" spans="1:16" ht="12.75">
      <c r="A29" s="6">
        <v>1</v>
      </c>
      <c r="B29" s="6" t="s">
        <v>46</v>
      </c>
      <c r="C29" s="6" t="s">
        <v>100</v>
      </c>
      <c r="D29" s="6" t="s">
        <v>46</v>
      </c>
      <c r="E29" s="6" t="s">
        <v>101</v>
      </c>
      <c r="F29" s="6" t="s">
        <v>72</v>
      </c>
      <c r="G29" s="8">
        <v>840.8</v>
      </c>
      <c r="H29" s="11">
        <v>29.6</v>
      </c>
      <c r="I29" s="10">
        <f>ROUND((H29*G29),2)</f>
        <v>24887.68</v>
      </c>
      <c r="O29">
        <f>rekapitulace!H8</f>
        <v>21</v>
      </c>
      <c r="P29">
        <f>O29/100*I29</f>
        <v>5226.4128</v>
      </c>
    </row>
    <row r="30" spans="1:16" ht="12.75">
      <c r="A30" s="6">
        <v>31</v>
      </c>
      <c r="B30" s="6" t="s">
        <v>46</v>
      </c>
      <c r="C30" s="6" t="s">
        <v>102</v>
      </c>
      <c r="D30" s="6" t="s">
        <v>46</v>
      </c>
      <c r="E30" s="6" t="s">
        <v>103</v>
      </c>
      <c r="F30" s="6" t="s">
        <v>77</v>
      </c>
      <c r="G30" s="8">
        <v>103.931</v>
      </c>
      <c r="H30" s="11">
        <v>3050</v>
      </c>
      <c r="I30" s="10">
        <f>ROUND((H30*G30),2)</f>
        <v>316989.55</v>
      </c>
      <c r="O30">
        <f>rekapitulace!H8</f>
        <v>21</v>
      </c>
      <c r="P30">
        <f>O30/100*I30</f>
        <v>66567.8055</v>
      </c>
    </row>
    <row r="31" spans="1:16" ht="12.75" customHeight="1">
      <c r="A31" s="13"/>
      <c r="B31" s="13"/>
      <c r="C31" s="13" t="s">
        <v>36</v>
      </c>
      <c r="D31" s="13"/>
      <c r="E31" s="13" t="s">
        <v>104</v>
      </c>
      <c r="F31" s="13"/>
      <c r="G31" s="13"/>
      <c r="H31" s="13"/>
      <c r="I31" s="13">
        <f>SUM(I29:I30)</f>
        <v>341877.23</v>
      </c>
      <c r="P31">
        <f>ROUND(SUM(P29:P30),2)</f>
        <v>71794.22</v>
      </c>
    </row>
    <row r="33" spans="1:9" ht="12.75" customHeight="1">
      <c r="A33" s="7"/>
      <c r="B33" s="7"/>
      <c r="C33" s="7" t="s">
        <v>37</v>
      </c>
      <c r="D33" s="7"/>
      <c r="E33" s="7" t="s">
        <v>105</v>
      </c>
      <c r="F33" s="7"/>
      <c r="G33" s="9"/>
      <c r="H33" s="7"/>
      <c r="I33" s="9"/>
    </row>
    <row r="34" spans="1:16" ht="12.75">
      <c r="A34" s="6">
        <v>16</v>
      </c>
      <c r="B34" s="6" t="s">
        <v>46</v>
      </c>
      <c r="C34" s="6" t="s">
        <v>106</v>
      </c>
      <c r="D34" s="6" t="s">
        <v>46</v>
      </c>
      <c r="E34" s="6" t="s">
        <v>107</v>
      </c>
      <c r="F34" s="6" t="s">
        <v>77</v>
      </c>
      <c r="G34" s="8">
        <v>48.182</v>
      </c>
      <c r="H34" s="11">
        <v>878</v>
      </c>
      <c r="I34" s="10">
        <f>ROUND((H34*G34),2)</f>
        <v>42303.8</v>
      </c>
      <c r="O34">
        <f>rekapitulace!H8</f>
        <v>21</v>
      </c>
      <c r="P34">
        <f>O34/100*I34</f>
        <v>8883.798</v>
      </c>
    </row>
    <row r="35" spans="1:16" ht="12.75">
      <c r="A35" s="6">
        <v>50</v>
      </c>
      <c r="B35" s="6" t="s">
        <v>46</v>
      </c>
      <c r="C35" s="6" t="s">
        <v>108</v>
      </c>
      <c r="D35" s="6" t="s">
        <v>46</v>
      </c>
      <c r="E35" s="6" t="s">
        <v>109</v>
      </c>
      <c r="F35" s="6" t="s">
        <v>77</v>
      </c>
      <c r="G35" s="8">
        <v>8.99</v>
      </c>
      <c r="H35" s="11">
        <v>2630</v>
      </c>
      <c r="I35" s="10">
        <f>ROUND((H35*G35),2)</f>
        <v>23643.7</v>
      </c>
      <c r="O35">
        <f>rekapitulace!H8</f>
        <v>21</v>
      </c>
      <c r="P35">
        <f>O35/100*I35</f>
        <v>4965.177</v>
      </c>
    </row>
    <row r="36" spans="1:16" ht="12.75" customHeight="1">
      <c r="A36" s="13"/>
      <c r="B36" s="13"/>
      <c r="C36" s="13" t="s">
        <v>37</v>
      </c>
      <c r="D36" s="13"/>
      <c r="E36" s="13" t="s">
        <v>110</v>
      </c>
      <c r="F36" s="13"/>
      <c r="G36" s="13"/>
      <c r="H36" s="13"/>
      <c r="I36" s="13">
        <f>SUM(I34:I35)</f>
        <v>65947.5</v>
      </c>
      <c r="P36">
        <f>ROUND(SUM(P34:P35),2)</f>
        <v>13848.98</v>
      </c>
    </row>
    <row r="38" spans="1:9" ht="12.75" customHeight="1">
      <c r="A38" s="7"/>
      <c r="B38" s="7"/>
      <c r="C38" s="7" t="s">
        <v>41</v>
      </c>
      <c r="D38" s="7"/>
      <c r="E38" s="7" t="s">
        <v>111</v>
      </c>
      <c r="F38" s="7"/>
      <c r="G38" s="9"/>
      <c r="H38" s="7"/>
      <c r="I38" s="9"/>
    </row>
    <row r="39" spans="1:16" ht="25.5">
      <c r="A39" s="6">
        <v>2</v>
      </c>
      <c r="B39" s="6" t="s">
        <v>46</v>
      </c>
      <c r="C39" s="6" t="s">
        <v>112</v>
      </c>
      <c r="D39" s="6" t="s">
        <v>46</v>
      </c>
      <c r="E39" s="6" t="s">
        <v>113</v>
      </c>
      <c r="F39" s="6" t="s">
        <v>72</v>
      </c>
      <c r="G39" s="8">
        <v>514.4</v>
      </c>
      <c r="H39" s="11">
        <v>572</v>
      </c>
      <c r="I39" s="10">
        <f aca="true" t="shared" si="2" ref="I39:I78">ROUND((H39*G39),2)</f>
        <v>294236.8</v>
      </c>
      <c r="O39">
        <f>rekapitulace!H8</f>
        <v>21</v>
      </c>
      <c r="P39">
        <f aca="true" t="shared" si="3" ref="P39:P78">O39/100*I39</f>
        <v>61789.727999999996</v>
      </c>
    </row>
    <row r="40" spans="1:16" ht="25.5">
      <c r="A40" s="6">
        <v>3</v>
      </c>
      <c r="B40" s="6" t="s">
        <v>46</v>
      </c>
      <c r="C40" s="6" t="s">
        <v>114</v>
      </c>
      <c r="D40" s="6" t="s">
        <v>46</v>
      </c>
      <c r="E40" s="6" t="s">
        <v>115</v>
      </c>
      <c r="F40" s="6" t="s">
        <v>52</v>
      </c>
      <c r="G40" s="8">
        <v>205.76</v>
      </c>
      <c r="H40" s="11">
        <v>5680</v>
      </c>
      <c r="I40" s="10">
        <f t="shared" si="2"/>
        <v>1168716.8</v>
      </c>
      <c r="O40">
        <f>rekapitulace!H8</f>
        <v>21</v>
      </c>
      <c r="P40">
        <f t="shared" si="3"/>
        <v>245430.528</v>
      </c>
    </row>
    <row r="41" spans="1:16" ht="12.75">
      <c r="A41" s="6">
        <v>8</v>
      </c>
      <c r="B41" s="6" t="s">
        <v>46</v>
      </c>
      <c r="C41" s="6" t="s">
        <v>116</v>
      </c>
      <c r="D41" s="6" t="s">
        <v>46</v>
      </c>
      <c r="E41" s="6" t="s">
        <v>117</v>
      </c>
      <c r="F41" s="6" t="s">
        <v>72</v>
      </c>
      <c r="G41" s="8">
        <v>187.9</v>
      </c>
      <c r="H41" s="11">
        <v>283</v>
      </c>
      <c r="I41" s="10">
        <f t="shared" si="2"/>
        <v>53175.7</v>
      </c>
      <c r="O41">
        <f>rekapitulace!H8</f>
        <v>21</v>
      </c>
      <c r="P41">
        <f t="shared" si="3"/>
        <v>11166.896999999999</v>
      </c>
    </row>
    <row r="42" spans="1:16" ht="12.75">
      <c r="A42" s="6">
        <v>9</v>
      </c>
      <c r="B42" s="6" t="s">
        <v>46</v>
      </c>
      <c r="C42" s="6" t="s">
        <v>118</v>
      </c>
      <c r="D42" s="6" t="s">
        <v>46</v>
      </c>
      <c r="E42" s="6" t="s">
        <v>119</v>
      </c>
      <c r="F42" s="6" t="s">
        <v>52</v>
      </c>
      <c r="G42" s="8">
        <v>31.317</v>
      </c>
      <c r="H42" s="11">
        <v>20300</v>
      </c>
      <c r="I42" s="10">
        <f t="shared" si="2"/>
        <v>635735.1</v>
      </c>
      <c r="O42">
        <f>rekapitulace!H8</f>
        <v>21</v>
      </c>
      <c r="P42">
        <f t="shared" si="3"/>
        <v>133504.37099999998</v>
      </c>
    </row>
    <row r="43" spans="1:16" ht="12.75">
      <c r="A43" s="6">
        <v>11</v>
      </c>
      <c r="B43" s="6" t="s">
        <v>46</v>
      </c>
      <c r="C43" s="6" t="s">
        <v>120</v>
      </c>
      <c r="D43" s="6" t="s">
        <v>46</v>
      </c>
      <c r="E43" s="6" t="s">
        <v>121</v>
      </c>
      <c r="F43" s="6" t="s">
        <v>72</v>
      </c>
      <c r="G43" s="8">
        <v>326.5</v>
      </c>
      <c r="H43" s="11">
        <v>39.6</v>
      </c>
      <c r="I43" s="10">
        <f t="shared" si="2"/>
        <v>12929.4</v>
      </c>
      <c r="O43">
        <f>rekapitulace!H8</f>
        <v>21</v>
      </c>
      <c r="P43">
        <f t="shared" si="3"/>
        <v>2715.174</v>
      </c>
    </row>
    <row r="44" spans="1:16" ht="12.75">
      <c r="A44" s="6">
        <v>12</v>
      </c>
      <c r="B44" s="6" t="s">
        <v>46</v>
      </c>
      <c r="C44" s="6" t="s">
        <v>122</v>
      </c>
      <c r="D44" s="6" t="s">
        <v>46</v>
      </c>
      <c r="E44" s="6" t="s">
        <v>123</v>
      </c>
      <c r="F44" s="6" t="s">
        <v>72</v>
      </c>
      <c r="G44" s="8">
        <v>514.4</v>
      </c>
      <c r="H44" s="11">
        <v>50</v>
      </c>
      <c r="I44" s="10">
        <f t="shared" si="2"/>
        <v>25720</v>
      </c>
      <c r="O44">
        <f>rekapitulace!H8</f>
        <v>21</v>
      </c>
      <c r="P44">
        <f t="shared" si="3"/>
        <v>5401.2</v>
      </c>
    </row>
    <row r="45" spans="1:16" ht="12.75">
      <c r="A45" s="6">
        <v>14</v>
      </c>
      <c r="B45" s="6" t="s">
        <v>46</v>
      </c>
      <c r="C45" s="6" t="s">
        <v>124</v>
      </c>
      <c r="D45" s="6" t="s">
        <v>46</v>
      </c>
      <c r="E45" s="6" t="s">
        <v>125</v>
      </c>
      <c r="F45" s="6" t="s">
        <v>52</v>
      </c>
      <c r="G45" s="8">
        <v>6</v>
      </c>
      <c r="H45" s="11">
        <v>12600</v>
      </c>
      <c r="I45" s="10">
        <f t="shared" si="2"/>
        <v>75600</v>
      </c>
      <c r="O45">
        <f>rekapitulace!H8</f>
        <v>21</v>
      </c>
      <c r="P45">
        <f t="shared" si="3"/>
        <v>15876</v>
      </c>
    </row>
    <row r="46" spans="1:16" ht="12.75">
      <c r="A46" s="6">
        <v>33</v>
      </c>
      <c r="B46" s="6" t="s">
        <v>46</v>
      </c>
      <c r="C46" s="6" t="s">
        <v>126</v>
      </c>
      <c r="D46" s="6" t="s">
        <v>46</v>
      </c>
      <c r="E46" s="6" t="s">
        <v>127</v>
      </c>
      <c r="F46" s="6" t="s">
        <v>72</v>
      </c>
      <c r="G46" s="8">
        <v>138.55</v>
      </c>
      <c r="H46" s="11">
        <v>232</v>
      </c>
      <c r="I46" s="10">
        <f t="shared" si="2"/>
        <v>32143.6</v>
      </c>
      <c r="O46">
        <f>rekapitulace!H8</f>
        <v>21</v>
      </c>
      <c r="P46">
        <f t="shared" si="3"/>
        <v>6750.155999999999</v>
      </c>
    </row>
    <row r="47" spans="1:16" ht="12.75">
      <c r="A47" s="6">
        <v>34</v>
      </c>
      <c r="B47" s="6" t="s">
        <v>46</v>
      </c>
      <c r="C47" s="6" t="s">
        <v>128</v>
      </c>
      <c r="D47" s="6" t="s">
        <v>46</v>
      </c>
      <c r="E47" s="6" t="s">
        <v>129</v>
      </c>
      <c r="F47" s="6" t="s">
        <v>52</v>
      </c>
      <c r="G47" s="8">
        <v>23.092</v>
      </c>
      <c r="H47" s="11">
        <v>1310</v>
      </c>
      <c r="I47" s="10">
        <f t="shared" si="2"/>
        <v>30250.52</v>
      </c>
      <c r="O47">
        <f>rekapitulace!H8</f>
        <v>21</v>
      </c>
      <c r="P47">
        <f t="shared" si="3"/>
        <v>6352.6092</v>
      </c>
    </row>
    <row r="48" spans="1:16" ht="25.5">
      <c r="A48" s="6">
        <v>39</v>
      </c>
      <c r="B48" s="6" t="s">
        <v>46</v>
      </c>
      <c r="C48" s="6" t="s">
        <v>130</v>
      </c>
      <c r="D48" s="6" t="s">
        <v>46</v>
      </c>
      <c r="E48" s="6" t="s">
        <v>131</v>
      </c>
      <c r="F48" s="6" t="s">
        <v>52</v>
      </c>
      <c r="G48" s="8">
        <v>17</v>
      </c>
      <c r="H48" s="11">
        <v>423</v>
      </c>
      <c r="I48" s="10">
        <f t="shared" si="2"/>
        <v>7191</v>
      </c>
      <c r="O48">
        <f>rekapitulace!H8</f>
        <v>21</v>
      </c>
      <c r="P48">
        <f t="shared" si="3"/>
        <v>1510.11</v>
      </c>
    </row>
    <row r="49" spans="1:16" ht="12.75">
      <c r="A49" s="6">
        <v>40</v>
      </c>
      <c r="B49" s="6" t="s">
        <v>46</v>
      </c>
      <c r="C49" s="6" t="s">
        <v>132</v>
      </c>
      <c r="D49" s="6" t="s">
        <v>46</v>
      </c>
      <c r="E49" s="6" t="s">
        <v>133</v>
      </c>
      <c r="F49" s="6" t="s">
        <v>52</v>
      </c>
      <c r="G49" s="8">
        <v>31</v>
      </c>
      <c r="H49" s="11">
        <v>458</v>
      </c>
      <c r="I49" s="10">
        <f t="shared" si="2"/>
        <v>14198</v>
      </c>
      <c r="O49">
        <f>rekapitulace!H8</f>
        <v>21</v>
      </c>
      <c r="P49">
        <f t="shared" si="3"/>
        <v>2981.58</v>
      </c>
    </row>
    <row r="50" spans="1:16" ht="12.75">
      <c r="A50" s="6">
        <v>41</v>
      </c>
      <c r="B50" s="6" t="s">
        <v>46</v>
      </c>
      <c r="C50" s="6" t="s">
        <v>134</v>
      </c>
      <c r="D50" s="6" t="s">
        <v>46</v>
      </c>
      <c r="E50" s="6" t="s">
        <v>135</v>
      </c>
      <c r="F50" s="6" t="s">
        <v>52</v>
      </c>
      <c r="G50" s="8">
        <v>31</v>
      </c>
      <c r="H50" s="11">
        <v>2371.5</v>
      </c>
      <c r="I50" s="10">
        <f t="shared" si="2"/>
        <v>73516.5</v>
      </c>
      <c r="O50">
        <f>rekapitulace!H8</f>
        <v>21</v>
      </c>
      <c r="P50">
        <f t="shared" si="3"/>
        <v>15438.465</v>
      </c>
    </row>
    <row r="51" spans="1:16" ht="12.75">
      <c r="A51" s="6">
        <v>53</v>
      </c>
      <c r="B51" s="6" t="s">
        <v>46</v>
      </c>
      <c r="C51" s="6" t="s">
        <v>136</v>
      </c>
      <c r="D51" s="6" t="s">
        <v>46</v>
      </c>
      <c r="E51" s="6" t="s">
        <v>137</v>
      </c>
      <c r="F51" s="6" t="s">
        <v>52</v>
      </c>
      <c r="G51" s="8">
        <v>4</v>
      </c>
      <c r="H51" s="11">
        <v>7330</v>
      </c>
      <c r="I51" s="10">
        <f t="shared" si="2"/>
        <v>29320</v>
      </c>
      <c r="O51">
        <f>rekapitulace!H8</f>
        <v>21</v>
      </c>
      <c r="P51">
        <f t="shared" si="3"/>
        <v>6157.2</v>
      </c>
    </row>
    <row r="52" spans="1:16" ht="12.75">
      <c r="A52" s="6">
        <v>54</v>
      </c>
      <c r="B52" s="6" t="s">
        <v>46</v>
      </c>
      <c r="C52" s="6" t="s">
        <v>138</v>
      </c>
      <c r="D52" s="6" t="s">
        <v>46</v>
      </c>
      <c r="E52" s="6" t="s">
        <v>139</v>
      </c>
      <c r="F52" s="6" t="s">
        <v>52</v>
      </c>
      <c r="G52" s="8">
        <v>7</v>
      </c>
      <c r="H52" s="11">
        <v>7600</v>
      </c>
      <c r="I52" s="10">
        <f t="shared" si="2"/>
        <v>53200</v>
      </c>
      <c r="O52">
        <f>rekapitulace!H8</f>
        <v>21</v>
      </c>
      <c r="P52">
        <f t="shared" si="3"/>
        <v>11172</v>
      </c>
    </row>
    <row r="53" spans="1:16" ht="12.75">
      <c r="A53" s="6">
        <v>55</v>
      </c>
      <c r="B53" s="6" t="s">
        <v>46</v>
      </c>
      <c r="C53" s="6" t="s">
        <v>140</v>
      </c>
      <c r="D53" s="6" t="s">
        <v>46</v>
      </c>
      <c r="E53" s="6" t="s">
        <v>141</v>
      </c>
      <c r="F53" s="6" t="s">
        <v>52</v>
      </c>
      <c r="G53" s="8">
        <v>17</v>
      </c>
      <c r="H53" s="11">
        <v>7950</v>
      </c>
      <c r="I53" s="10">
        <f t="shared" si="2"/>
        <v>135150</v>
      </c>
      <c r="O53">
        <f>rekapitulace!H8</f>
        <v>21</v>
      </c>
      <c r="P53">
        <f t="shared" si="3"/>
        <v>28381.5</v>
      </c>
    </row>
    <row r="54" spans="1:16" ht="12.75">
      <c r="A54" s="6">
        <v>56</v>
      </c>
      <c r="B54" s="6" t="s">
        <v>46</v>
      </c>
      <c r="C54" s="6" t="s">
        <v>142</v>
      </c>
      <c r="D54" s="6" t="s">
        <v>46</v>
      </c>
      <c r="E54" s="6" t="s">
        <v>143</v>
      </c>
      <c r="F54" s="6" t="s">
        <v>52</v>
      </c>
      <c r="G54" s="8">
        <v>2</v>
      </c>
      <c r="H54" s="11">
        <v>19025.5</v>
      </c>
      <c r="I54" s="10">
        <f t="shared" si="2"/>
        <v>38051</v>
      </c>
      <c r="O54">
        <f>rekapitulace!H8</f>
        <v>21</v>
      </c>
      <c r="P54">
        <f t="shared" si="3"/>
        <v>7990.71</v>
      </c>
    </row>
    <row r="55" spans="1:16" ht="12.75">
      <c r="A55" s="6">
        <v>57</v>
      </c>
      <c r="B55" s="6" t="s">
        <v>46</v>
      </c>
      <c r="C55" s="6" t="s">
        <v>144</v>
      </c>
      <c r="D55" s="6" t="s">
        <v>46</v>
      </c>
      <c r="E55" s="6" t="s">
        <v>145</v>
      </c>
      <c r="F55" s="6" t="s">
        <v>52</v>
      </c>
      <c r="G55" s="8">
        <v>1</v>
      </c>
      <c r="H55" s="11">
        <v>14600</v>
      </c>
      <c r="I55" s="10">
        <f t="shared" si="2"/>
        <v>14600</v>
      </c>
      <c r="O55">
        <f>rekapitulace!H8</f>
        <v>21</v>
      </c>
      <c r="P55">
        <f t="shared" si="3"/>
        <v>3066</v>
      </c>
    </row>
    <row r="56" spans="1:16" ht="25.5">
      <c r="A56" s="6">
        <v>58</v>
      </c>
      <c r="B56" s="6" t="s">
        <v>46</v>
      </c>
      <c r="C56" s="6" t="s">
        <v>146</v>
      </c>
      <c r="D56" s="6" t="s">
        <v>46</v>
      </c>
      <c r="E56" s="6" t="s">
        <v>147</v>
      </c>
      <c r="F56" s="6" t="s">
        <v>52</v>
      </c>
      <c r="G56" s="8">
        <v>1</v>
      </c>
      <c r="H56" s="11">
        <v>28200</v>
      </c>
      <c r="I56" s="10">
        <f t="shared" si="2"/>
        <v>28200</v>
      </c>
      <c r="O56">
        <f>rekapitulace!H8</f>
        <v>21</v>
      </c>
      <c r="P56">
        <f t="shared" si="3"/>
        <v>5922</v>
      </c>
    </row>
    <row r="57" spans="1:16" ht="25.5">
      <c r="A57" s="6">
        <v>59</v>
      </c>
      <c r="B57" s="6" t="s">
        <v>46</v>
      </c>
      <c r="C57" s="6" t="s">
        <v>148</v>
      </c>
      <c r="D57" s="6" t="s">
        <v>46</v>
      </c>
      <c r="E57" s="6" t="s">
        <v>149</v>
      </c>
      <c r="F57" s="6" t="s">
        <v>52</v>
      </c>
      <c r="G57" s="8">
        <v>2</v>
      </c>
      <c r="H57" s="11">
        <v>30700</v>
      </c>
      <c r="I57" s="10">
        <f t="shared" si="2"/>
        <v>61400</v>
      </c>
      <c r="O57">
        <f>rekapitulace!H8</f>
        <v>21</v>
      </c>
      <c r="P57">
        <f t="shared" si="3"/>
        <v>12894</v>
      </c>
    </row>
    <row r="58" spans="1:16" ht="25.5">
      <c r="A58" s="6">
        <v>61</v>
      </c>
      <c r="B58" s="6" t="s">
        <v>46</v>
      </c>
      <c r="C58" s="6" t="s">
        <v>150</v>
      </c>
      <c r="D58" s="6" t="s">
        <v>46</v>
      </c>
      <c r="E58" s="6" t="s">
        <v>151</v>
      </c>
      <c r="F58" s="6" t="s">
        <v>52</v>
      </c>
      <c r="G58" s="8">
        <v>7</v>
      </c>
      <c r="H58" s="11">
        <v>11600</v>
      </c>
      <c r="I58" s="10">
        <f t="shared" si="2"/>
        <v>81200</v>
      </c>
      <c r="O58">
        <f>rekapitulace!H8</f>
        <v>21</v>
      </c>
      <c r="P58">
        <f t="shared" si="3"/>
        <v>17052</v>
      </c>
    </row>
    <row r="59" spans="1:16" ht="25.5">
      <c r="A59" s="6">
        <v>62</v>
      </c>
      <c r="B59" s="6" t="s">
        <v>46</v>
      </c>
      <c r="C59" s="6" t="s">
        <v>152</v>
      </c>
      <c r="D59" s="6" t="s">
        <v>46</v>
      </c>
      <c r="E59" s="6" t="s">
        <v>153</v>
      </c>
      <c r="F59" s="6" t="s">
        <v>52</v>
      </c>
      <c r="G59" s="8">
        <v>17</v>
      </c>
      <c r="H59" s="11">
        <v>12500</v>
      </c>
      <c r="I59" s="10">
        <f t="shared" si="2"/>
        <v>212500</v>
      </c>
      <c r="O59">
        <f>rekapitulace!H8</f>
        <v>21</v>
      </c>
      <c r="P59">
        <f t="shared" si="3"/>
        <v>44625</v>
      </c>
    </row>
    <row r="60" spans="1:16" ht="12.75">
      <c r="A60" s="6">
        <v>63</v>
      </c>
      <c r="B60" s="6" t="s">
        <v>46</v>
      </c>
      <c r="C60" s="6" t="s">
        <v>154</v>
      </c>
      <c r="D60" s="6" t="s">
        <v>46</v>
      </c>
      <c r="E60" s="6" t="s">
        <v>155</v>
      </c>
      <c r="F60" s="6" t="s">
        <v>52</v>
      </c>
      <c r="G60" s="8">
        <v>43</v>
      </c>
      <c r="H60" s="11">
        <v>640</v>
      </c>
      <c r="I60" s="10">
        <f t="shared" si="2"/>
        <v>27520</v>
      </c>
      <c r="O60">
        <f>rekapitulace!H8</f>
        <v>21</v>
      </c>
      <c r="P60">
        <f t="shared" si="3"/>
        <v>5779.2</v>
      </c>
    </row>
    <row r="61" spans="1:16" ht="12.75">
      <c r="A61" s="6">
        <v>64</v>
      </c>
      <c r="B61" s="6" t="s">
        <v>46</v>
      </c>
      <c r="C61" s="6" t="s">
        <v>156</v>
      </c>
      <c r="D61" s="6" t="s">
        <v>46</v>
      </c>
      <c r="E61" s="6" t="s">
        <v>157</v>
      </c>
      <c r="F61" s="6" t="s">
        <v>52</v>
      </c>
      <c r="G61" s="8">
        <v>21</v>
      </c>
      <c r="H61" s="11">
        <v>2440</v>
      </c>
      <c r="I61" s="10">
        <f t="shared" si="2"/>
        <v>51240</v>
      </c>
      <c r="O61">
        <f>rekapitulace!H8</f>
        <v>21</v>
      </c>
      <c r="P61">
        <f t="shared" si="3"/>
        <v>10760.4</v>
      </c>
    </row>
    <row r="62" spans="1:16" ht="12.75">
      <c r="A62" s="6">
        <v>65</v>
      </c>
      <c r="B62" s="6" t="s">
        <v>46</v>
      </c>
      <c r="C62" s="6" t="s">
        <v>158</v>
      </c>
      <c r="D62" s="6" t="s">
        <v>46</v>
      </c>
      <c r="E62" s="6" t="s">
        <v>159</v>
      </c>
      <c r="F62" s="6" t="s">
        <v>52</v>
      </c>
      <c r="G62" s="8">
        <v>8</v>
      </c>
      <c r="H62" s="11">
        <v>1370</v>
      </c>
      <c r="I62" s="10">
        <f t="shared" si="2"/>
        <v>10960</v>
      </c>
      <c r="O62">
        <f>rekapitulace!H8</f>
        <v>21</v>
      </c>
      <c r="P62">
        <f t="shared" si="3"/>
        <v>2301.6</v>
      </c>
    </row>
    <row r="63" spans="1:16" ht="12.75">
      <c r="A63" s="6">
        <v>66</v>
      </c>
      <c r="B63" s="6" t="s">
        <v>46</v>
      </c>
      <c r="C63" s="6" t="s">
        <v>160</v>
      </c>
      <c r="D63" s="6" t="s">
        <v>46</v>
      </c>
      <c r="E63" s="6" t="s">
        <v>161</v>
      </c>
      <c r="F63" s="6" t="s">
        <v>52</v>
      </c>
      <c r="G63" s="8">
        <v>14</v>
      </c>
      <c r="H63" s="11">
        <v>921</v>
      </c>
      <c r="I63" s="10">
        <f t="shared" si="2"/>
        <v>12894</v>
      </c>
      <c r="O63">
        <f>rekapitulace!H8</f>
        <v>21</v>
      </c>
      <c r="P63">
        <f t="shared" si="3"/>
        <v>2707.74</v>
      </c>
    </row>
    <row r="64" spans="1:16" ht="12.75">
      <c r="A64" s="6">
        <v>67</v>
      </c>
      <c r="B64" s="6" t="s">
        <v>46</v>
      </c>
      <c r="C64" s="6" t="s">
        <v>162</v>
      </c>
      <c r="D64" s="6" t="s">
        <v>46</v>
      </c>
      <c r="E64" s="6" t="s">
        <v>163</v>
      </c>
      <c r="F64" s="6" t="s">
        <v>52</v>
      </c>
      <c r="G64" s="8">
        <v>29</v>
      </c>
      <c r="H64" s="11">
        <v>1480</v>
      </c>
      <c r="I64" s="10">
        <f t="shared" si="2"/>
        <v>42920</v>
      </c>
      <c r="O64">
        <f>rekapitulace!H8</f>
        <v>21</v>
      </c>
      <c r="P64">
        <f t="shared" si="3"/>
        <v>9013.199999999999</v>
      </c>
    </row>
    <row r="65" spans="1:16" ht="12.75">
      <c r="A65" s="6">
        <v>68</v>
      </c>
      <c r="B65" s="6" t="s">
        <v>46</v>
      </c>
      <c r="C65" s="6" t="s">
        <v>164</v>
      </c>
      <c r="D65" s="6" t="s">
        <v>46</v>
      </c>
      <c r="E65" s="6" t="s">
        <v>165</v>
      </c>
      <c r="F65" s="6" t="s">
        <v>52</v>
      </c>
      <c r="G65" s="8">
        <v>10</v>
      </c>
      <c r="H65" s="11">
        <v>712.8</v>
      </c>
      <c r="I65" s="10">
        <f t="shared" si="2"/>
        <v>7128</v>
      </c>
      <c r="O65">
        <f>rekapitulace!H8</f>
        <v>21</v>
      </c>
      <c r="P65">
        <f t="shared" si="3"/>
        <v>1496.8799999999999</v>
      </c>
    </row>
    <row r="66" spans="1:16" ht="12.75">
      <c r="A66" s="6">
        <v>69</v>
      </c>
      <c r="B66" s="6" t="s">
        <v>46</v>
      </c>
      <c r="C66" s="6" t="s">
        <v>166</v>
      </c>
      <c r="D66" s="6" t="s">
        <v>46</v>
      </c>
      <c r="E66" s="6" t="s">
        <v>167</v>
      </c>
      <c r="F66" s="6" t="s">
        <v>52</v>
      </c>
      <c r="G66" s="8">
        <v>8</v>
      </c>
      <c r="H66" s="11">
        <v>475.2</v>
      </c>
      <c r="I66" s="10">
        <f t="shared" si="2"/>
        <v>3801.6</v>
      </c>
      <c r="O66">
        <f>rekapitulace!H8</f>
        <v>21</v>
      </c>
      <c r="P66">
        <f t="shared" si="3"/>
        <v>798.3359999999999</v>
      </c>
    </row>
    <row r="67" spans="1:16" ht="12.75">
      <c r="A67" s="6">
        <v>70</v>
      </c>
      <c r="B67" s="6" t="s">
        <v>46</v>
      </c>
      <c r="C67" s="6" t="s">
        <v>168</v>
      </c>
      <c r="D67" s="6" t="s">
        <v>46</v>
      </c>
      <c r="E67" s="6" t="s">
        <v>169</v>
      </c>
      <c r="F67" s="6" t="s">
        <v>52</v>
      </c>
      <c r="G67" s="8">
        <v>9</v>
      </c>
      <c r="H67" s="11">
        <v>636</v>
      </c>
      <c r="I67" s="10">
        <f t="shared" si="2"/>
        <v>5724</v>
      </c>
      <c r="O67">
        <f>rekapitulace!H8</f>
        <v>21</v>
      </c>
      <c r="P67">
        <f t="shared" si="3"/>
        <v>1202.04</v>
      </c>
    </row>
    <row r="68" spans="1:16" ht="12.75">
      <c r="A68" s="6">
        <v>71</v>
      </c>
      <c r="B68" s="6" t="s">
        <v>46</v>
      </c>
      <c r="C68" s="6" t="s">
        <v>170</v>
      </c>
      <c r="D68" s="6" t="s">
        <v>46</v>
      </c>
      <c r="E68" s="6" t="s">
        <v>171</v>
      </c>
      <c r="F68" s="6" t="s">
        <v>52</v>
      </c>
      <c r="G68" s="8">
        <v>10</v>
      </c>
      <c r="H68" s="11">
        <v>712.8</v>
      </c>
      <c r="I68" s="10">
        <f t="shared" si="2"/>
        <v>7128</v>
      </c>
      <c r="O68">
        <f>rekapitulace!H8</f>
        <v>21</v>
      </c>
      <c r="P68">
        <f t="shared" si="3"/>
        <v>1496.8799999999999</v>
      </c>
    </row>
    <row r="69" spans="1:16" ht="12.75">
      <c r="A69" s="6">
        <v>72</v>
      </c>
      <c r="B69" s="6" t="s">
        <v>46</v>
      </c>
      <c r="C69" s="6" t="s">
        <v>172</v>
      </c>
      <c r="D69" s="6" t="s">
        <v>46</v>
      </c>
      <c r="E69" s="6" t="s">
        <v>173</v>
      </c>
      <c r="F69" s="6" t="s">
        <v>52</v>
      </c>
      <c r="G69" s="8">
        <v>1</v>
      </c>
      <c r="H69" s="11">
        <v>712.8</v>
      </c>
      <c r="I69" s="10">
        <f t="shared" si="2"/>
        <v>712.8</v>
      </c>
      <c r="O69">
        <f>rekapitulace!H8</f>
        <v>21</v>
      </c>
      <c r="P69">
        <f t="shared" si="3"/>
        <v>149.688</v>
      </c>
    </row>
    <row r="70" spans="1:16" ht="12.75">
      <c r="A70" s="6">
        <v>73</v>
      </c>
      <c r="B70" s="6" t="s">
        <v>46</v>
      </c>
      <c r="C70" s="6" t="s">
        <v>174</v>
      </c>
      <c r="D70" s="6" t="s">
        <v>46</v>
      </c>
      <c r="E70" s="6" t="s">
        <v>175</v>
      </c>
      <c r="F70" s="6" t="s">
        <v>52</v>
      </c>
      <c r="G70" s="8">
        <v>10</v>
      </c>
      <c r="H70" s="11">
        <v>169</v>
      </c>
      <c r="I70" s="10">
        <f t="shared" si="2"/>
        <v>1690</v>
      </c>
      <c r="O70">
        <f>rekapitulace!H8</f>
        <v>21</v>
      </c>
      <c r="P70">
        <f t="shared" si="3"/>
        <v>354.9</v>
      </c>
    </row>
    <row r="71" spans="1:16" ht="12.75">
      <c r="A71" s="6">
        <v>74</v>
      </c>
      <c r="B71" s="6" t="s">
        <v>46</v>
      </c>
      <c r="C71" s="6" t="s">
        <v>176</v>
      </c>
      <c r="D71" s="6" t="s">
        <v>46</v>
      </c>
      <c r="E71" s="6" t="s">
        <v>177</v>
      </c>
      <c r="F71" s="6" t="s">
        <v>52</v>
      </c>
      <c r="G71" s="8">
        <v>80</v>
      </c>
      <c r="H71" s="11">
        <v>155</v>
      </c>
      <c r="I71" s="10">
        <f t="shared" si="2"/>
        <v>12400</v>
      </c>
      <c r="O71">
        <f>rekapitulace!H8</f>
        <v>21</v>
      </c>
      <c r="P71">
        <f t="shared" si="3"/>
        <v>2604</v>
      </c>
    </row>
    <row r="72" spans="1:16" ht="12.75">
      <c r="A72" s="6">
        <v>75</v>
      </c>
      <c r="B72" s="6" t="s">
        <v>46</v>
      </c>
      <c r="C72" s="6" t="s">
        <v>178</v>
      </c>
      <c r="D72" s="6" t="s">
        <v>46</v>
      </c>
      <c r="E72" s="6" t="s">
        <v>179</v>
      </c>
      <c r="F72" s="6" t="s">
        <v>52</v>
      </c>
      <c r="G72" s="8">
        <v>2</v>
      </c>
      <c r="H72" s="11">
        <v>748</v>
      </c>
      <c r="I72" s="10">
        <f t="shared" si="2"/>
        <v>1496</v>
      </c>
      <c r="O72">
        <f>rekapitulace!H8</f>
        <v>21</v>
      </c>
      <c r="P72">
        <f t="shared" si="3"/>
        <v>314.15999999999997</v>
      </c>
    </row>
    <row r="73" spans="1:16" ht="12.75">
      <c r="A73" s="6">
        <v>76</v>
      </c>
      <c r="B73" s="6" t="s">
        <v>46</v>
      </c>
      <c r="C73" s="6" t="s">
        <v>180</v>
      </c>
      <c r="D73" s="6" t="s">
        <v>46</v>
      </c>
      <c r="E73" s="6" t="s">
        <v>181</v>
      </c>
      <c r="F73" s="6" t="s">
        <v>52</v>
      </c>
      <c r="G73" s="8">
        <v>1</v>
      </c>
      <c r="H73" s="11">
        <v>180</v>
      </c>
      <c r="I73" s="10">
        <f t="shared" si="2"/>
        <v>180</v>
      </c>
      <c r="O73">
        <f>rekapitulace!H8</f>
        <v>21</v>
      </c>
      <c r="P73">
        <f t="shared" si="3"/>
        <v>37.8</v>
      </c>
    </row>
    <row r="74" spans="1:16" ht="12.75">
      <c r="A74" s="6">
        <v>79</v>
      </c>
      <c r="B74" s="6" t="s">
        <v>46</v>
      </c>
      <c r="C74" s="6" t="s">
        <v>182</v>
      </c>
      <c r="D74" s="6" t="s">
        <v>46</v>
      </c>
      <c r="E74" s="6" t="s">
        <v>183</v>
      </c>
      <c r="F74" s="6" t="s">
        <v>52</v>
      </c>
      <c r="G74" s="8">
        <v>8</v>
      </c>
      <c r="H74" s="11">
        <v>296.5</v>
      </c>
      <c r="I74" s="10">
        <f t="shared" si="2"/>
        <v>2372</v>
      </c>
      <c r="O74">
        <f>rekapitulace!H8</f>
        <v>21</v>
      </c>
      <c r="P74">
        <f t="shared" si="3"/>
        <v>498.12</v>
      </c>
    </row>
    <row r="75" spans="1:16" ht="12.75">
      <c r="A75" s="6">
        <v>80</v>
      </c>
      <c r="B75" s="6" t="s">
        <v>46</v>
      </c>
      <c r="C75" s="6" t="s">
        <v>184</v>
      </c>
      <c r="D75" s="6" t="s">
        <v>46</v>
      </c>
      <c r="E75" s="6" t="s">
        <v>185</v>
      </c>
      <c r="F75" s="6" t="s">
        <v>52</v>
      </c>
      <c r="G75" s="8">
        <v>14</v>
      </c>
      <c r="H75" s="11">
        <v>400</v>
      </c>
      <c r="I75" s="10">
        <f t="shared" si="2"/>
        <v>5600</v>
      </c>
      <c r="O75">
        <f>rekapitulace!H8</f>
        <v>21</v>
      </c>
      <c r="P75">
        <f t="shared" si="3"/>
        <v>1176</v>
      </c>
    </row>
    <row r="76" spans="1:16" ht="12.75">
      <c r="A76" s="6">
        <v>81</v>
      </c>
      <c r="B76" s="6" t="s">
        <v>46</v>
      </c>
      <c r="C76" s="6" t="s">
        <v>186</v>
      </c>
      <c r="D76" s="6" t="s">
        <v>46</v>
      </c>
      <c r="E76" s="6" t="s">
        <v>187</v>
      </c>
      <c r="F76" s="6" t="s">
        <v>52</v>
      </c>
      <c r="G76" s="8">
        <v>38</v>
      </c>
      <c r="H76" s="11">
        <v>680</v>
      </c>
      <c r="I76" s="10">
        <f t="shared" si="2"/>
        <v>25840</v>
      </c>
      <c r="O76">
        <f>rekapitulace!H8</f>
        <v>21</v>
      </c>
      <c r="P76">
        <f t="shared" si="3"/>
        <v>5426.4</v>
      </c>
    </row>
    <row r="77" spans="1:16" ht="12.75">
      <c r="A77" s="6">
        <v>82</v>
      </c>
      <c r="B77" s="6" t="s">
        <v>46</v>
      </c>
      <c r="C77" s="6" t="s">
        <v>188</v>
      </c>
      <c r="D77" s="6" t="s">
        <v>46</v>
      </c>
      <c r="E77" s="6" t="s">
        <v>189</v>
      </c>
      <c r="F77" s="6" t="s">
        <v>52</v>
      </c>
      <c r="G77" s="8">
        <v>5</v>
      </c>
      <c r="H77" s="11">
        <v>150</v>
      </c>
      <c r="I77" s="10">
        <f t="shared" si="2"/>
        <v>750</v>
      </c>
      <c r="O77">
        <f>rekapitulace!H8</f>
        <v>21</v>
      </c>
      <c r="P77">
        <f t="shared" si="3"/>
        <v>157.5</v>
      </c>
    </row>
    <row r="78" spans="1:16" ht="25.5">
      <c r="A78" s="6">
        <v>83</v>
      </c>
      <c r="B78" s="6" t="s">
        <v>46</v>
      </c>
      <c r="C78" s="6" t="s">
        <v>190</v>
      </c>
      <c r="D78" s="6" t="s">
        <v>46</v>
      </c>
      <c r="E78" s="6" t="s">
        <v>191</v>
      </c>
      <c r="F78" s="6" t="s">
        <v>52</v>
      </c>
      <c r="G78" s="8">
        <v>4</v>
      </c>
      <c r="H78" s="11">
        <v>10800</v>
      </c>
      <c r="I78" s="10">
        <f t="shared" si="2"/>
        <v>43200</v>
      </c>
      <c r="O78">
        <f>rekapitulace!H8</f>
        <v>21</v>
      </c>
      <c r="P78">
        <f t="shared" si="3"/>
        <v>9072</v>
      </c>
    </row>
    <row r="79" spans="1:16" ht="12.75" customHeight="1">
      <c r="A79" s="13"/>
      <c r="B79" s="13"/>
      <c r="C79" s="13" t="s">
        <v>41</v>
      </c>
      <c r="D79" s="13"/>
      <c r="E79" s="13" t="s">
        <v>192</v>
      </c>
      <c r="F79" s="13"/>
      <c r="G79" s="13"/>
      <c r="H79" s="13"/>
      <c r="I79" s="13">
        <f>SUM(I39:I78)</f>
        <v>3340590.82</v>
      </c>
      <c r="P79">
        <f>ROUND(SUM(P39:P78),2)</f>
        <v>701524.07</v>
      </c>
    </row>
    <row r="81" spans="1:9" ht="12.75" customHeight="1">
      <c r="A81" s="7"/>
      <c r="B81" s="7"/>
      <c r="C81" s="7" t="s">
        <v>194</v>
      </c>
      <c r="D81" s="7"/>
      <c r="E81" s="7" t="s">
        <v>193</v>
      </c>
      <c r="F81" s="7"/>
      <c r="G81" s="9"/>
      <c r="H81" s="7"/>
      <c r="I81" s="9"/>
    </row>
    <row r="82" spans="1:16" ht="12.75">
      <c r="A82" s="6">
        <v>35</v>
      </c>
      <c r="B82" s="6" t="s">
        <v>46</v>
      </c>
      <c r="C82" s="6" t="s">
        <v>195</v>
      </c>
      <c r="D82" s="6" t="s">
        <v>46</v>
      </c>
      <c r="E82" s="6" t="s">
        <v>196</v>
      </c>
      <c r="F82" s="6" t="s">
        <v>86</v>
      </c>
      <c r="G82" s="8">
        <v>3764.595</v>
      </c>
      <c r="H82" s="11">
        <v>823</v>
      </c>
      <c r="I82" s="10">
        <f>ROUND((H82*G82),2)</f>
        <v>3098261.69</v>
      </c>
      <c r="O82">
        <f>rekapitulace!H8</f>
        <v>21</v>
      </c>
      <c r="P82">
        <f>O82/100*I82</f>
        <v>650634.9549</v>
      </c>
    </row>
    <row r="83" spans="1:16" ht="12.75" customHeight="1">
      <c r="A83" s="13"/>
      <c r="B83" s="13"/>
      <c r="C83" s="13" t="s">
        <v>194</v>
      </c>
      <c r="D83" s="13"/>
      <c r="E83" s="13" t="s">
        <v>197</v>
      </c>
      <c r="F83" s="13"/>
      <c r="G83" s="13"/>
      <c r="H83" s="13"/>
      <c r="I83" s="13">
        <f>SUM(I82:I82)</f>
        <v>3098261.69</v>
      </c>
      <c r="P83">
        <f>ROUND(SUM(P82:P82),2)</f>
        <v>650634.95</v>
      </c>
    </row>
    <row r="85" spans="1:16" ht="12.75" customHeight="1">
      <c r="A85" s="13"/>
      <c r="B85" s="13"/>
      <c r="C85" s="13"/>
      <c r="D85" s="13"/>
      <c r="E85" s="13" t="s">
        <v>60</v>
      </c>
      <c r="F85" s="13"/>
      <c r="G85" s="13"/>
      <c r="H85" s="13"/>
      <c r="I85" s="13">
        <f>+I26+I31+I36+I79+I83</f>
        <v>9615230.139999999</v>
      </c>
      <c r="P85">
        <f>+P26+P31+P36+P79+P83</f>
        <v>2019198.3299999998</v>
      </c>
    </row>
    <row r="87" spans="1:9" ht="12.75" customHeight="1">
      <c r="A87" s="7" t="s">
        <v>61</v>
      </c>
      <c r="B87" s="7"/>
      <c r="C87" s="7"/>
      <c r="D87" s="7"/>
      <c r="E87" s="7"/>
      <c r="F87" s="7"/>
      <c r="G87" s="7"/>
      <c r="H87" s="7"/>
      <c r="I87" s="7"/>
    </row>
    <row r="88" spans="1:9" ht="12.75" customHeight="1">
      <c r="A88" s="7"/>
      <c r="B88" s="7"/>
      <c r="C88" s="7"/>
      <c r="D88" s="7"/>
      <c r="E88" s="7" t="s">
        <v>62</v>
      </c>
      <c r="F88" s="7"/>
      <c r="G88" s="7"/>
      <c r="H88" s="7"/>
      <c r="I88" s="7"/>
    </row>
    <row r="89" spans="1:16" ht="12.75" customHeight="1">
      <c r="A89" s="13"/>
      <c r="B89" s="13"/>
      <c r="C89" s="13"/>
      <c r="D89" s="13"/>
      <c r="E89" s="13" t="s">
        <v>63</v>
      </c>
      <c r="F89" s="13"/>
      <c r="G89" s="13"/>
      <c r="H89" s="13"/>
      <c r="I89" s="13">
        <v>0</v>
      </c>
      <c r="P89">
        <v>0</v>
      </c>
    </row>
    <row r="90" spans="1:9" ht="12.75" customHeight="1">
      <c r="A90" s="13"/>
      <c r="B90" s="13"/>
      <c r="C90" s="13"/>
      <c r="D90" s="13"/>
      <c r="E90" s="13" t="s">
        <v>64</v>
      </c>
      <c r="F90" s="13"/>
      <c r="G90" s="13"/>
      <c r="H90" s="13"/>
      <c r="I90" s="13"/>
    </row>
    <row r="91" spans="1:16" ht="12.75" customHeight="1">
      <c r="A91" s="13"/>
      <c r="B91" s="13"/>
      <c r="C91" s="13"/>
      <c r="D91" s="13"/>
      <c r="E91" s="13" t="s">
        <v>65</v>
      </c>
      <c r="F91" s="13"/>
      <c r="G91" s="13"/>
      <c r="H91" s="13"/>
      <c r="I91" s="13">
        <v>0</v>
      </c>
      <c r="P91">
        <v>0</v>
      </c>
    </row>
    <row r="92" spans="1:16" ht="12.75" customHeight="1">
      <c r="A92" s="13"/>
      <c r="B92" s="13"/>
      <c r="C92" s="13"/>
      <c r="D92" s="13"/>
      <c r="E92" s="13" t="s">
        <v>66</v>
      </c>
      <c r="F92" s="13"/>
      <c r="G92" s="13"/>
      <c r="H92" s="13"/>
      <c r="I92" s="13">
        <f>I89+I91</f>
        <v>0</v>
      </c>
      <c r="P92">
        <f>P89+P91</f>
        <v>0</v>
      </c>
    </row>
    <row r="94" spans="1:16" ht="12.75" customHeight="1">
      <c r="A94" s="13"/>
      <c r="B94" s="13"/>
      <c r="C94" s="13"/>
      <c r="D94" s="13"/>
      <c r="E94" s="13" t="s">
        <v>66</v>
      </c>
      <c r="F94" s="13"/>
      <c r="G94" s="13"/>
      <c r="H94" s="13"/>
      <c r="I94" s="13">
        <f>I85+I92</f>
        <v>9615230.139999999</v>
      </c>
      <c r="P94">
        <f>P85+P92</f>
        <v>2019198.3299999998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198</v>
      </c>
      <c r="D5" s="5"/>
      <c r="E5" s="5" t="s">
        <v>199</v>
      </c>
    </row>
    <row r="6" spans="1:5" ht="12.75" customHeight="1">
      <c r="A6" t="s">
        <v>18</v>
      </c>
      <c r="C6" s="5" t="s">
        <v>198</v>
      </c>
      <c r="D6" s="5"/>
      <c r="E6" s="5" t="s">
        <v>199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14</v>
      </c>
      <c r="B12" s="6" t="s">
        <v>46</v>
      </c>
      <c r="C12" s="6" t="s">
        <v>70</v>
      </c>
      <c r="D12" s="6" t="s">
        <v>46</v>
      </c>
      <c r="E12" s="6" t="s">
        <v>71</v>
      </c>
      <c r="F12" s="6" t="s">
        <v>72</v>
      </c>
      <c r="G12" s="8">
        <v>31</v>
      </c>
      <c r="H12" s="11">
        <v>254.1</v>
      </c>
      <c r="I12" s="10">
        <f aca="true" t="shared" si="0" ref="I12:I25">ROUND((H12*G12),2)</f>
        <v>7877.1</v>
      </c>
      <c r="O12">
        <f>rekapitulace!H8</f>
        <v>21</v>
      </c>
      <c r="P12">
        <f aca="true" t="shared" si="1" ref="P12:P25">O12/100*I12</f>
        <v>1654.191</v>
      </c>
    </row>
    <row r="13" spans="1:16" ht="12.75">
      <c r="A13" s="6">
        <v>15</v>
      </c>
      <c r="B13" s="6" t="s">
        <v>46</v>
      </c>
      <c r="C13" s="6" t="s">
        <v>73</v>
      </c>
      <c r="D13" s="6" t="s">
        <v>46</v>
      </c>
      <c r="E13" s="6" t="s">
        <v>74</v>
      </c>
      <c r="F13" s="6" t="s">
        <v>72</v>
      </c>
      <c r="G13" s="8">
        <v>6</v>
      </c>
      <c r="H13" s="11">
        <v>204.49</v>
      </c>
      <c r="I13" s="10">
        <f t="shared" si="0"/>
        <v>1226.94</v>
      </c>
      <c r="O13">
        <f>rekapitulace!H8</f>
        <v>21</v>
      </c>
      <c r="P13">
        <f t="shared" si="1"/>
        <v>257.6574</v>
      </c>
    </row>
    <row r="14" spans="1:16" ht="12.75">
      <c r="A14" s="6">
        <v>16</v>
      </c>
      <c r="B14" s="6" t="s">
        <v>46</v>
      </c>
      <c r="C14" s="6" t="s">
        <v>75</v>
      </c>
      <c r="D14" s="6" t="s">
        <v>46</v>
      </c>
      <c r="E14" s="6" t="s">
        <v>76</v>
      </c>
      <c r="F14" s="6" t="s">
        <v>77</v>
      </c>
      <c r="G14" s="8">
        <v>123.161</v>
      </c>
      <c r="H14" s="11">
        <v>347.55</v>
      </c>
      <c r="I14" s="10">
        <f t="shared" si="0"/>
        <v>42804.61</v>
      </c>
      <c r="O14">
        <f>rekapitulace!H8</f>
        <v>21</v>
      </c>
      <c r="P14">
        <f t="shared" si="1"/>
        <v>8988.9681</v>
      </c>
    </row>
    <row r="15" spans="1:16" ht="12.75">
      <c r="A15" s="6">
        <v>18</v>
      </c>
      <c r="B15" s="6" t="s">
        <v>46</v>
      </c>
      <c r="C15" s="6" t="s">
        <v>78</v>
      </c>
      <c r="D15" s="6" t="s">
        <v>46</v>
      </c>
      <c r="E15" s="6" t="s">
        <v>79</v>
      </c>
      <c r="F15" s="6" t="s">
        <v>48</v>
      </c>
      <c r="G15" s="8">
        <v>1934.459</v>
      </c>
      <c r="H15" s="11">
        <v>170.1</v>
      </c>
      <c r="I15" s="10">
        <f t="shared" si="0"/>
        <v>329051.48</v>
      </c>
      <c r="O15">
        <f>rekapitulace!H8</f>
        <v>21</v>
      </c>
      <c r="P15">
        <f t="shared" si="1"/>
        <v>69100.81079999999</v>
      </c>
    </row>
    <row r="16" spans="1:16" ht="12.75">
      <c r="A16" s="6">
        <v>19</v>
      </c>
      <c r="B16" s="6" t="s">
        <v>46</v>
      </c>
      <c r="C16" s="6" t="s">
        <v>80</v>
      </c>
      <c r="D16" s="6" t="s">
        <v>46</v>
      </c>
      <c r="E16" s="6" t="s">
        <v>81</v>
      </c>
      <c r="F16" s="6" t="s">
        <v>48</v>
      </c>
      <c r="G16" s="8">
        <v>1934.459</v>
      </c>
      <c r="H16" s="11">
        <v>82.64</v>
      </c>
      <c r="I16" s="10">
        <f t="shared" si="0"/>
        <v>159863.69</v>
      </c>
      <c r="O16">
        <f>rekapitulace!H8</f>
        <v>21</v>
      </c>
      <c r="P16">
        <f t="shared" si="1"/>
        <v>33571.3749</v>
      </c>
    </row>
    <row r="17" spans="1:16" ht="12.75">
      <c r="A17" s="6">
        <v>20</v>
      </c>
      <c r="B17" s="6" t="s">
        <v>46</v>
      </c>
      <c r="C17" s="6" t="s">
        <v>95</v>
      </c>
      <c r="D17" s="6" t="s">
        <v>46</v>
      </c>
      <c r="E17" s="6" t="s">
        <v>96</v>
      </c>
      <c r="F17" s="6" t="s">
        <v>77</v>
      </c>
      <c r="G17" s="8">
        <v>188.863</v>
      </c>
      <c r="H17" s="11">
        <v>195</v>
      </c>
      <c r="I17" s="10">
        <f t="shared" si="0"/>
        <v>36828.29</v>
      </c>
      <c r="O17">
        <f>rekapitulace!H8</f>
        <v>21</v>
      </c>
      <c r="P17">
        <f t="shared" si="1"/>
        <v>7733.9409</v>
      </c>
    </row>
    <row r="18" spans="1:16" ht="12.75">
      <c r="A18" s="6">
        <v>21</v>
      </c>
      <c r="B18" s="6" t="s">
        <v>46</v>
      </c>
      <c r="C18" s="6" t="s">
        <v>82</v>
      </c>
      <c r="D18" s="6" t="s">
        <v>46</v>
      </c>
      <c r="E18" s="6" t="s">
        <v>83</v>
      </c>
      <c r="F18" s="6" t="s">
        <v>77</v>
      </c>
      <c r="G18" s="8">
        <v>188.863</v>
      </c>
      <c r="H18" s="11">
        <v>15.65</v>
      </c>
      <c r="I18" s="10">
        <f t="shared" si="0"/>
        <v>2955.71</v>
      </c>
      <c r="O18">
        <f>rekapitulace!H8</f>
        <v>21</v>
      </c>
      <c r="P18">
        <f t="shared" si="1"/>
        <v>620.6990999999999</v>
      </c>
    </row>
    <row r="19" spans="1:16" ht="12.75">
      <c r="A19" s="6">
        <v>22</v>
      </c>
      <c r="B19" s="6" t="s">
        <v>46</v>
      </c>
      <c r="C19" s="6" t="s">
        <v>84</v>
      </c>
      <c r="D19" s="6" t="s">
        <v>46</v>
      </c>
      <c r="E19" s="6" t="s">
        <v>85</v>
      </c>
      <c r="F19" s="6" t="s">
        <v>86</v>
      </c>
      <c r="G19" s="8">
        <v>339.953</v>
      </c>
      <c r="H19" s="11">
        <v>210</v>
      </c>
      <c r="I19" s="10">
        <f t="shared" si="0"/>
        <v>71390.13</v>
      </c>
      <c r="O19">
        <f>rekapitulace!H8</f>
        <v>21</v>
      </c>
      <c r="P19">
        <f t="shared" si="1"/>
        <v>14991.927300000001</v>
      </c>
    </row>
    <row r="20" spans="1:16" ht="12.75">
      <c r="A20" s="6">
        <v>23</v>
      </c>
      <c r="B20" s="6" t="s">
        <v>46</v>
      </c>
      <c r="C20" s="6" t="s">
        <v>87</v>
      </c>
      <c r="D20" s="6" t="s">
        <v>46</v>
      </c>
      <c r="E20" s="6" t="s">
        <v>88</v>
      </c>
      <c r="F20" s="6" t="s">
        <v>77</v>
      </c>
      <c r="G20" s="8">
        <v>303.784</v>
      </c>
      <c r="H20" s="11">
        <v>83.48</v>
      </c>
      <c r="I20" s="10">
        <f t="shared" si="0"/>
        <v>25359.89</v>
      </c>
      <c r="O20">
        <f>rekapitulace!H8</f>
        <v>21</v>
      </c>
      <c r="P20">
        <f t="shared" si="1"/>
        <v>5325.5769</v>
      </c>
    </row>
    <row r="21" spans="1:16" ht="12.75">
      <c r="A21" s="6">
        <v>24</v>
      </c>
      <c r="B21" s="6" t="s">
        <v>46</v>
      </c>
      <c r="C21" s="6" t="s">
        <v>89</v>
      </c>
      <c r="D21" s="6" t="s">
        <v>46</v>
      </c>
      <c r="E21" s="6" t="s">
        <v>90</v>
      </c>
      <c r="F21" s="6" t="s">
        <v>86</v>
      </c>
      <c r="G21" s="8">
        <v>546.811</v>
      </c>
      <c r="H21" s="11">
        <v>312.9</v>
      </c>
      <c r="I21" s="10">
        <f t="shared" si="0"/>
        <v>171097.16</v>
      </c>
      <c r="O21">
        <f>rekapitulace!H8</f>
        <v>21</v>
      </c>
      <c r="P21">
        <f t="shared" si="1"/>
        <v>35930.4036</v>
      </c>
    </row>
    <row r="22" spans="1:16" ht="12.75">
      <c r="A22" s="6">
        <v>25</v>
      </c>
      <c r="B22" s="6" t="s">
        <v>46</v>
      </c>
      <c r="C22" s="6" t="s">
        <v>91</v>
      </c>
      <c r="D22" s="6" t="s">
        <v>46</v>
      </c>
      <c r="E22" s="6" t="s">
        <v>92</v>
      </c>
      <c r="F22" s="6" t="s">
        <v>77</v>
      </c>
      <c r="G22" s="8">
        <v>680.252</v>
      </c>
      <c r="H22" s="11">
        <v>351.75</v>
      </c>
      <c r="I22" s="10">
        <f t="shared" si="0"/>
        <v>239278.64</v>
      </c>
      <c r="O22">
        <f>rekapitulace!H8</f>
        <v>21</v>
      </c>
      <c r="P22">
        <f t="shared" si="1"/>
        <v>50248.5144</v>
      </c>
    </row>
    <row r="23" spans="1:16" ht="12.75">
      <c r="A23" s="6">
        <v>26</v>
      </c>
      <c r="B23" s="6" t="s">
        <v>46</v>
      </c>
      <c r="C23" s="6" t="s">
        <v>93</v>
      </c>
      <c r="D23" s="6" t="s">
        <v>46</v>
      </c>
      <c r="E23" s="6" t="s">
        <v>94</v>
      </c>
      <c r="F23" s="6" t="s">
        <v>86</v>
      </c>
      <c r="G23" s="8">
        <v>122.853</v>
      </c>
      <c r="H23" s="11">
        <v>255.15</v>
      </c>
      <c r="I23" s="10">
        <f t="shared" si="0"/>
        <v>31345.94</v>
      </c>
      <c r="O23">
        <f>rekapitulace!H8</f>
        <v>21</v>
      </c>
      <c r="P23">
        <f t="shared" si="1"/>
        <v>6582.6474</v>
      </c>
    </row>
    <row r="24" spans="1:16" ht="12.75">
      <c r="A24" s="6">
        <v>72</v>
      </c>
      <c r="B24" s="6" t="s">
        <v>46</v>
      </c>
      <c r="C24" s="6" t="s">
        <v>200</v>
      </c>
      <c r="D24" s="6" t="s">
        <v>46</v>
      </c>
      <c r="E24" s="6" t="s">
        <v>201</v>
      </c>
      <c r="F24" s="6" t="s">
        <v>77</v>
      </c>
      <c r="G24" s="8">
        <v>492.647</v>
      </c>
      <c r="H24" s="11">
        <v>148</v>
      </c>
      <c r="I24" s="10">
        <f t="shared" si="0"/>
        <v>72911.76</v>
      </c>
      <c r="O24">
        <f>rekapitulace!H8</f>
        <v>21</v>
      </c>
      <c r="P24">
        <f t="shared" si="1"/>
        <v>15311.469599999999</v>
      </c>
    </row>
    <row r="25" spans="1:16" ht="12.75">
      <c r="A25" s="6">
        <v>73</v>
      </c>
      <c r="B25" s="6" t="s">
        <v>46</v>
      </c>
      <c r="C25" s="6" t="s">
        <v>200</v>
      </c>
      <c r="D25" s="6" t="s">
        <v>24</v>
      </c>
      <c r="E25" s="6" t="s">
        <v>201</v>
      </c>
      <c r="F25" s="6" t="s">
        <v>77</v>
      </c>
      <c r="G25" s="8">
        <v>500.529</v>
      </c>
      <c r="H25" s="11">
        <v>148</v>
      </c>
      <c r="I25" s="10">
        <f t="shared" si="0"/>
        <v>74078.29</v>
      </c>
      <c r="O25">
        <f>rekapitulace!H8</f>
        <v>21</v>
      </c>
      <c r="P25">
        <f t="shared" si="1"/>
        <v>15556.440899999998</v>
      </c>
    </row>
    <row r="26" spans="1:16" ht="12.75" customHeight="1">
      <c r="A26" s="13"/>
      <c r="B26" s="13"/>
      <c r="C26" s="13" t="s">
        <v>24</v>
      </c>
      <c r="D26" s="13"/>
      <c r="E26" s="13" t="s">
        <v>43</v>
      </c>
      <c r="F26" s="13"/>
      <c r="G26" s="13"/>
      <c r="H26" s="13"/>
      <c r="I26" s="13">
        <f>SUM(I12:I25)</f>
        <v>1266069.6300000001</v>
      </c>
      <c r="P26">
        <f>ROUND(SUM(P12:P25),2)</f>
        <v>265874.62</v>
      </c>
    </row>
    <row r="28" spans="1:9" ht="12.75" customHeight="1">
      <c r="A28" s="7"/>
      <c r="B28" s="7"/>
      <c r="C28" s="7" t="s">
        <v>36</v>
      </c>
      <c r="D28" s="7"/>
      <c r="E28" s="7" t="s">
        <v>99</v>
      </c>
      <c r="F28" s="7"/>
      <c r="G28" s="9"/>
      <c r="H28" s="7"/>
      <c r="I28" s="9"/>
    </row>
    <row r="29" spans="1:16" ht="12.75">
      <c r="A29" s="6">
        <v>1</v>
      </c>
      <c r="B29" s="6" t="s">
        <v>46</v>
      </c>
      <c r="C29" s="6" t="s">
        <v>100</v>
      </c>
      <c r="D29" s="6" t="s">
        <v>46</v>
      </c>
      <c r="E29" s="6" t="s">
        <v>101</v>
      </c>
      <c r="F29" s="6" t="s">
        <v>72</v>
      </c>
      <c r="G29" s="8">
        <v>354.24</v>
      </c>
      <c r="H29" s="11">
        <v>29.6</v>
      </c>
      <c r="I29" s="10">
        <f>ROUND((H29*G29),2)</f>
        <v>10485.5</v>
      </c>
      <c r="O29">
        <f>rekapitulace!H8</f>
        <v>21</v>
      </c>
      <c r="P29">
        <f>O29/100*I29</f>
        <v>2201.955</v>
      </c>
    </row>
    <row r="30" spans="1:16" ht="12.75">
      <c r="A30" s="6">
        <v>27</v>
      </c>
      <c r="B30" s="6" t="s">
        <v>46</v>
      </c>
      <c r="C30" s="6" t="s">
        <v>102</v>
      </c>
      <c r="D30" s="6" t="s">
        <v>46</v>
      </c>
      <c r="E30" s="6" t="s">
        <v>103</v>
      </c>
      <c r="F30" s="6" t="s">
        <v>77</v>
      </c>
      <c r="G30" s="8">
        <v>48.72</v>
      </c>
      <c r="H30" s="11">
        <v>3050</v>
      </c>
      <c r="I30" s="10">
        <f>ROUND((H30*G30),2)</f>
        <v>148596</v>
      </c>
      <c r="O30">
        <f>rekapitulace!H8</f>
        <v>21</v>
      </c>
      <c r="P30">
        <f>O30/100*I30</f>
        <v>31205.16</v>
      </c>
    </row>
    <row r="31" spans="1:16" ht="12.75" customHeight="1">
      <c r="A31" s="13"/>
      <c r="B31" s="13"/>
      <c r="C31" s="13" t="s">
        <v>36</v>
      </c>
      <c r="D31" s="13"/>
      <c r="E31" s="13" t="s">
        <v>104</v>
      </c>
      <c r="F31" s="13"/>
      <c r="G31" s="13"/>
      <c r="H31" s="13"/>
      <c r="I31" s="13">
        <f>SUM(I29:I30)</f>
        <v>159081.5</v>
      </c>
      <c r="P31">
        <f>ROUND(SUM(P29:P30),2)</f>
        <v>33407.12</v>
      </c>
    </row>
    <row r="33" spans="1:9" ht="12.75" customHeight="1">
      <c r="A33" s="7"/>
      <c r="B33" s="7"/>
      <c r="C33" s="7" t="s">
        <v>37</v>
      </c>
      <c r="D33" s="7"/>
      <c r="E33" s="7" t="s">
        <v>105</v>
      </c>
      <c r="F33" s="7"/>
      <c r="G33" s="9"/>
      <c r="H33" s="7"/>
      <c r="I33" s="9"/>
    </row>
    <row r="34" spans="1:16" ht="12.75">
      <c r="A34" s="6">
        <v>29</v>
      </c>
      <c r="B34" s="6" t="s">
        <v>46</v>
      </c>
      <c r="C34" s="6" t="s">
        <v>106</v>
      </c>
      <c r="D34" s="6" t="s">
        <v>46</v>
      </c>
      <c r="E34" s="6" t="s">
        <v>107</v>
      </c>
      <c r="F34" s="6" t="s">
        <v>77</v>
      </c>
      <c r="G34" s="8">
        <v>18.151</v>
      </c>
      <c r="H34" s="11">
        <v>878</v>
      </c>
      <c r="I34" s="10">
        <f>ROUND((H34*G34),2)</f>
        <v>15936.58</v>
      </c>
      <c r="O34">
        <f>rekapitulace!H8</f>
        <v>21</v>
      </c>
      <c r="P34">
        <f>O34/100*I34</f>
        <v>3346.6818</v>
      </c>
    </row>
    <row r="35" spans="1:16" ht="12.75">
      <c r="A35" s="6">
        <v>30</v>
      </c>
      <c r="B35" s="6" t="s">
        <v>46</v>
      </c>
      <c r="C35" s="6" t="s">
        <v>108</v>
      </c>
      <c r="D35" s="6" t="s">
        <v>46</v>
      </c>
      <c r="E35" s="6" t="s">
        <v>109</v>
      </c>
      <c r="F35" s="6" t="s">
        <v>77</v>
      </c>
      <c r="G35" s="8">
        <v>3.77</v>
      </c>
      <c r="H35" s="11">
        <v>2630</v>
      </c>
      <c r="I35" s="10">
        <f>ROUND((H35*G35),2)</f>
        <v>9915.1</v>
      </c>
      <c r="O35">
        <f>rekapitulace!H8</f>
        <v>21</v>
      </c>
      <c r="P35">
        <f>O35/100*I35</f>
        <v>2082.171</v>
      </c>
    </row>
    <row r="36" spans="1:16" ht="12.75" customHeight="1">
      <c r="A36" s="13"/>
      <c r="B36" s="13"/>
      <c r="C36" s="13" t="s">
        <v>37</v>
      </c>
      <c r="D36" s="13"/>
      <c r="E36" s="13" t="s">
        <v>110</v>
      </c>
      <c r="F36" s="13"/>
      <c r="G36" s="13"/>
      <c r="H36" s="13"/>
      <c r="I36" s="13">
        <f>SUM(I34:I35)</f>
        <v>25851.68</v>
      </c>
      <c r="P36">
        <f>ROUND(SUM(P34:P35),2)</f>
        <v>5428.85</v>
      </c>
    </row>
    <row r="38" spans="1:9" ht="12.75" customHeight="1">
      <c r="A38" s="7"/>
      <c r="B38" s="7"/>
      <c r="C38" s="7" t="s">
        <v>41</v>
      </c>
      <c r="D38" s="7"/>
      <c r="E38" s="7" t="s">
        <v>111</v>
      </c>
      <c r="F38" s="7"/>
      <c r="G38" s="9"/>
      <c r="H38" s="7"/>
      <c r="I38" s="9"/>
    </row>
    <row r="39" spans="1:16" ht="25.5">
      <c r="A39" s="6">
        <v>2</v>
      </c>
      <c r="B39" s="6" t="s">
        <v>46</v>
      </c>
      <c r="C39" s="6" t="s">
        <v>112</v>
      </c>
      <c r="D39" s="6" t="s">
        <v>46</v>
      </c>
      <c r="E39" s="6" t="s">
        <v>113</v>
      </c>
      <c r="F39" s="6" t="s">
        <v>72</v>
      </c>
      <c r="G39" s="8">
        <v>180.1</v>
      </c>
      <c r="H39" s="11">
        <v>572</v>
      </c>
      <c r="I39" s="10">
        <f aca="true" t="shared" si="2" ref="I39:I71">ROUND((H39*G39),2)</f>
        <v>103017.2</v>
      </c>
      <c r="O39">
        <f>rekapitulace!H8</f>
        <v>21</v>
      </c>
      <c r="P39">
        <f aca="true" t="shared" si="3" ref="P39:P71">O39/100*I39</f>
        <v>21633.611999999997</v>
      </c>
    </row>
    <row r="40" spans="1:16" ht="25.5">
      <c r="A40" s="6">
        <v>3</v>
      </c>
      <c r="B40" s="6" t="s">
        <v>46</v>
      </c>
      <c r="C40" s="6" t="s">
        <v>114</v>
      </c>
      <c r="D40" s="6" t="s">
        <v>46</v>
      </c>
      <c r="E40" s="6" t="s">
        <v>115</v>
      </c>
      <c r="F40" s="6" t="s">
        <v>52</v>
      </c>
      <c r="G40" s="8">
        <v>72</v>
      </c>
      <c r="H40" s="11">
        <v>5680</v>
      </c>
      <c r="I40" s="10">
        <f t="shared" si="2"/>
        <v>408960</v>
      </c>
      <c r="O40">
        <f>rekapitulace!H8</f>
        <v>21</v>
      </c>
      <c r="P40">
        <f t="shared" si="3"/>
        <v>85881.59999999999</v>
      </c>
    </row>
    <row r="41" spans="1:16" ht="12.75">
      <c r="A41" s="6">
        <v>8</v>
      </c>
      <c r="B41" s="6" t="s">
        <v>46</v>
      </c>
      <c r="C41" s="6" t="s">
        <v>202</v>
      </c>
      <c r="D41" s="6" t="s">
        <v>46</v>
      </c>
      <c r="E41" s="6" t="s">
        <v>203</v>
      </c>
      <c r="F41" s="6" t="s">
        <v>72</v>
      </c>
      <c r="G41" s="8">
        <v>90.15</v>
      </c>
      <c r="H41" s="11">
        <v>25.62</v>
      </c>
      <c r="I41" s="10">
        <f t="shared" si="2"/>
        <v>2309.64</v>
      </c>
      <c r="O41">
        <f>rekapitulace!H8</f>
        <v>21</v>
      </c>
      <c r="P41">
        <f t="shared" si="3"/>
        <v>485.02439999999996</v>
      </c>
    </row>
    <row r="42" spans="1:16" ht="12.75">
      <c r="A42" s="6">
        <v>9</v>
      </c>
      <c r="B42" s="6" t="s">
        <v>46</v>
      </c>
      <c r="C42" s="6" t="s">
        <v>120</v>
      </c>
      <c r="D42" s="6" t="s">
        <v>46</v>
      </c>
      <c r="E42" s="6" t="s">
        <v>121</v>
      </c>
      <c r="F42" s="6" t="s">
        <v>72</v>
      </c>
      <c r="G42" s="8">
        <v>76.42</v>
      </c>
      <c r="H42" s="11">
        <v>39.6</v>
      </c>
      <c r="I42" s="10">
        <f t="shared" si="2"/>
        <v>3026.23</v>
      </c>
      <c r="O42">
        <f>rekapitulace!H8</f>
        <v>21</v>
      </c>
      <c r="P42">
        <f t="shared" si="3"/>
        <v>635.5083</v>
      </c>
    </row>
    <row r="43" spans="1:16" ht="12.75">
      <c r="A43" s="6">
        <v>10</v>
      </c>
      <c r="B43" s="6" t="s">
        <v>46</v>
      </c>
      <c r="C43" s="6" t="s">
        <v>122</v>
      </c>
      <c r="D43" s="6" t="s">
        <v>46</v>
      </c>
      <c r="E43" s="6" t="s">
        <v>123</v>
      </c>
      <c r="F43" s="6" t="s">
        <v>72</v>
      </c>
      <c r="G43" s="8">
        <v>180.96</v>
      </c>
      <c r="H43" s="11">
        <v>50</v>
      </c>
      <c r="I43" s="10">
        <f t="shared" si="2"/>
        <v>9048</v>
      </c>
      <c r="O43">
        <f>rekapitulace!H8</f>
        <v>21</v>
      </c>
      <c r="P43">
        <f t="shared" si="3"/>
        <v>1900.08</v>
      </c>
    </row>
    <row r="44" spans="1:16" ht="12.75">
      <c r="A44" s="6">
        <v>11</v>
      </c>
      <c r="B44" s="6" t="s">
        <v>46</v>
      </c>
      <c r="C44" s="6" t="s">
        <v>204</v>
      </c>
      <c r="D44" s="6" t="s">
        <v>46</v>
      </c>
      <c r="E44" s="6" t="s">
        <v>205</v>
      </c>
      <c r="F44" s="6" t="s">
        <v>52</v>
      </c>
      <c r="G44" s="8">
        <v>2</v>
      </c>
      <c r="H44" s="11">
        <v>6020</v>
      </c>
      <c r="I44" s="10">
        <f t="shared" si="2"/>
        <v>12040</v>
      </c>
      <c r="O44">
        <f>rekapitulace!H8</f>
        <v>21</v>
      </c>
      <c r="P44">
        <f t="shared" si="3"/>
        <v>2528.4</v>
      </c>
    </row>
    <row r="45" spans="1:16" ht="12.75">
      <c r="A45" s="6">
        <v>12</v>
      </c>
      <c r="B45" s="6" t="s">
        <v>46</v>
      </c>
      <c r="C45" s="6" t="s">
        <v>124</v>
      </c>
      <c r="D45" s="6" t="s">
        <v>46</v>
      </c>
      <c r="E45" s="6" t="s">
        <v>125</v>
      </c>
      <c r="F45" s="6" t="s">
        <v>52</v>
      </c>
      <c r="G45" s="8">
        <v>4</v>
      </c>
      <c r="H45" s="11">
        <v>12600</v>
      </c>
      <c r="I45" s="10">
        <f t="shared" si="2"/>
        <v>50400</v>
      </c>
      <c r="O45">
        <f>rekapitulace!H8</f>
        <v>21</v>
      </c>
      <c r="P45">
        <f t="shared" si="3"/>
        <v>10584</v>
      </c>
    </row>
    <row r="46" spans="1:16" ht="12.75">
      <c r="A46" s="6">
        <v>38</v>
      </c>
      <c r="B46" s="6" t="s">
        <v>46</v>
      </c>
      <c r="C46" s="6" t="s">
        <v>206</v>
      </c>
      <c r="D46" s="6" t="s">
        <v>46</v>
      </c>
      <c r="E46" s="6" t="s">
        <v>207</v>
      </c>
      <c r="F46" s="6" t="s">
        <v>72</v>
      </c>
      <c r="G46" s="8">
        <v>90.15</v>
      </c>
      <c r="H46" s="11">
        <v>186</v>
      </c>
      <c r="I46" s="10">
        <f t="shared" si="2"/>
        <v>16767.9</v>
      </c>
      <c r="O46">
        <f>rekapitulace!H8</f>
        <v>21</v>
      </c>
      <c r="P46">
        <f t="shared" si="3"/>
        <v>3521.259</v>
      </c>
    </row>
    <row r="47" spans="1:16" ht="12.75">
      <c r="A47" s="6">
        <v>39</v>
      </c>
      <c r="B47" s="6" t="s">
        <v>46</v>
      </c>
      <c r="C47" s="6" t="s">
        <v>208</v>
      </c>
      <c r="D47" s="6" t="s">
        <v>46</v>
      </c>
      <c r="E47" s="6" t="s">
        <v>209</v>
      </c>
      <c r="F47" s="6" t="s">
        <v>72</v>
      </c>
      <c r="G47" s="8">
        <v>15.025</v>
      </c>
      <c r="H47" s="11">
        <v>738</v>
      </c>
      <c r="I47" s="10">
        <f t="shared" si="2"/>
        <v>11088.45</v>
      </c>
      <c r="O47">
        <f>rekapitulace!H8</f>
        <v>21</v>
      </c>
      <c r="P47">
        <f t="shared" si="3"/>
        <v>2328.5745</v>
      </c>
    </row>
    <row r="48" spans="1:16" ht="12.75">
      <c r="A48" s="6">
        <v>40</v>
      </c>
      <c r="B48" s="6" t="s">
        <v>46</v>
      </c>
      <c r="C48" s="6" t="s">
        <v>126</v>
      </c>
      <c r="D48" s="6" t="s">
        <v>46</v>
      </c>
      <c r="E48" s="6" t="s">
        <v>127</v>
      </c>
      <c r="F48" s="6" t="s">
        <v>72</v>
      </c>
      <c r="G48" s="8">
        <v>76.42</v>
      </c>
      <c r="H48" s="11">
        <v>232</v>
      </c>
      <c r="I48" s="10">
        <f t="shared" si="2"/>
        <v>17729.44</v>
      </c>
      <c r="O48">
        <f>rekapitulace!H8</f>
        <v>21</v>
      </c>
      <c r="P48">
        <f t="shared" si="3"/>
        <v>3723.1823999999997</v>
      </c>
    </row>
    <row r="49" spans="1:16" ht="12.75">
      <c r="A49" s="6">
        <v>41</v>
      </c>
      <c r="B49" s="6" t="s">
        <v>46</v>
      </c>
      <c r="C49" s="6" t="s">
        <v>128</v>
      </c>
      <c r="D49" s="6" t="s">
        <v>46</v>
      </c>
      <c r="E49" s="6" t="s">
        <v>129</v>
      </c>
      <c r="F49" s="6" t="s">
        <v>52</v>
      </c>
      <c r="G49" s="8">
        <v>12.73</v>
      </c>
      <c r="H49" s="11">
        <v>1310</v>
      </c>
      <c r="I49" s="10">
        <f t="shared" si="2"/>
        <v>16676.3</v>
      </c>
      <c r="O49">
        <f>rekapitulace!H8</f>
        <v>21</v>
      </c>
      <c r="P49">
        <f t="shared" si="3"/>
        <v>3502.0229999999997</v>
      </c>
    </row>
    <row r="50" spans="1:16" ht="25.5">
      <c r="A50" s="6">
        <v>44</v>
      </c>
      <c r="B50" s="6" t="s">
        <v>46</v>
      </c>
      <c r="C50" s="6" t="s">
        <v>130</v>
      </c>
      <c r="D50" s="6" t="s">
        <v>46</v>
      </c>
      <c r="E50" s="6" t="s">
        <v>131</v>
      </c>
      <c r="F50" s="6" t="s">
        <v>52</v>
      </c>
      <c r="G50" s="8">
        <v>5</v>
      </c>
      <c r="H50" s="11">
        <v>423</v>
      </c>
      <c r="I50" s="10">
        <f t="shared" si="2"/>
        <v>2115</v>
      </c>
      <c r="O50">
        <f>rekapitulace!H8</f>
        <v>21</v>
      </c>
      <c r="P50">
        <f t="shared" si="3"/>
        <v>444.15</v>
      </c>
    </row>
    <row r="51" spans="1:16" ht="12.75">
      <c r="A51" s="6">
        <v>45</v>
      </c>
      <c r="B51" s="6" t="s">
        <v>46</v>
      </c>
      <c r="C51" s="6" t="s">
        <v>132</v>
      </c>
      <c r="D51" s="6" t="s">
        <v>46</v>
      </c>
      <c r="E51" s="6" t="s">
        <v>133</v>
      </c>
      <c r="F51" s="6" t="s">
        <v>52</v>
      </c>
      <c r="G51" s="8">
        <v>13</v>
      </c>
      <c r="H51" s="11">
        <v>458</v>
      </c>
      <c r="I51" s="10">
        <f t="shared" si="2"/>
        <v>5954</v>
      </c>
      <c r="O51">
        <f>rekapitulace!H8</f>
        <v>21</v>
      </c>
      <c r="P51">
        <f t="shared" si="3"/>
        <v>1250.34</v>
      </c>
    </row>
    <row r="52" spans="1:16" ht="12.75">
      <c r="A52" s="6">
        <v>46</v>
      </c>
      <c r="B52" s="6" t="s">
        <v>46</v>
      </c>
      <c r="C52" s="6" t="s">
        <v>134</v>
      </c>
      <c r="D52" s="6" t="s">
        <v>46</v>
      </c>
      <c r="E52" s="6" t="s">
        <v>135</v>
      </c>
      <c r="F52" s="6" t="s">
        <v>52</v>
      </c>
      <c r="G52" s="8">
        <v>13</v>
      </c>
      <c r="H52" s="11">
        <v>2376</v>
      </c>
      <c r="I52" s="10">
        <f t="shared" si="2"/>
        <v>30888</v>
      </c>
      <c r="O52">
        <f>rekapitulace!H8</f>
        <v>21</v>
      </c>
      <c r="P52">
        <f t="shared" si="3"/>
        <v>6486.48</v>
      </c>
    </row>
    <row r="53" spans="1:16" ht="25.5">
      <c r="A53" s="6">
        <v>52</v>
      </c>
      <c r="B53" s="6" t="s">
        <v>46</v>
      </c>
      <c r="C53" s="6" t="s">
        <v>190</v>
      </c>
      <c r="D53" s="6" t="s">
        <v>46</v>
      </c>
      <c r="E53" s="6" t="s">
        <v>191</v>
      </c>
      <c r="F53" s="6" t="s">
        <v>52</v>
      </c>
      <c r="G53" s="8">
        <v>6</v>
      </c>
      <c r="H53" s="11">
        <v>10800</v>
      </c>
      <c r="I53" s="10">
        <f t="shared" si="2"/>
        <v>64800</v>
      </c>
      <c r="O53">
        <f>rekapitulace!H8</f>
        <v>21</v>
      </c>
      <c r="P53">
        <f t="shared" si="3"/>
        <v>13608</v>
      </c>
    </row>
    <row r="54" spans="1:16" ht="12.75">
      <c r="A54" s="6">
        <v>53</v>
      </c>
      <c r="B54" s="6" t="s">
        <v>46</v>
      </c>
      <c r="C54" s="6" t="s">
        <v>136</v>
      </c>
      <c r="D54" s="6" t="s">
        <v>46</v>
      </c>
      <c r="E54" s="6" t="s">
        <v>137</v>
      </c>
      <c r="F54" s="6" t="s">
        <v>52</v>
      </c>
      <c r="G54" s="8">
        <v>6</v>
      </c>
      <c r="H54" s="11">
        <v>7330</v>
      </c>
      <c r="I54" s="10">
        <f t="shared" si="2"/>
        <v>43980</v>
      </c>
      <c r="O54">
        <f>rekapitulace!H8</f>
        <v>21</v>
      </c>
      <c r="P54">
        <f t="shared" si="3"/>
        <v>9235.8</v>
      </c>
    </row>
    <row r="55" spans="1:16" ht="25.5">
      <c r="A55" s="6">
        <v>54</v>
      </c>
      <c r="B55" s="6" t="s">
        <v>46</v>
      </c>
      <c r="C55" s="6" t="s">
        <v>210</v>
      </c>
      <c r="D55" s="6" t="s">
        <v>46</v>
      </c>
      <c r="E55" s="6" t="s">
        <v>211</v>
      </c>
      <c r="F55" s="6" t="s">
        <v>52</v>
      </c>
      <c r="G55" s="8">
        <v>13</v>
      </c>
      <c r="H55" s="11">
        <v>9850</v>
      </c>
      <c r="I55" s="10">
        <f t="shared" si="2"/>
        <v>128050</v>
      </c>
      <c r="O55">
        <f>rekapitulace!H8</f>
        <v>21</v>
      </c>
      <c r="P55">
        <f t="shared" si="3"/>
        <v>26890.5</v>
      </c>
    </row>
    <row r="56" spans="1:16" ht="12.75">
      <c r="A56" s="6">
        <v>55</v>
      </c>
      <c r="B56" s="6" t="s">
        <v>46</v>
      </c>
      <c r="C56" s="6" t="s">
        <v>212</v>
      </c>
      <c r="D56" s="6" t="s">
        <v>46</v>
      </c>
      <c r="E56" s="6" t="s">
        <v>213</v>
      </c>
      <c r="F56" s="6" t="s">
        <v>52</v>
      </c>
      <c r="G56" s="8">
        <v>13</v>
      </c>
      <c r="H56" s="11">
        <v>5620</v>
      </c>
      <c r="I56" s="10">
        <f t="shared" si="2"/>
        <v>73060</v>
      </c>
      <c r="O56">
        <f>rekapitulace!H8</f>
        <v>21</v>
      </c>
      <c r="P56">
        <f t="shared" si="3"/>
        <v>15342.599999999999</v>
      </c>
    </row>
    <row r="57" spans="1:16" ht="25.5">
      <c r="A57" s="6">
        <v>56</v>
      </c>
      <c r="B57" s="6" t="s">
        <v>46</v>
      </c>
      <c r="C57" s="6" t="s">
        <v>152</v>
      </c>
      <c r="D57" s="6" t="s">
        <v>46</v>
      </c>
      <c r="E57" s="6" t="s">
        <v>153</v>
      </c>
      <c r="F57" s="6" t="s">
        <v>52</v>
      </c>
      <c r="G57" s="8">
        <v>9</v>
      </c>
      <c r="H57" s="11">
        <v>12500</v>
      </c>
      <c r="I57" s="10">
        <f t="shared" si="2"/>
        <v>112500</v>
      </c>
      <c r="O57">
        <f>rekapitulace!H8</f>
        <v>21</v>
      </c>
      <c r="P57">
        <f t="shared" si="3"/>
        <v>23625</v>
      </c>
    </row>
    <row r="58" spans="1:16" ht="12.75">
      <c r="A58" s="6">
        <v>57</v>
      </c>
      <c r="B58" s="6" t="s">
        <v>46</v>
      </c>
      <c r="C58" s="6" t="s">
        <v>140</v>
      </c>
      <c r="D58" s="6" t="s">
        <v>46</v>
      </c>
      <c r="E58" s="6" t="s">
        <v>141</v>
      </c>
      <c r="F58" s="6" t="s">
        <v>52</v>
      </c>
      <c r="G58" s="8">
        <v>9</v>
      </c>
      <c r="H58" s="11">
        <v>7950</v>
      </c>
      <c r="I58" s="10">
        <f t="shared" si="2"/>
        <v>71550</v>
      </c>
      <c r="O58">
        <f>rekapitulace!H8</f>
        <v>21</v>
      </c>
      <c r="P58">
        <f t="shared" si="3"/>
        <v>15025.5</v>
      </c>
    </row>
    <row r="59" spans="1:16" ht="12.75">
      <c r="A59" s="6">
        <v>58</v>
      </c>
      <c r="B59" s="6" t="s">
        <v>46</v>
      </c>
      <c r="C59" s="6" t="s">
        <v>156</v>
      </c>
      <c r="D59" s="6" t="s">
        <v>46</v>
      </c>
      <c r="E59" s="6" t="s">
        <v>157</v>
      </c>
      <c r="F59" s="6" t="s">
        <v>52</v>
      </c>
      <c r="G59" s="8">
        <v>15</v>
      </c>
      <c r="H59" s="11">
        <v>2440</v>
      </c>
      <c r="I59" s="10">
        <f t="shared" si="2"/>
        <v>36600</v>
      </c>
      <c r="O59">
        <f>rekapitulace!H8</f>
        <v>21</v>
      </c>
      <c r="P59">
        <f t="shared" si="3"/>
        <v>7686</v>
      </c>
    </row>
    <row r="60" spans="1:16" ht="12.75">
      <c r="A60" s="6">
        <v>59</v>
      </c>
      <c r="B60" s="6" t="s">
        <v>46</v>
      </c>
      <c r="C60" s="6" t="s">
        <v>158</v>
      </c>
      <c r="D60" s="6" t="s">
        <v>46</v>
      </c>
      <c r="E60" s="6" t="s">
        <v>159</v>
      </c>
      <c r="F60" s="6" t="s">
        <v>52</v>
      </c>
      <c r="G60" s="8">
        <v>7</v>
      </c>
      <c r="H60" s="11">
        <v>1370</v>
      </c>
      <c r="I60" s="10">
        <f t="shared" si="2"/>
        <v>9590</v>
      </c>
      <c r="O60">
        <f>rekapitulace!H8</f>
        <v>21</v>
      </c>
      <c r="P60">
        <f t="shared" si="3"/>
        <v>2013.8999999999999</v>
      </c>
    </row>
    <row r="61" spans="1:16" ht="12.75">
      <c r="A61" s="6">
        <v>60</v>
      </c>
      <c r="B61" s="6" t="s">
        <v>46</v>
      </c>
      <c r="C61" s="6" t="s">
        <v>160</v>
      </c>
      <c r="D61" s="6" t="s">
        <v>46</v>
      </c>
      <c r="E61" s="6" t="s">
        <v>161</v>
      </c>
      <c r="F61" s="6" t="s">
        <v>52</v>
      </c>
      <c r="G61" s="8">
        <v>16</v>
      </c>
      <c r="H61" s="11">
        <v>921</v>
      </c>
      <c r="I61" s="10">
        <f t="shared" si="2"/>
        <v>14736</v>
      </c>
      <c r="O61">
        <f>rekapitulace!H8</f>
        <v>21</v>
      </c>
      <c r="P61">
        <f t="shared" si="3"/>
        <v>3094.56</v>
      </c>
    </row>
    <row r="62" spans="1:16" ht="12.75">
      <c r="A62" s="6">
        <v>61</v>
      </c>
      <c r="B62" s="6" t="s">
        <v>46</v>
      </c>
      <c r="C62" s="6" t="s">
        <v>162</v>
      </c>
      <c r="D62" s="6" t="s">
        <v>46</v>
      </c>
      <c r="E62" s="6" t="s">
        <v>163</v>
      </c>
      <c r="F62" s="6" t="s">
        <v>52</v>
      </c>
      <c r="G62" s="8">
        <v>21</v>
      </c>
      <c r="H62" s="11">
        <v>1480</v>
      </c>
      <c r="I62" s="10">
        <f t="shared" si="2"/>
        <v>31080</v>
      </c>
      <c r="O62">
        <f>rekapitulace!H8</f>
        <v>21</v>
      </c>
      <c r="P62">
        <f t="shared" si="3"/>
        <v>6526.8</v>
      </c>
    </row>
    <row r="63" spans="1:16" ht="12.75">
      <c r="A63" s="6">
        <v>62</v>
      </c>
      <c r="B63" s="6" t="s">
        <v>46</v>
      </c>
      <c r="C63" s="6" t="s">
        <v>164</v>
      </c>
      <c r="D63" s="6" t="s">
        <v>46</v>
      </c>
      <c r="E63" s="6" t="s">
        <v>165</v>
      </c>
      <c r="F63" s="6" t="s">
        <v>52</v>
      </c>
      <c r="G63" s="8">
        <v>5</v>
      </c>
      <c r="H63" s="11">
        <v>712.8</v>
      </c>
      <c r="I63" s="10">
        <f t="shared" si="2"/>
        <v>3564</v>
      </c>
      <c r="O63">
        <f>rekapitulace!H8</f>
        <v>21</v>
      </c>
      <c r="P63">
        <f t="shared" si="3"/>
        <v>748.4399999999999</v>
      </c>
    </row>
    <row r="64" spans="1:16" ht="12.75">
      <c r="A64" s="6">
        <v>63</v>
      </c>
      <c r="B64" s="6" t="s">
        <v>46</v>
      </c>
      <c r="C64" s="6" t="s">
        <v>172</v>
      </c>
      <c r="D64" s="6" t="s">
        <v>46</v>
      </c>
      <c r="E64" s="6" t="s">
        <v>173</v>
      </c>
      <c r="F64" s="6" t="s">
        <v>52</v>
      </c>
      <c r="G64" s="8">
        <v>2</v>
      </c>
      <c r="H64" s="11">
        <v>712.8</v>
      </c>
      <c r="I64" s="10">
        <f t="shared" si="2"/>
        <v>1425.6</v>
      </c>
      <c r="O64">
        <f>rekapitulace!H8</f>
        <v>21</v>
      </c>
      <c r="P64">
        <f t="shared" si="3"/>
        <v>299.376</v>
      </c>
    </row>
    <row r="65" spans="1:16" ht="12.75">
      <c r="A65" s="6">
        <v>64</v>
      </c>
      <c r="B65" s="6" t="s">
        <v>46</v>
      </c>
      <c r="C65" s="6" t="s">
        <v>166</v>
      </c>
      <c r="D65" s="6" t="s">
        <v>46</v>
      </c>
      <c r="E65" s="6" t="s">
        <v>167</v>
      </c>
      <c r="F65" s="6" t="s">
        <v>52</v>
      </c>
      <c r="G65" s="8">
        <v>10</v>
      </c>
      <c r="H65" s="11">
        <v>475.2</v>
      </c>
      <c r="I65" s="10">
        <f t="shared" si="2"/>
        <v>4752</v>
      </c>
      <c r="O65">
        <f>rekapitulace!H8</f>
        <v>21</v>
      </c>
      <c r="P65">
        <f t="shared" si="3"/>
        <v>997.92</v>
      </c>
    </row>
    <row r="66" spans="1:16" ht="12.75">
      <c r="A66" s="6">
        <v>65</v>
      </c>
      <c r="B66" s="6" t="s">
        <v>46</v>
      </c>
      <c r="C66" s="6" t="s">
        <v>214</v>
      </c>
      <c r="D66" s="6" t="s">
        <v>46</v>
      </c>
      <c r="E66" s="6" t="s">
        <v>171</v>
      </c>
      <c r="F66" s="6" t="s">
        <v>52</v>
      </c>
      <c r="G66" s="8">
        <v>2</v>
      </c>
      <c r="H66" s="11">
        <v>712.8</v>
      </c>
      <c r="I66" s="10">
        <f t="shared" si="2"/>
        <v>1425.6</v>
      </c>
      <c r="O66">
        <f>rekapitulace!H8</f>
        <v>21</v>
      </c>
      <c r="P66">
        <f t="shared" si="3"/>
        <v>299.376</v>
      </c>
    </row>
    <row r="67" spans="1:16" ht="12.75">
      <c r="A67" s="6">
        <v>66</v>
      </c>
      <c r="B67" s="6" t="s">
        <v>46</v>
      </c>
      <c r="C67" s="6" t="s">
        <v>174</v>
      </c>
      <c r="D67" s="6" t="s">
        <v>46</v>
      </c>
      <c r="E67" s="6" t="s">
        <v>175</v>
      </c>
      <c r="F67" s="6" t="s">
        <v>52</v>
      </c>
      <c r="G67" s="8">
        <v>4</v>
      </c>
      <c r="H67" s="11">
        <v>169</v>
      </c>
      <c r="I67" s="10">
        <f t="shared" si="2"/>
        <v>676</v>
      </c>
      <c r="O67">
        <f>rekapitulace!H8</f>
        <v>21</v>
      </c>
      <c r="P67">
        <f t="shared" si="3"/>
        <v>141.96</v>
      </c>
    </row>
    <row r="68" spans="1:16" ht="12.75">
      <c r="A68" s="6">
        <v>67</v>
      </c>
      <c r="B68" s="6" t="s">
        <v>46</v>
      </c>
      <c r="C68" s="6" t="s">
        <v>215</v>
      </c>
      <c r="D68" s="6" t="s">
        <v>46</v>
      </c>
      <c r="E68" s="6" t="s">
        <v>216</v>
      </c>
      <c r="F68" s="6" t="s">
        <v>52</v>
      </c>
      <c r="G68" s="8">
        <v>10</v>
      </c>
      <c r="H68" s="11">
        <v>680.8</v>
      </c>
      <c r="I68" s="10">
        <f t="shared" si="2"/>
        <v>6808</v>
      </c>
      <c r="O68">
        <f>rekapitulace!H8</f>
        <v>21</v>
      </c>
      <c r="P68">
        <f t="shared" si="3"/>
        <v>1429.6799999999998</v>
      </c>
    </row>
    <row r="69" spans="1:16" ht="12.75">
      <c r="A69" s="6">
        <v>68</v>
      </c>
      <c r="B69" s="6" t="s">
        <v>46</v>
      </c>
      <c r="C69" s="6" t="s">
        <v>176</v>
      </c>
      <c r="D69" s="6" t="s">
        <v>46</v>
      </c>
      <c r="E69" s="6" t="s">
        <v>177</v>
      </c>
      <c r="F69" s="6" t="s">
        <v>52</v>
      </c>
      <c r="G69" s="8">
        <v>70</v>
      </c>
      <c r="H69" s="11">
        <v>155</v>
      </c>
      <c r="I69" s="10">
        <f t="shared" si="2"/>
        <v>10850</v>
      </c>
      <c r="O69">
        <f>rekapitulace!H8</f>
        <v>21</v>
      </c>
      <c r="P69">
        <f t="shared" si="3"/>
        <v>2278.5</v>
      </c>
    </row>
    <row r="70" spans="1:16" ht="12.75">
      <c r="A70" s="6">
        <v>69</v>
      </c>
      <c r="B70" s="6" t="s">
        <v>46</v>
      </c>
      <c r="C70" s="6" t="s">
        <v>186</v>
      </c>
      <c r="D70" s="6" t="s">
        <v>46</v>
      </c>
      <c r="E70" s="6" t="s">
        <v>187</v>
      </c>
      <c r="F70" s="6" t="s">
        <v>52</v>
      </c>
      <c r="G70" s="8">
        <v>16</v>
      </c>
      <c r="H70" s="11">
        <v>680</v>
      </c>
      <c r="I70" s="10">
        <f t="shared" si="2"/>
        <v>10880</v>
      </c>
      <c r="O70">
        <f>rekapitulace!H8</f>
        <v>21</v>
      </c>
      <c r="P70">
        <f t="shared" si="3"/>
        <v>2284.7999999999997</v>
      </c>
    </row>
    <row r="71" spans="1:16" ht="12.75">
      <c r="A71" s="6">
        <v>70</v>
      </c>
      <c r="B71" s="6" t="s">
        <v>46</v>
      </c>
      <c r="C71" s="6" t="s">
        <v>154</v>
      </c>
      <c r="D71" s="6" t="s">
        <v>46</v>
      </c>
      <c r="E71" s="6" t="s">
        <v>155</v>
      </c>
      <c r="F71" s="6" t="s">
        <v>52</v>
      </c>
      <c r="G71" s="8">
        <v>38</v>
      </c>
      <c r="H71" s="11">
        <v>640</v>
      </c>
      <c r="I71" s="10">
        <f t="shared" si="2"/>
        <v>24320</v>
      </c>
      <c r="O71">
        <f>rekapitulace!H8</f>
        <v>21</v>
      </c>
      <c r="P71">
        <f t="shared" si="3"/>
        <v>5107.2</v>
      </c>
    </row>
    <row r="72" spans="1:16" ht="12.75" customHeight="1">
      <c r="A72" s="13"/>
      <c r="B72" s="13"/>
      <c r="C72" s="13" t="s">
        <v>41</v>
      </c>
      <c r="D72" s="13"/>
      <c r="E72" s="13" t="s">
        <v>192</v>
      </c>
      <c r="F72" s="13"/>
      <c r="G72" s="13"/>
      <c r="H72" s="13"/>
      <c r="I72" s="13">
        <f>SUM(I39:I71)</f>
        <v>1340667.3600000003</v>
      </c>
      <c r="P72">
        <f>ROUND(SUM(P39:P71),2)</f>
        <v>281540.15</v>
      </c>
    </row>
    <row r="74" spans="1:9" ht="12.75" customHeight="1">
      <c r="A74" s="7"/>
      <c r="B74" s="7"/>
      <c r="C74" s="7" t="s">
        <v>194</v>
      </c>
      <c r="D74" s="7"/>
      <c r="E74" s="7" t="s">
        <v>193</v>
      </c>
      <c r="F74" s="7"/>
      <c r="G74" s="9"/>
      <c r="H74" s="7"/>
      <c r="I74" s="9"/>
    </row>
    <row r="75" spans="1:16" ht="12.75">
      <c r="A75" s="6">
        <v>13</v>
      </c>
      <c r="B75" s="6" t="s">
        <v>46</v>
      </c>
      <c r="C75" s="6" t="s">
        <v>195</v>
      </c>
      <c r="D75" s="6" t="s">
        <v>46</v>
      </c>
      <c r="E75" s="6" t="s">
        <v>196</v>
      </c>
      <c r="F75" s="6" t="s">
        <v>86</v>
      </c>
      <c r="G75" s="8">
        <v>142.546</v>
      </c>
      <c r="H75" s="11">
        <v>823</v>
      </c>
      <c r="I75" s="10">
        <f>ROUND((H75*G75),2)</f>
        <v>117315.36</v>
      </c>
      <c r="O75">
        <f>rekapitulace!H8</f>
        <v>21</v>
      </c>
      <c r="P75">
        <f>O75/100*I75</f>
        <v>24636.225599999998</v>
      </c>
    </row>
    <row r="76" spans="1:16" ht="12.75" customHeight="1">
      <c r="A76" s="13"/>
      <c r="B76" s="13"/>
      <c r="C76" s="13" t="s">
        <v>194</v>
      </c>
      <c r="D76" s="13"/>
      <c r="E76" s="13" t="s">
        <v>197</v>
      </c>
      <c r="F76" s="13"/>
      <c r="G76" s="13"/>
      <c r="H76" s="13"/>
      <c r="I76" s="13">
        <f>SUM(I75:I75)</f>
        <v>117315.36</v>
      </c>
      <c r="P76">
        <f>ROUND(SUM(P75:P75),2)</f>
        <v>24636.23</v>
      </c>
    </row>
    <row r="78" spans="1:9" ht="12.75" customHeight="1">
      <c r="A78" s="7"/>
      <c r="B78" s="7"/>
      <c r="C78" s="7" t="s">
        <v>218</v>
      </c>
      <c r="D78" s="7"/>
      <c r="E78" s="7" t="s">
        <v>217</v>
      </c>
      <c r="F78" s="7"/>
      <c r="G78" s="7"/>
      <c r="H78" s="7"/>
      <c r="I78" s="7"/>
    </row>
    <row r="79" spans="1:9" ht="12.75" customHeight="1">
      <c r="A79" s="13"/>
      <c r="B79" s="13"/>
      <c r="C79" s="13" t="s">
        <v>218</v>
      </c>
      <c r="D79" s="13"/>
      <c r="E79" s="13" t="s">
        <v>219</v>
      </c>
      <c r="F79" s="13"/>
      <c r="G79" s="13"/>
      <c r="H79" s="13"/>
      <c r="I79" s="13"/>
    </row>
    <row r="81" spans="1:16" ht="12.75" customHeight="1">
      <c r="A81" s="13"/>
      <c r="B81" s="13"/>
      <c r="C81" s="13"/>
      <c r="D81" s="13"/>
      <c r="E81" s="13" t="s">
        <v>60</v>
      </c>
      <c r="F81" s="13"/>
      <c r="G81" s="13"/>
      <c r="H81" s="13"/>
      <c r="I81" s="13">
        <f>+I26+I31+I36+I72+I76+I79</f>
        <v>2908985.5300000003</v>
      </c>
      <c r="P81">
        <f>+P26+P31+P36+P72+P76+P79</f>
        <v>610886.97</v>
      </c>
    </row>
    <row r="83" spans="1:9" ht="12.75" customHeight="1">
      <c r="A83" s="7" t="s">
        <v>61</v>
      </c>
      <c r="B83" s="7"/>
      <c r="C83" s="7"/>
      <c r="D83" s="7"/>
      <c r="E83" s="7"/>
      <c r="F83" s="7"/>
      <c r="G83" s="7"/>
      <c r="H83" s="7"/>
      <c r="I83" s="7"/>
    </row>
    <row r="84" spans="1:9" ht="12.75" customHeight="1">
      <c r="A84" s="7"/>
      <c r="B84" s="7"/>
      <c r="C84" s="7"/>
      <c r="D84" s="7"/>
      <c r="E84" s="7" t="s">
        <v>62</v>
      </c>
      <c r="F84" s="7"/>
      <c r="G84" s="7"/>
      <c r="H84" s="7"/>
      <c r="I84" s="7"/>
    </row>
    <row r="85" spans="1:16" ht="12.75" customHeight="1">
      <c r="A85" s="13"/>
      <c r="B85" s="13"/>
      <c r="C85" s="13"/>
      <c r="D85" s="13"/>
      <c r="E85" s="13" t="s">
        <v>63</v>
      </c>
      <c r="F85" s="13"/>
      <c r="G85" s="13"/>
      <c r="H85" s="13"/>
      <c r="I85" s="13">
        <v>0</v>
      </c>
      <c r="P85">
        <v>0</v>
      </c>
    </row>
    <row r="86" spans="1:9" ht="12.75" customHeight="1">
      <c r="A86" s="13"/>
      <c r="B86" s="13"/>
      <c r="C86" s="13"/>
      <c r="D86" s="13"/>
      <c r="E86" s="13" t="s">
        <v>64</v>
      </c>
      <c r="F86" s="13"/>
      <c r="G86" s="13"/>
      <c r="H86" s="13"/>
      <c r="I86" s="13"/>
    </row>
    <row r="87" spans="1:16" ht="12.75" customHeight="1">
      <c r="A87" s="13"/>
      <c r="B87" s="13"/>
      <c r="C87" s="13"/>
      <c r="D87" s="13"/>
      <c r="E87" s="13" t="s">
        <v>65</v>
      </c>
      <c r="F87" s="13"/>
      <c r="G87" s="13"/>
      <c r="H87" s="13"/>
      <c r="I87" s="13">
        <v>0</v>
      </c>
      <c r="P87">
        <v>0</v>
      </c>
    </row>
    <row r="88" spans="1:16" ht="12.75" customHeight="1">
      <c r="A88" s="13"/>
      <c r="B88" s="13"/>
      <c r="C88" s="13"/>
      <c r="D88" s="13"/>
      <c r="E88" s="13" t="s">
        <v>66</v>
      </c>
      <c r="F88" s="13"/>
      <c r="G88" s="13"/>
      <c r="H88" s="13"/>
      <c r="I88" s="13">
        <f>I85+I87</f>
        <v>0</v>
      </c>
      <c r="P88">
        <f>P85+P87</f>
        <v>0</v>
      </c>
    </row>
    <row r="90" spans="1:16" ht="12.75" customHeight="1">
      <c r="A90" s="13"/>
      <c r="B90" s="13"/>
      <c r="C90" s="13"/>
      <c r="D90" s="13"/>
      <c r="E90" s="13" t="s">
        <v>66</v>
      </c>
      <c r="F90" s="13"/>
      <c r="G90" s="13"/>
      <c r="H90" s="13"/>
      <c r="I90" s="13">
        <f>I81+I88</f>
        <v>2908985.5300000003</v>
      </c>
      <c r="P90">
        <f>P81+P88</f>
        <v>610886.97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220</v>
      </c>
      <c r="D5" s="5"/>
      <c r="E5" s="5" t="s">
        <v>221</v>
      </c>
    </row>
    <row r="6" spans="1:5" ht="12.75" customHeight="1">
      <c r="A6" t="s">
        <v>18</v>
      </c>
      <c r="C6" s="5" t="s">
        <v>220</v>
      </c>
      <c r="D6" s="5"/>
      <c r="E6" s="5" t="s">
        <v>221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13</v>
      </c>
      <c r="B12" s="6" t="s">
        <v>46</v>
      </c>
      <c r="C12" s="6" t="s">
        <v>75</v>
      </c>
      <c r="D12" s="6" t="s">
        <v>46</v>
      </c>
      <c r="E12" s="6" t="s">
        <v>76</v>
      </c>
      <c r="F12" s="6" t="s">
        <v>77</v>
      </c>
      <c r="G12" s="8">
        <v>9.295</v>
      </c>
      <c r="H12" s="11">
        <v>347.55</v>
      </c>
      <c r="I12" s="10">
        <f aca="true" t="shared" si="0" ref="I12:I31">ROUND((H12*G12),2)</f>
        <v>3230.48</v>
      </c>
      <c r="O12">
        <f>rekapitulace!H8</f>
        <v>21</v>
      </c>
      <c r="P12">
        <f aca="true" t="shared" si="1" ref="P12:P31">O12/100*I12</f>
        <v>678.4008</v>
      </c>
    </row>
    <row r="13" spans="1:16" ht="12.75">
      <c r="A13" s="6">
        <v>15</v>
      </c>
      <c r="B13" s="6" t="s">
        <v>46</v>
      </c>
      <c r="C13" s="6" t="s">
        <v>78</v>
      </c>
      <c r="D13" s="6" t="s">
        <v>46</v>
      </c>
      <c r="E13" s="6" t="s">
        <v>79</v>
      </c>
      <c r="F13" s="6" t="s">
        <v>48</v>
      </c>
      <c r="G13" s="8">
        <v>94.619</v>
      </c>
      <c r="H13" s="11">
        <v>170.1</v>
      </c>
      <c r="I13" s="10">
        <f t="shared" si="0"/>
        <v>16094.69</v>
      </c>
      <c r="O13">
        <f>rekapitulace!H8</f>
        <v>21</v>
      </c>
      <c r="P13">
        <f t="shared" si="1"/>
        <v>3379.8849</v>
      </c>
    </row>
    <row r="14" spans="1:16" ht="12.75">
      <c r="A14" s="6">
        <v>16</v>
      </c>
      <c r="B14" s="6" t="s">
        <v>46</v>
      </c>
      <c r="C14" s="6" t="s">
        <v>80</v>
      </c>
      <c r="D14" s="6" t="s">
        <v>46</v>
      </c>
      <c r="E14" s="6" t="s">
        <v>81</v>
      </c>
      <c r="F14" s="6" t="s">
        <v>48</v>
      </c>
      <c r="G14" s="8">
        <v>94.619</v>
      </c>
      <c r="H14" s="11">
        <v>82.64</v>
      </c>
      <c r="I14" s="10">
        <f t="shared" si="0"/>
        <v>7819.31</v>
      </c>
      <c r="O14">
        <f>rekapitulace!H8</f>
        <v>21</v>
      </c>
      <c r="P14">
        <f t="shared" si="1"/>
        <v>1642.0551</v>
      </c>
    </row>
    <row r="15" spans="1:16" ht="12.75">
      <c r="A15" s="6">
        <v>17</v>
      </c>
      <c r="B15" s="6" t="s">
        <v>46</v>
      </c>
      <c r="C15" s="6" t="s">
        <v>95</v>
      </c>
      <c r="D15" s="6" t="s">
        <v>46</v>
      </c>
      <c r="E15" s="6" t="s">
        <v>96</v>
      </c>
      <c r="F15" s="6" t="s">
        <v>77</v>
      </c>
      <c r="G15" s="8">
        <v>21.46</v>
      </c>
      <c r="H15" s="11">
        <v>195</v>
      </c>
      <c r="I15" s="10">
        <f t="shared" si="0"/>
        <v>4184.7</v>
      </c>
      <c r="O15">
        <f>rekapitulace!H8</f>
        <v>21</v>
      </c>
      <c r="P15">
        <f t="shared" si="1"/>
        <v>878.7869999999999</v>
      </c>
    </row>
    <row r="16" spans="1:16" ht="12.75">
      <c r="A16" s="6">
        <v>18</v>
      </c>
      <c r="B16" s="6" t="s">
        <v>46</v>
      </c>
      <c r="C16" s="6" t="s">
        <v>82</v>
      </c>
      <c r="D16" s="6" t="s">
        <v>46</v>
      </c>
      <c r="E16" s="6" t="s">
        <v>83</v>
      </c>
      <c r="F16" s="6" t="s">
        <v>77</v>
      </c>
      <c r="G16" s="8">
        <v>21.46</v>
      </c>
      <c r="H16" s="11">
        <v>15.65</v>
      </c>
      <c r="I16" s="10">
        <f t="shared" si="0"/>
        <v>335.85</v>
      </c>
      <c r="O16">
        <f>rekapitulace!H8</f>
        <v>21</v>
      </c>
      <c r="P16">
        <f t="shared" si="1"/>
        <v>70.52850000000001</v>
      </c>
    </row>
    <row r="17" spans="1:16" ht="12.75">
      <c r="A17" s="6">
        <v>20</v>
      </c>
      <c r="B17" s="6" t="s">
        <v>46</v>
      </c>
      <c r="C17" s="6" t="s">
        <v>87</v>
      </c>
      <c r="D17" s="6" t="s">
        <v>46</v>
      </c>
      <c r="E17" s="6" t="s">
        <v>88</v>
      </c>
      <c r="F17" s="6" t="s">
        <v>77</v>
      </c>
      <c r="G17" s="8">
        <v>15.723</v>
      </c>
      <c r="H17" s="11">
        <v>83.48</v>
      </c>
      <c r="I17" s="10">
        <f t="shared" si="0"/>
        <v>1312.56</v>
      </c>
      <c r="O17">
        <f>rekapitulace!H8</f>
        <v>21</v>
      </c>
      <c r="P17">
        <f t="shared" si="1"/>
        <v>275.63759999999996</v>
      </c>
    </row>
    <row r="18" spans="1:16" ht="12.75">
      <c r="A18" s="6">
        <v>21</v>
      </c>
      <c r="B18" s="6" t="s">
        <v>46</v>
      </c>
      <c r="C18" s="6" t="s">
        <v>89</v>
      </c>
      <c r="D18" s="6" t="s">
        <v>46</v>
      </c>
      <c r="E18" s="6" t="s">
        <v>90</v>
      </c>
      <c r="F18" s="6" t="s">
        <v>86</v>
      </c>
      <c r="G18" s="8">
        <v>28.301</v>
      </c>
      <c r="H18" s="11">
        <v>312.9</v>
      </c>
      <c r="I18" s="10">
        <f t="shared" si="0"/>
        <v>8855.38</v>
      </c>
      <c r="O18">
        <f>rekapitulace!H8</f>
        <v>21</v>
      </c>
      <c r="P18">
        <f t="shared" si="1"/>
        <v>1859.6297999999997</v>
      </c>
    </row>
    <row r="19" spans="1:16" ht="12.75">
      <c r="A19" s="6">
        <v>22</v>
      </c>
      <c r="B19" s="6" t="s">
        <v>46</v>
      </c>
      <c r="C19" s="6" t="s">
        <v>91</v>
      </c>
      <c r="D19" s="6" t="s">
        <v>46</v>
      </c>
      <c r="E19" s="6" t="s">
        <v>92</v>
      </c>
      <c r="F19" s="6" t="s">
        <v>77</v>
      </c>
      <c r="G19" s="8">
        <v>4.051</v>
      </c>
      <c r="H19" s="11">
        <v>351.75</v>
      </c>
      <c r="I19" s="10">
        <f t="shared" si="0"/>
        <v>1424.94</v>
      </c>
      <c r="O19">
        <f>rekapitulace!H8</f>
        <v>21</v>
      </c>
      <c r="P19">
        <f t="shared" si="1"/>
        <v>299.2374</v>
      </c>
    </row>
    <row r="20" spans="1:16" ht="12.75">
      <c r="A20" s="6">
        <v>23</v>
      </c>
      <c r="B20" s="6" t="s">
        <v>46</v>
      </c>
      <c r="C20" s="6" t="s">
        <v>93</v>
      </c>
      <c r="D20" s="6" t="s">
        <v>46</v>
      </c>
      <c r="E20" s="6" t="s">
        <v>94</v>
      </c>
      <c r="F20" s="6" t="s">
        <v>86</v>
      </c>
      <c r="G20" s="8">
        <v>7.292</v>
      </c>
      <c r="H20" s="11">
        <v>255.15</v>
      </c>
      <c r="I20" s="10">
        <f t="shared" si="0"/>
        <v>1860.55</v>
      </c>
      <c r="O20">
        <f>rekapitulace!H8</f>
        <v>21</v>
      </c>
      <c r="P20">
        <f t="shared" si="1"/>
        <v>390.71549999999996</v>
      </c>
    </row>
    <row r="21" spans="1:16" ht="12.75">
      <c r="A21" s="6">
        <v>28</v>
      </c>
      <c r="B21" s="6" t="s">
        <v>46</v>
      </c>
      <c r="C21" s="6" t="s">
        <v>78</v>
      </c>
      <c r="D21" s="6" t="s">
        <v>24</v>
      </c>
      <c r="E21" s="6" t="s">
        <v>79</v>
      </c>
      <c r="F21" s="6" t="s">
        <v>48</v>
      </c>
      <c r="G21" s="8">
        <v>55.731</v>
      </c>
      <c r="H21" s="11">
        <v>170.1</v>
      </c>
      <c r="I21" s="10">
        <f t="shared" si="0"/>
        <v>9479.84</v>
      </c>
      <c r="O21">
        <f>rekapitulace!H8</f>
        <v>21</v>
      </c>
      <c r="P21">
        <f t="shared" si="1"/>
        <v>1990.7664</v>
      </c>
    </row>
    <row r="22" spans="1:16" ht="12.75">
      <c r="A22" s="6">
        <v>29</v>
      </c>
      <c r="B22" s="6" t="s">
        <v>46</v>
      </c>
      <c r="C22" s="6" t="s">
        <v>80</v>
      </c>
      <c r="D22" s="6" t="s">
        <v>24</v>
      </c>
      <c r="E22" s="6" t="s">
        <v>81</v>
      </c>
      <c r="F22" s="6" t="s">
        <v>48</v>
      </c>
      <c r="G22" s="8">
        <v>55.731</v>
      </c>
      <c r="H22" s="11">
        <v>82.64</v>
      </c>
      <c r="I22" s="10">
        <f t="shared" si="0"/>
        <v>4605.61</v>
      </c>
      <c r="O22">
        <f>rekapitulace!H8</f>
        <v>21</v>
      </c>
      <c r="P22">
        <f t="shared" si="1"/>
        <v>967.1780999999999</v>
      </c>
    </row>
    <row r="23" spans="1:16" ht="12.75">
      <c r="A23" s="6">
        <v>30</v>
      </c>
      <c r="B23" s="6" t="s">
        <v>46</v>
      </c>
      <c r="C23" s="6" t="s">
        <v>95</v>
      </c>
      <c r="D23" s="6" t="s">
        <v>24</v>
      </c>
      <c r="E23" s="6" t="s">
        <v>96</v>
      </c>
      <c r="F23" s="6" t="s">
        <v>77</v>
      </c>
      <c r="G23" s="8">
        <v>12.642</v>
      </c>
      <c r="H23" s="11">
        <v>195</v>
      </c>
      <c r="I23" s="10">
        <f t="shared" si="0"/>
        <v>2465.19</v>
      </c>
      <c r="O23">
        <f>rekapitulace!H8</f>
        <v>21</v>
      </c>
      <c r="P23">
        <f t="shared" si="1"/>
        <v>517.6899</v>
      </c>
    </row>
    <row r="24" spans="1:16" ht="12.75">
      <c r="A24" s="6">
        <v>31</v>
      </c>
      <c r="B24" s="6" t="s">
        <v>46</v>
      </c>
      <c r="C24" s="6" t="s">
        <v>82</v>
      </c>
      <c r="D24" s="6" t="s">
        <v>24</v>
      </c>
      <c r="E24" s="6" t="s">
        <v>83</v>
      </c>
      <c r="F24" s="6" t="s">
        <v>77</v>
      </c>
      <c r="G24" s="8">
        <v>12.654</v>
      </c>
      <c r="H24" s="11">
        <v>15.65</v>
      </c>
      <c r="I24" s="10">
        <f t="shared" si="0"/>
        <v>198.04</v>
      </c>
      <c r="O24">
        <f>rekapitulace!H8</f>
        <v>21</v>
      </c>
      <c r="P24">
        <f t="shared" si="1"/>
        <v>41.5884</v>
      </c>
    </row>
    <row r="25" spans="1:16" ht="12.75">
      <c r="A25" s="6">
        <v>32</v>
      </c>
      <c r="B25" s="6" t="s">
        <v>46</v>
      </c>
      <c r="C25" s="6" t="s">
        <v>84</v>
      </c>
      <c r="D25" s="6" t="s">
        <v>46</v>
      </c>
      <c r="E25" s="6" t="s">
        <v>85</v>
      </c>
      <c r="F25" s="6" t="s">
        <v>86</v>
      </c>
      <c r="G25" s="8">
        <v>22.755</v>
      </c>
      <c r="H25" s="11">
        <v>210</v>
      </c>
      <c r="I25" s="10">
        <f t="shared" si="0"/>
        <v>4778.55</v>
      </c>
      <c r="O25">
        <f>rekapitulace!H8</f>
        <v>21</v>
      </c>
      <c r="P25">
        <f t="shared" si="1"/>
        <v>1003.4955</v>
      </c>
    </row>
    <row r="26" spans="1:16" ht="12.75">
      <c r="A26" s="6">
        <v>33</v>
      </c>
      <c r="B26" s="6" t="s">
        <v>46</v>
      </c>
      <c r="C26" s="6" t="s">
        <v>87</v>
      </c>
      <c r="D26" s="6" t="s">
        <v>24</v>
      </c>
      <c r="E26" s="6" t="s">
        <v>88</v>
      </c>
      <c r="F26" s="6" t="s">
        <v>77</v>
      </c>
      <c r="G26" s="8">
        <v>5.666</v>
      </c>
      <c r="H26" s="11">
        <v>83.48</v>
      </c>
      <c r="I26" s="10">
        <f t="shared" si="0"/>
        <v>473</v>
      </c>
      <c r="O26">
        <f>rekapitulace!H8</f>
        <v>21</v>
      </c>
      <c r="P26">
        <f t="shared" si="1"/>
        <v>99.33</v>
      </c>
    </row>
    <row r="27" spans="1:16" ht="12.75">
      <c r="A27" s="6">
        <v>34</v>
      </c>
      <c r="B27" s="6" t="s">
        <v>46</v>
      </c>
      <c r="C27" s="6" t="s">
        <v>89</v>
      </c>
      <c r="D27" s="6" t="s">
        <v>24</v>
      </c>
      <c r="E27" s="6" t="s">
        <v>90</v>
      </c>
      <c r="F27" s="6" t="s">
        <v>86</v>
      </c>
      <c r="G27" s="8">
        <v>10.198</v>
      </c>
      <c r="H27" s="11">
        <v>312.9</v>
      </c>
      <c r="I27" s="10">
        <f t="shared" si="0"/>
        <v>3190.95</v>
      </c>
      <c r="O27">
        <f>rekapitulace!H8</f>
        <v>21</v>
      </c>
      <c r="P27">
        <f t="shared" si="1"/>
        <v>670.0994999999999</v>
      </c>
    </row>
    <row r="28" spans="1:16" ht="12.75">
      <c r="A28" s="6">
        <v>35</v>
      </c>
      <c r="B28" s="6" t="s">
        <v>46</v>
      </c>
      <c r="C28" s="6" t="s">
        <v>91</v>
      </c>
      <c r="D28" s="6" t="s">
        <v>24</v>
      </c>
      <c r="E28" s="6" t="s">
        <v>92</v>
      </c>
      <c r="F28" s="6" t="s">
        <v>77</v>
      </c>
      <c r="G28" s="8">
        <v>3.664</v>
      </c>
      <c r="H28" s="11">
        <v>351.75</v>
      </c>
      <c r="I28" s="10">
        <f t="shared" si="0"/>
        <v>1288.81</v>
      </c>
      <c r="O28">
        <f>rekapitulace!H8</f>
        <v>21</v>
      </c>
      <c r="P28">
        <f t="shared" si="1"/>
        <v>270.65009999999995</v>
      </c>
    </row>
    <row r="29" spans="1:16" ht="12.75">
      <c r="A29" s="6">
        <v>36</v>
      </c>
      <c r="B29" s="6" t="s">
        <v>46</v>
      </c>
      <c r="C29" s="6" t="s">
        <v>93</v>
      </c>
      <c r="D29" s="6" t="s">
        <v>24</v>
      </c>
      <c r="E29" s="6" t="s">
        <v>94</v>
      </c>
      <c r="F29" s="6" t="s">
        <v>86</v>
      </c>
      <c r="G29" s="8">
        <v>6.228</v>
      </c>
      <c r="H29" s="11">
        <v>255.15</v>
      </c>
      <c r="I29" s="10">
        <f t="shared" si="0"/>
        <v>1589.07</v>
      </c>
      <c r="O29">
        <f>rekapitulace!H8</f>
        <v>21</v>
      </c>
      <c r="P29">
        <f t="shared" si="1"/>
        <v>333.7047</v>
      </c>
    </row>
    <row r="30" spans="1:16" ht="12.75">
      <c r="A30" s="6">
        <v>40</v>
      </c>
      <c r="B30" s="6" t="s">
        <v>46</v>
      </c>
      <c r="C30" s="6" t="s">
        <v>222</v>
      </c>
      <c r="D30" s="6" t="s">
        <v>46</v>
      </c>
      <c r="E30" s="6" t="s">
        <v>223</v>
      </c>
      <c r="F30" s="6" t="s">
        <v>77</v>
      </c>
      <c r="G30" s="8">
        <v>65.597</v>
      </c>
      <c r="H30" s="11">
        <v>220</v>
      </c>
      <c r="I30" s="10">
        <f t="shared" si="0"/>
        <v>14431.34</v>
      </c>
      <c r="O30">
        <f>rekapitulace!H8</f>
        <v>21</v>
      </c>
      <c r="P30">
        <f t="shared" si="1"/>
        <v>3030.5814</v>
      </c>
    </row>
    <row r="31" spans="1:16" ht="12.75">
      <c r="A31" s="6">
        <v>41</v>
      </c>
      <c r="B31" s="6" t="s">
        <v>46</v>
      </c>
      <c r="C31" s="6" t="s">
        <v>222</v>
      </c>
      <c r="D31" s="6" t="s">
        <v>24</v>
      </c>
      <c r="E31" s="6" t="s">
        <v>223</v>
      </c>
      <c r="F31" s="6" t="s">
        <v>77</v>
      </c>
      <c r="G31" s="8">
        <v>18.308</v>
      </c>
      <c r="H31" s="11">
        <v>220</v>
      </c>
      <c r="I31" s="10">
        <f t="shared" si="0"/>
        <v>4027.76</v>
      </c>
      <c r="O31">
        <f>rekapitulace!H8</f>
        <v>21</v>
      </c>
      <c r="P31">
        <f t="shared" si="1"/>
        <v>845.8296</v>
      </c>
    </row>
    <row r="32" spans="1:16" ht="12.75" customHeight="1">
      <c r="A32" s="13"/>
      <c r="B32" s="13"/>
      <c r="C32" s="13" t="s">
        <v>24</v>
      </c>
      <c r="D32" s="13"/>
      <c r="E32" s="13" t="s">
        <v>43</v>
      </c>
      <c r="F32" s="13"/>
      <c r="G32" s="13"/>
      <c r="H32" s="13"/>
      <c r="I32" s="13">
        <f>SUM(I12:I31)</f>
        <v>91646.62</v>
      </c>
      <c r="P32">
        <f>ROUND(SUM(P12:P31),2)</f>
        <v>19245.79</v>
      </c>
    </row>
    <row r="34" spans="1:9" ht="12.75" customHeight="1">
      <c r="A34" s="7"/>
      <c r="B34" s="7"/>
      <c r="C34" s="7" t="s">
        <v>36</v>
      </c>
      <c r="D34" s="7"/>
      <c r="E34" s="7" t="s">
        <v>99</v>
      </c>
      <c r="F34" s="7"/>
      <c r="G34" s="9"/>
      <c r="H34" s="7"/>
      <c r="I34" s="9"/>
    </row>
    <row r="35" spans="1:16" ht="12.75">
      <c r="A35" s="6">
        <v>1</v>
      </c>
      <c r="B35" s="6" t="s">
        <v>46</v>
      </c>
      <c r="C35" s="6" t="s">
        <v>100</v>
      </c>
      <c r="D35" s="6" t="s">
        <v>46</v>
      </c>
      <c r="E35" s="6" t="s">
        <v>101</v>
      </c>
      <c r="F35" s="6" t="s">
        <v>72</v>
      </c>
      <c r="G35" s="8">
        <v>14.75</v>
      </c>
      <c r="H35" s="11">
        <v>29.6</v>
      </c>
      <c r="I35" s="10">
        <f>ROUND((H35*G35),2)</f>
        <v>436.6</v>
      </c>
      <c r="O35">
        <f>rekapitulace!H8</f>
        <v>21</v>
      </c>
      <c r="P35">
        <f>O35/100*I35</f>
        <v>91.686</v>
      </c>
    </row>
    <row r="36" spans="1:16" ht="12.75">
      <c r="A36" s="6">
        <v>24</v>
      </c>
      <c r="B36" s="6" t="s">
        <v>46</v>
      </c>
      <c r="C36" s="6" t="s">
        <v>102</v>
      </c>
      <c r="D36" s="6" t="s">
        <v>46</v>
      </c>
      <c r="E36" s="6" t="s">
        <v>103</v>
      </c>
      <c r="F36" s="6" t="s">
        <v>77</v>
      </c>
      <c r="G36" s="8">
        <v>7.858</v>
      </c>
      <c r="H36" s="11">
        <v>3050</v>
      </c>
      <c r="I36" s="10">
        <f>ROUND((H36*G36),2)</f>
        <v>23966.9</v>
      </c>
      <c r="O36">
        <f>rekapitulace!H8</f>
        <v>21</v>
      </c>
      <c r="P36">
        <f>O36/100*I36</f>
        <v>5033.049</v>
      </c>
    </row>
    <row r="37" spans="1:16" ht="12.75" customHeight="1">
      <c r="A37" s="13"/>
      <c r="B37" s="13"/>
      <c r="C37" s="13" t="s">
        <v>36</v>
      </c>
      <c r="D37" s="13"/>
      <c r="E37" s="13" t="s">
        <v>104</v>
      </c>
      <c r="F37" s="13"/>
      <c r="G37" s="13"/>
      <c r="H37" s="13"/>
      <c r="I37" s="13">
        <f>SUM(I35:I36)</f>
        <v>24403.5</v>
      </c>
      <c r="P37">
        <f>ROUND(SUM(P35:P36),2)</f>
        <v>5124.74</v>
      </c>
    </row>
    <row r="39" spans="1:9" ht="12.75" customHeight="1">
      <c r="A39" s="7"/>
      <c r="B39" s="7"/>
      <c r="C39" s="7" t="s">
        <v>37</v>
      </c>
      <c r="D39" s="7"/>
      <c r="E39" s="7" t="s">
        <v>105</v>
      </c>
      <c r="F39" s="7"/>
      <c r="G39" s="9"/>
      <c r="H39" s="7"/>
      <c r="I39" s="9"/>
    </row>
    <row r="40" spans="1:16" ht="12.75">
      <c r="A40" s="6">
        <v>26</v>
      </c>
      <c r="B40" s="6" t="s">
        <v>46</v>
      </c>
      <c r="C40" s="6" t="s">
        <v>106</v>
      </c>
      <c r="D40" s="6" t="s">
        <v>46</v>
      </c>
      <c r="E40" s="6" t="s">
        <v>107</v>
      </c>
      <c r="F40" s="6" t="s">
        <v>77</v>
      </c>
      <c r="G40" s="8">
        <v>1.345</v>
      </c>
      <c r="H40" s="11">
        <v>878</v>
      </c>
      <c r="I40" s="10">
        <f>ROUND((H40*G40),2)</f>
        <v>1180.91</v>
      </c>
      <c r="O40">
        <f>rekapitulace!H8</f>
        <v>21</v>
      </c>
      <c r="P40">
        <f>O40/100*I40</f>
        <v>247.99110000000002</v>
      </c>
    </row>
    <row r="41" spans="1:16" ht="12.75">
      <c r="A41" s="6">
        <v>42</v>
      </c>
      <c r="B41" s="6" t="s">
        <v>46</v>
      </c>
      <c r="C41" s="6" t="s">
        <v>106</v>
      </c>
      <c r="D41" s="6" t="s">
        <v>24</v>
      </c>
      <c r="E41" s="6" t="s">
        <v>107</v>
      </c>
      <c r="F41" s="6" t="s">
        <v>77</v>
      </c>
      <c r="G41" s="8">
        <v>1.108</v>
      </c>
      <c r="H41" s="11">
        <v>878</v>
      </c>
      <c r="I41" s="10">
        <f>ROUND((H41*G41),2)</f>
        <v>972.82</v>
      </c>
      <c r="O41">
        <f>rekapitulace!H8</f>
        <v>21</v>
      </c>
      <c r="P41">
        <f>O41/100*I41</f>
        <v>204.2922</v>
      </c>
    </row>
    <row r="42" spans="1:16" ht="12.75" customHeight="1">
      <c r="A42" s="13"/>
      <c r="B42" s="13"/>
      <c r="C42" s="13" t="s">
        <v>37</v>
      </c>
      <c r="D42" s="13"/>
      <c r="E42" s="13" t="s">
        <v>110</v>
      </c>
      <c r="F42" s="13"/>
      <c r="G42" s="13"/>
      <c r="H42" s="13"/>
      <c r="I42" s="13">
        <f>SUM(I40:I41)</f>
        <v>2153.73</v>
      </c>
      <c r="P42">
        <f>ROUND(SUM(P40:P41),2)</f>
        <v>452.28</v>
      </c>
    </row>
    <row r="44" spans="1:9" ht="12.75" customHeight="1">
      <c r="A44" s="7"/>
      <c r="B44" s="7"/>
      <c r="C44" s="7" t="s">
        <v>41</v>
      </c>
      <c r="D44" s="7"/>
      <c r="E44" s="7" t="s">
        <v>111</v>
      </c>
      <c r="F44" s="7"/>
      <c r="G44" s="9"/>
      <c r="H44" s="7"/>
      <c r="I44" s="9"/>
    </row>
    <row r="45" spans="1:16" ht="25.5">
      <c r="A45" s="6">
        <v>2</v>
      </c>
      <c r="B45" s="6" t="s">
        <v>46</v>
      </c>
      <c r="C45" s="6" t="s">
        <v>224</v>
      </c>
      <c r="D45" s="6" t="s">
        <v>46</v>
      </c>
      <c r="E45" s="6" t="s">
        <v>225</v>
      </c>
      <c r="F45" s="6" t="s">
        <v>72</v>
      </c>
      <c r="G45" s="8">
        <v>19.1</v>
      </c>
      <c r="H45" s="11">
        <v>661</v>
      </c>
      <c r="I45" s="10">
        <f aca="true" t="shared" si="2" ref="I45:I59">ROUND((H45*G45),2)</f>
        <v>12625.1</v>
      </c>
      <c r="O45">
        <f>rekapitulace!H8</f>
        <v>21</v>
      </c>
      <c r="P45">
        <f aca="true" t="shared" si="3" ref="P45:P59">O45/100*I45</f>
        <v>2651.271</v>
      </c>
    </row>
    <row r="46" spans="1:16" ht="25.5">
      <c r="A46" s="6">
        <v>3</v>
      </c>
      <c r="B46" s="6" t="s">
        <v>46</v>
      </c>
      <c r="C46" s="6" t="s">
        <v>226</v>
      </c>
      <c r="D46" s="6" t="s">
        <v>46</v>
      </c>
      <c r="E46" s="6" t="s">
        <v>227</v>
      </c>
      <c r="F46" s="6" t="s">
        <v>52</v>
      </c>
      <c r="G46" s="8">
        <v>7.64</v>
      </c>
      <c r="H46" s="11">
        <v>10300</v>
      </c>
      <c r="I46" s="10">
        <f t="shared" si="2"/>
        <v>78692</v>
      </c>
      <c r="O46">
        <f>rekapitulace!H8</f>
        <v>21</v>
      </c>
      <c r="P46">
        <f t="shared" si="3"/>
        <v>16525.32</v>
      </c>
    </row>
    <row r="47" spans="1:16" ht="12.75">
      <c r="A47" s="6">
        <v>6</v>
      </c>
      <c r="B47" s="6" t="s">
        <v>46</v>
      </c>
      <c r="C47" s="6" t="s">
        <v>228</v>
      </c>
      <c r="D47" s="6" t="s">
        <v>46</v>
      </c>
      <c r="E47" s="6" t="s">
        <v>229</v>
      </c>
      <c r="F47" s="6" t="s">
        <v>72</v>
      </c>
      <c r="G47" s="8">
        <v>14.7</v>
      </c>
      <c r="H47" s="11">
        <v>73.9</v>
      </c>
      <c r="I47" s="10">
        <f t="shared" si="2"/>
        <v>1086.33</v>
      </c>
      <c r="O47">
        <f>rekapitulace!H8</f>
        <v>21</v>
      </c>
      <c r="P47">
        <f t="shared" si="3"/>
        <v>228.12929999999997</v>
      </c>
    </row>
    <row r="48" spans="1:16" ht="12.75">
      <c r="A48" s="6">
        <v>7</v>
      </c>
      <c r="B48" s="6" t="s">
        <v>46</v>
      </c>
      <c r="C48" s="6" t="s">
        <v>230</v>
      </c>
      <c r="D48" s="6" t="s">
        <v>46</v>
      </c>
      <c r="E48" s="6" t="s">
        <v>231</v>
      </c>
      <c r="F48" s="6" t="s">
        <v>52</v>
      </c>
      <c r="G48" s="8">
        <v>2</v>
      </c>
      <c r="H48" s="11">
        <v>22700</v>
      </c>
      <c r="I48" s="10">
        <f t="shared" si="2"/>
        <v>45400</v>
      </c>
      <c r="O48">
        <f>rekapitulace!H8</f>
        <v>21</v>
      </c>
      <c r="P48">
        <f t="shared" si="3"/>
        <v>9534</v>
      </c>
    </row>
    <row r="49" spans="1:16" ht="12.75">
      <c r="A49" s="6">
        <v>47</v>
      </c>
      <c r="B49" s="6" t="s">
        <v>46</v>
      </c>
      <c r="C49" s="6" t="s">
        <v>144</v>
      </c>
      <c r="D49" s="6" t="s">
        <v>46</v>
      </c>
      <c r="E49" s="6" t="s">
        <v>232</v>
      </c>
      <c r="F49" s="6" t="s">
        <v>52</v>
      </c>
      <c r="G49" s="8">
        <v>1</v>
      </c>
      <c r="H49" s="11">
        <v>14600</v>
      </c>
      <c r="I49" s="10">
        <f t="shared" si="2"/>
        <v>14600</v>
      </c>
      <c r="O49">
        <f>rekapitulace!H8</f>
        <v>21</v>
      </c>
      <c r="P49">
        <f t="shared" si="3"/>
        <v>3066</v>
      </c>
    </row>
    <row r="50" spans="1:16" ht="25.5">
      <c r="A50" s="6">
        <v>49</v>
      </c>
      <c r="B50" s="6" t="s">
        <v>46</v>
      </c>
      <c r="C50" s="6" t="s">
        <v>146</v>
      </c>
      <c r="D50" s="6" t="s">
        <v>46</v>
      </c>
      <c r="E50" s="6" t="s">
        <v>147</v>
      </c>
      <c r="F50" s="6" t="s">
        <v>52</v>
      </c>
      <c r="G50" s="8">
        <v>1</v>
      </c>
      <c r="H50" s="11">
        <v>56400</v>
      </c>
      <c r="I50" s="10">
        <f t="shared" si="2"/>
        <v>56400</v>
      </c>
      <c r="O50">
        <f>rekapitulace!H8</f>
        <v>21</v>
      </c>
      <c r="P50">
        <f t="shared" si="3"/>
        <v>11844</v>
      </c>
    </row>
    <row r="51" spans="1:16" ht="12.75">
      <c r="A51" s="6">
        <v>50</v>
      </c>
      <c r="B51" s="6" t="s">
        <v>46</v>
      </c>
      <c r="C51" s="6" t="s">
        <v>233</v>
      </c>
      <c r="D51" s="6" t="s">
        <v>46</v>
      </c>
      <c r="E51" s="6" t="s">
        <v>234</v>
      </c>
      <c r="F51" s="6"/>
      <c r="G51" s="8">
        <v>1</v>
      </c>
      <c r="H51" s="11">
        <v>2327.5</v>
      </c>
      <c r="I51" s="10">
        <f t="shared" si="2"/>
        <v>2327.5</v>
      </c>
      <c r="O51">
        <f>rekapitulace!H8</f>
        <v>21</v>
      </c>
      <c r="P51">
        <f t="shared" si="3"/>
        <v>488.775</v>
      </c>
    </row>
    <row r="52" spans="1:16" ht="12.75">
      <c r="A52" s="6">
        <v>51</v>
      </c>
      <c r="B52" s="6" t="s">
        <v>46</v>
      </c>
      <c r="C52" s="6" t="s">
        <v>182</v>
      </c>
      <c r="D52" s="6" t="s">
        <v>46</v>
      </c>
      <c r="E52" s="6" t="s">
        <v>235</v>
      </c>
      <c r="F52" s="6"/>
      <c r="G52" s="8">
        <v>2</v>
      </c>
      <c r="H52" s="11">
        <v>3000</v>
      </c>
      <c r="I52" s="10">
        <f t="shared" si="2"/>
        <v>6000</v>
      </c>
      <c r="O52">
        <f>rekapitulace!H8</f>
        <v>21</v>
      </c>
      <c r="P52">
        <f t="shared" si="3"/>
        <v>1260</v>
      </c>
    </row>
    <row r="53" spans="1:16" ht="25.5">
      <c r="A53" s="6">
        <v>52</v>
      </c>
      <c r="B53" s="6" t="s">
        <v>46</v>
      </c>
      <c r="C53" s="6" t="s">
        <v>112</v>
      </c>
      <c r="D53" s="6" t="s">
        <v>46</v>
      </c>
      <c r="E53" s="6" t="s">
        <v>113</v>
      </c>
      <c r="F53" s="6" t="s">
        <v>72</v>
      </c>
      <c r="G53" s="8">
        <v>10.4</v>
      </c>
      <c r="H53" s="11">
        <v>596</v>
      </c>
      <c r="I53" s="10">
        <f t="shared" si="2"/>
        <v>6198.4</v>
      </c>
      <c r="O53">
        <f>rekapitulace!H8</f>
        <v>21</v>
      </c>
      <c r="P53">
        <f t="shared" si="3"/>
        <v>1301.664</v>
      </c>
    </row>
    <row r="54" spans="1:16" ht="12.75">
      <c r="A54" s="6">
        <v>53</v>
      </c>
      <c r="B54" s="6" t="s">
        <v>46</v>
      </c>
      <c r="C54" s="6" t="s">
        <v>236</v>
      </c>
      <c r="D54" s="6" t="s">
        <v>46</v>
      </c>
      <c r="E54" s="6" t="s">
        <v>237</v>
      </c>
      <c r="F54" s="6" t="s">
        <v>72</v>
      </c>
      <c r="G54" s="8">
        <v>10.4</v>
      </c>
      <c r="H54" s="11">
        <v>2310</v>
      </c>
      <c r="I54" s="10">
        <f t="shared" si="2"/>
        <v>24024</v>
      </c>
      <c r="O54">
        <f>rekapitulace!H8</f>
        <v>21</v>
      </c>
      <c r="P54">
        <f t="shared" si="3"/>
        <v>5045.04</v>
      </c>
    </row>
    <row r="55" spans="1:16" ht="12.75">
      <c r="A55" s="6">
        <v>54</v>
      </c>
      <c r="B55" s="6" t="s">
        <v>46</v>
      </c>
      <c r="C55" s="6" t="s">
        <v>238</v>
      </c>
      <c r="D55" s="6" t="s">
        <v>46</v>
      </c>
      <c r="E55" s="6" t="s">
        <v>239</v>
      </c>
      <c r="F55" s="6" t="s">
        <v>52</v>
      </c>
      <c r="G55" s="8">
        <v>1</v>
      </c>
      <c r="H55" s="11">
        <v>947</v>
      </c>
      <c r="I55" s="10">
        <f t="shared" si="2"/>
        <v>947</v>
      </c>
      <c r="O55">
        <f>rekapitulace!H8</f>
        <v>21</v>
      </c>
      <c r="P55">
        <f t="shared" si="3"/>
        <v>198.87</v>
      </c>
    </row>
    <row r="56" spans="1:16" ht="12.75">
      <c r="A56" s="6">
        <v>55</v>
      </c>
      <c r="B56" s="6" t="s">
        <v>46</v>
      </c>
      <c r="C56" s="6" t="s">
        <v>240</v>
      </c>
      <c r="D56" s="6" t="s">
        <v>46</v>
      </c>
      <c r="E56" s="6" t="s">
        <v>241</v>
      </c>
      <c r="F56" s="6" t="s">
        <v>52</v>
      </c>
      <c r="G56" s="8">
        <v>1</v>
      </c>
      <c r="H56" s="11">
        <v>6070</v>
      </c>
      <c r="I56" s="10">
        <f t="shared" si="2"/>
        <v>6070</v>
      </c>
      <c r="O56">
        <f>rekapitulace!H8</f>
        <v>21</v>
      </c>
      <c r="P56">
        <f t="shared" si="3"/>
        <v>1274.7</v>
      </c>
    </row>
    <row r="57" spans="1:16" ht="12.75">
      <c r="A57" s="6">
        <v>56</v>
      </c>
      <c r="B57" s="6" t="s">
        <v>46</v>
      </c>
      <c r="C57" s="6" t="s">
        <v>242</v>
      </c>
      <c r="D57" s="6" t="s">
        <v>46</v>
      </c>
      <c r="E57" s="6" t="s">
        <v>243</v>
      </c>
      <c r="F57" s="6"/>
      <c r="G57" s="8">
        <v>1</v>
      </c>
      <c r="H57" s="11">
        <v>7980</v>
      </c>
      <c r="I57" s="10">
        <f t="shared" si="2"/>
        <v>7980</v>
      </c>
      <c r="O57">
        <f>rekapitulace!H8</f>
        <v>21</v>
      </c>
      <c r="P57">
        <f t="shared" si="3"/>
        <v>1675.8</v>
      </c>
    </row>
    <row r="58" spans="1:16" ht="12.75">
      <c r="A58" s="6">
        <v>57</v>
      </c>
      <c r="B58" s="6" t="s">
        <v>46</v>
      </c>
      <c r="C58" s="6" t="s">
        <v>154</v>
      </c>
      <c r="D58" s="6" t="s">
        <v>46</v>
      </c>
      <c r="E58" s="6" t="s">
        <v>155</v>
      </c>
      <c r="F58" s="6" t="s">
        <v>52</v>
      </c>
      <c r="G58" s="8">
        <v>1</v>
      </c>
      <c r="H58" s="11">
        <v>640</v>
      </c>
      <c r="I58" s="10">
        <f t="shared" si="2"/>
        <v>640</v>
      </c>
      <c r="O58">
        <f>rekapitulace!H8</f>
        <v>21</v>
      </c>
      <c r="P58">
        <f t="shared" si="3"/>
        <v>134.4</v>
      </c>
    </row>
    <row r="59" spans="1:16" ht="12.75">
      <c r="A59" s="6">
        <v>58</v>
      </c>
      <c r="B59" s="6" t="s">
        <v>46</v>
      </c>
      <c r="C59" s="6" t="s">
        <v>244</v>
      </c>
      <c r="D59" s="6" t="s">
        <v>46</v>
      </c>
      <c r="E59" s="6" t="s">
        <v>245</v>
      </c>
      <c r="F59" s="6"/>
      <c r="G59" s="8">
        <v>1</v>
      </c>
      <c r="H59" s="11">
        <v>11340</v>
      </c>
      <c r="I59" s="10">
        <f t="shared" si="2"/>
        <v>11340</v>
      </c>
      <c r="O59">
        <f>rekapitulace!H8</f>
        <v>21</v>
      </c>
      <c r="P59">
        <f t="shared" si="3"/>
        <v>2381.4</v>
      </c>
    </row>
    <row r="60" spans="1:16" ht="12.75" customHeight="1">
      <c r="A60" s="13"/>
      <c r="B60" s="13"/>
      <c r="C60" s="13" t="s">
        <v>41</v>
      </c>
      <c r="D60" s="13"/>
      <c r="E60" s="13" t="s">
        <v>192</v>
      </c>
      <c r="F60" s="13"/>
      <c r="G60" s="13"/>
      <c r="H60" s="13"/>
      <c r="I60" s="13">
        <f>SUM(I45:I59)</f>
        <v>274330.32999999996</v>
      </c>
      <c r="P60">
        <f>ROUND(SUM(P45:P59),2)</f>
        <v>57609.37</v>
      </c>
    </row>
    <row r="62" spans="1:9" ht="12.75" customHeight="1">
      <c r="A62" s="7"/>
      <c r="B62" s="7"/>
      <c r="C62" s="7" t="s">
        <v>194</v>
      </c>
      <c r="D62" s="7"/>
      <c r="E62" s="7" t="s">
        <v>193</v>
      </c>
      <c r="F62" s="7"/>
      <c r="G62" s="9"/>
      <c r="H62" s="7"/>
      <c r="I62" s="9"/>
    </row>
    <row r="63" spans="1:16" ht="12.75">
      <c r="A63" s="6">
        <v>10</v>
      </c>
      <c r="B63" s="6" t="s">
        <v>46</v>
      </c>
      <c r="C63" s="6" t="s">
        <v>246</v>
      </c>
      <c r="D63" s="6" t="s">
        <v>46</v>
      </c>
      <c r="E63" s="6" t="s">
        <v>247</v>
      </c>
      <c r="F63" s="6" t="s">
        <v>86</v>
      </c>
      <c r="G63" s="8">
        <v>95.744</v>
      </c>
      <c r="H63" s="11">
        <v>293</v>
      </c>
      <c r="I63" s="10">
        <f>ROUND((H63*G63),2)</f>
        <v>28052.99</v>
      </c>
      <c r="O63">
        <f>rekapitulace!H8</f>
        <v>21</v>
      </c>
      <c r="P63">
        <f>O63/100*I63</f>
        <v>5891.1279</v>
      </c>
    </row>
    <row r="64" spans="1:16" ht="12.75" customHeight="1">
      <c r="A64" s="13"/>
      <c r="B64" s="13"/>
      <c r="C64" s="13" t="s">
        <v>194</v>
      </c>
      <c r="D64" s="13"/>
      <c r="E64" s="13" t="s">
        <v>197</v>
      </c>
      <c r="F64" s="13"/>
      <c r="G64" s="13"/>
      <c r="H64" s="13"/>
      <c r="I64" s="13">
        <f>SUM(I63:I63)</f>
        <v>28052.99</v>
      </c>
      <c r="P64">
        <f>ROUND(SUM(P63:P63),2)</f>
        <v>5891.13</v>
      </c>
    </row>
    <row r="66" spans="1:16" ht="12.75" customHeight="1">
      <c r="A66" s="13"/>
      <c r="B66" s="13"/>
      <c r="C66" s="13"/>
      <c r="D66" s="13"/>
      <c r="E66" s="13" t="s">
        <v>60</v>
      </c>
      <c r="F66" s="13"/>
      <c r="G66" s="13"/>
      <c r="H66" s="13"/>
      <c r="I66" s="13">
        <f>+I32+I37+I42+I60+I64</f>
        <v>420587.1699999999</v>
      </c>
      <c r="P66">
        <f>+P32+P37+P42+P60+P64</f>
        <v>88323.31</v>
      </c>
    </row>
    <row r="68" spans="1:9" ht="12.75" customHeight="1">
      <c r="A68" s="7" t="s">
        <v>61</v>
      </c>
      <c r="B68" s="7"/>
      <c r="C68" s="7"/>
      <c r="D68" s="7"/>
      <c r="E68" s="7"/>
      <c r="F68" s="7"/>
      <c r="G68" s="7"/>
      <c r="H68" s="7"/>
      <c r="I68" s="7"/>
    </row>
    <row r="69" spans="1:9" ht="12.75" customHeight="1">
      <c r="A69" s="7"/>
      <c r="B69" s="7"/>
      <c r="C69" s="7"/>
      <c r="D69" s="7"/>
      <c r="E69" s="7" t="s">
        <v>62</v>
      </c>
      <c r="F69" s="7"/>
      <c r="G69" s="7"/>
      <c r="H69" s="7"/>
      <c r="I69" s="7"/>
    </row>
    <row r="70" spans="1:16" ht="12.75" customHeight="1">
      <c r="A70" s="13"/>
      <c r="B70" s="13"/>
      <c r="C70" s="13"/>
      <c r="D70" s="13"/>
      <c r="E70" s="13" t="s">
        <v>63</v>
      </c>
      <c r="F70" s="13"/>
      <c r="G70" s="13"/>
      <c r="H70" s="13"/>
      <c r="I70" s="13">
        <v>0</v>
      </c>
      <c r="P70">
        <v>0</v>
      </c>
    </row>
    <row r="71" spans="1:9" ht="12.75" customHeight="1">
      <c r="A71" s="13"/>
      <c r="B71" s="13"/>
      <c r="C71" s="13"/>
      <c r="D71" s="13"/>
      <c r="E71" s="13" t="s">
        <v>64</v>
      </c>
      <c r="F71" s="13"/>
      <c r="G71" s="13"/>
      <c r="H71" s="13"/>
      <c r="I71" s="13"/>
    </row>
    <row r="72" spans="1:16" ht="12.75" customHeight="1">
      <c r="A72" s="13"/>
      <c r="B72" s="13"/>
      <c r="C72" s="13"/>
      <c r="D72" s="13"/>
      <c r="E72" s="13" t="s">
        <v>65</v>
      </c>
      <c r="F72" s="13"/>
      <c r="G72" s="13"/>
      <c r="H72" s="13"/>
      <c r="I72" s="13">
        <v>0</v>
      </c>
      <c r="P72">
        <v>0</v>
      </c>
    </row>
    <row r="73" spans="1:16" ht="12.75" customHeight="1">
      <c r="A73" s="13"/>
      <c r="B73" s="13"/>
      <c r="C73" s="13"/>
      <c r="D73" s="13"/>
      <c r="E73" s="13" t="s">
        <v>66</v>
      </c>
      <c r="F73" s="13"/>
      <c r="G73" s="13"/>
      <c r="H73" s="13"/>
      <c r="I73" s="13">
        <f>I70+I72</f>
        <v>0</v>
      </c>
      <c r="P73">
        <f>P70+P72</f>
        <v>0</v>
      </c>
    </row>
    <row r="75" spans="1:16" ht="12.75" customHeight="1">
      <c r="A75" s="13"/>
      <c r="B75" s="13"/>
      <c r="C75" s="13"/>
      <c r="D75" s="13"/>
      <c r="E75" s="13" t="s">
        <v>66</v>
      </c>
      <c r="F75" s="13"/>
      <c r="G75" s="13"/>
      <c r="H75" s="13"/>
      <c r="I75" s="13">
        <f>I66+I73</f>
        <v>420587.1699999999</v>
      </c>
      <c r="P75">
        <f>P66+P73</f>
        <v>88323.31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248</v>
      </c>
      <c r="D5" s="5"/>
      <c r="E5" s="5" t="s">
        <v>249</v>
      </c>
    </row>
    <row r="6" spans="1:5" ht="12.75" customHeight="1">
      <c r="A6" t="s">
        <v>18</v>
      </c>
      <c r="C6" s="5" t="s">
        <v>248</v>
      </c>
      <c r="D6" s="5"/>
      <c r="E6" s="5" t="s">
        <v>249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11</v>
      </c>
      <c r="B12" s="6" t="s">
        <v>46</v>
      </c>
      <c r="C12" s="6" t="s">
        <v>70</v>
      </c>
      <c r="D12" s="6" t="s">
        <v>46</v>
      </c>
      <c r="E12" s="6" t="s">
        <v>71</v>
      </c>
      <c r="F12" s="6" t="s">
        <v>72</v>
      </c>
      <c r="G12" s="8">
        <v>2</v>
      </c>
      <c r="H12" s="11">
        <v>254.1</v>
      </c>
      <c r="I12" s="10">
        <f aca="true" t="shared" si="0" ref="I12:I25">ROUND((H12*G12),2)</f>
        <v>508.2</v>
      </c>
      <c r="O12">
        <f>rekapitulace!H8</f>
        <v>21</v>
      </c>
      <c r="P12">
        <f aca="true" t="shared" si="1" ref="P12:P25">O12/100*I12</f>
        <v>106.722</v>
      </c>
    </row>
    <row r="13" spans="1:16" ht="12.75">
      <c r="A13" s="6">
        <v>12</v>
      </c>
      <c r="B13" s="6" t="s">
        <v>46</v>
      </c>
      <c r="C13" s="6" t="s">
        <v>73</v>
      </c>
      <c r="D13" s="6" t="s">
        <v>46</v>
      </c>
      <c r="E13" s="6" t="s">
        <v>74</v>
      </c>
      <c r="F13" s="6" t="s">
        <v>72</v>
      </c>
      <c r="G13" s="8">
        <v>4</v>
      </c>
      <c r="H13" s="11">
        <v>204.49</v>
      </c>
      <c r="I13" s="10">
        <f t="shared" si="0"/>
        <v>817.96</v>
      </c>
      <c r="O13">
        <f>rekapitulace!H8</f>
        <v>21</v>
      </c>
      <c r="P13">
        <f t="shared" si="1"/>
        <v>171.7716</v>
      </c>
    </row>
    <row r="14" spans="1:16" ht="12.75">
      <c r="A14" s="6">
        <v>13</v>
      </c>
      <c r="B14" s="6" t="s">
        <v>46</v>
      </c>
      <c r="C14" s="6" t="s">
        <v>75</v>
      </c>
      <c r="D14" s="6" t="s">
        <v>46</v>
      </c>
      <c r="E14" s="6" t="s">
        <v>76</v>
      </c>
      <c r="F14" s="6" t="s">
        <v>77</v>
      </c>
      <c r="G14" s="8">
        <v>40.925</v>
      </c>
      <c r="H14" s="11">
        <v>347.55</v>
      </c>
      <c r="I14" s="10">
        <f t="shared" si="0"/>
        <v>14223.48</v>
      </c>
      <c r="O14">
        <f>rekapitulace!H8</f>
        <v>21</v>
      </c>
      <c r="P14">
        <f t="shared" si="1"/>
        <v>2986.9307999999996</v>
      </c>
    </row>
    <row r="15" spans="1:16" ht="12.75">
      <c r="A15" s="6">
        <v>15</v>
      </c>
      <c r="B15" s="6" t="s">
        <v>46</v>
      </c>
      <c r="C15" s="6" t="s">
        <v>78</v>
      </c>
      <c r="D15" s="6" t="s">
        <v>46</v>
      </c>
      <c r="E15" s="6" t="s">
        <v>79</v>
      </c>
      <c r="F15" s="6" t="s">
        <v>48</v>
      </c>
      <c r="G15" s="8">
        <v>416.983</v>
      </c>
      <c r="H15" s="11">
        <v>170.1</v>
      </c>
      <c r="I15" s="10">
        <f t="shared" si="0"/>
        <v>70928.81</v>
      </c>
      <c r="O15">
        <f>rekapitulace!H8</f>
        <v>21</v>
      </c>
      <c r="P15">
        <f t="shared" si="1"/>
        <v>14895.050099999999</v>
      </c>
    </row>
    <row r="16" spans="1:16" ht="12.75">
      <c r="A16" s="6">
        <v>16</v>
      </c>
      <c r="B16" s="6" t="s">
        <v>46</v>
      </c>
      <c r="C16" s="6" t="s">
        <v>80</v>
      </c>
      <c r="D16" s="6" t="s">
        <v>46</v>
      </c>
      <c r="E16" s="6" t="s">
        <v>81</v>
      </c>
      <c r="F16" s="6" t="s">
        <v>48</v>
      </c>
      <c r="G16" s="8">
        <v>416.983</v>
      </c>
      <c r="H16" s="11">
        <v>82.64</v>
      </c>
      <c r="I16" s="10">
        <f t="shared" si="0"/>
        <v>34459.48</v>
      </c>
      <c r="O16">
        <f>rekapitulace!H8</f>
        <v>21</v>
      </c>
      <c r="P16">
        <f t="shared" si="1"/>
        <v>7236.4908000000005</v>
      </c>
    </row>
    <row r="17" spans="1:16" ht="12.75">
      <c r="A17" s="6">
        <v>17</v>
      </c>
      <c r="B17" s="6" t="s">
        <v>46</v>
      </c>
      <c r="C17" s="6" t="s">
        <v>95</v>
      </c>
      <c r="D17" s="6" t="s">
        <v>46</v>
      </c>
      <c r="E17" s="6" t="s">
        <v>96</v>
      </c>
      <c r="F17" s="6" t="s">
        <v>77</v>
      </c>
      <c r="G17" s="8">
        <v>78.792</v>
      </c>
      <c r="H17" s="11">
        <v>195</v>
      </c>
      <c r="I17" s="10">
        <f t="shared" si="0"/>
        <v>15364.44</v>
      </c>
      <c r="O17">
        <f>rekapitulace!H8</f>
        <v>21</v>
      </c>
      <c r="P17">
        <f t="shared" si="1"/>
        <v>3226.5324</v>
      </c>
    </row>
    <row r="18" spans="1:16" ht="12.75">
      <c r="A18" s="6">
        <v>18</v>
      </c>
      <c r="B18" s="6" t="s">
        <v>46</v>
      </c>
      <c r="C18" s="6" t="s">
        <v>82</v>
      </c>
      <c r="D18" s="6" t="s">
        <v>46</v>
      </c>
      <c r="E18" s="6" t="s">
        <v>83</v>
      </c>
      <c r="F18" s="6" t="s">
        <v>77</v>
      </c>
      <c r="G18" s="8">
        <v>78.792</v>
      </c>
      <c r="H18" s="11">
        <v>15.65</v>
      </c>
      <c r="I18" s="10">
        <f t="shared" si="0"/>
        <v>1233.09</v>
      </c>
      <c r="O18">
        <f>rekapitulace!H8</f>
        <v>21</v>
      </c>
      <c r="P18">
        <f t="shared" si="1"/>
        <v>258.9489</v>
      </c>
    </row>
    <row r="19" spans="1:16" ht="12.75">
      <c r="A19" s="6">
        <v>19</v>
      </c>
      <c r="B19" s="6" t="s">
        <v>46</v>
      </c>
      <c r="C19" s="6" t="s">
        <v>84</v>
      </c>
      <c r="D19" s="6" t="s">
        <v>46</v>
      </c>
      <c r="E19" s="6" t="s">
        <v>85</v>
      </c>
      <c r="F19" s="6" t="s">
        <v>86</v>
      </c>
      <c r="G19" s="8">
        <v>141.826</v>
      </c>
      <c r="H19" s="11">
        <v>210</v>
      </c>
      <c r="I19" s="10">
        <f t="shared" si="0"/>
        <v>29783.46</v>
      </c>
      <c r="O19">
        <f>rekapitulace!H8</f>
        <v>21</v>
      </c>
      <c r="P19">
        <f t="shared" si="1"/>
        <v>6254.526599999999</v>
      </c>
    </row>
    <row r="20" spans="1:16" ht="12.75">
      <c r="A20" s="6">
        <v>20</v>
      </c>
      <c r="B20" s="6" t="s">
        <v>46</v>
      </c>
      <c r="C20" s="6" t="s">
        <v>87</v>
      </c>
      <c r="D20" s="6" t="s">
        <v>46</v>
      </c>
      <c r="E20" s="6" t="s">
        <v>88</v>
      </c>
      <c r="F20" s="6" t="s">
        <v>77</v>
      </c>
      <c r="G20" s="8">
        <v>84.908</v>
      </c>
      <c r="H20" s="11">
        <v>83.48</v>
      </c>
      <c r="I20" s="10">
        <f t="shared" si="0"/>
        <v>7088.12</v>
      </c>
      <c r="O20">
        <f>rekapitulace!H8</f>
        <v>21</v>
      </c>
      <c r="P20">
        <f t="shared" si="1"/>
        <v>1488.5051999999998</v>
      </c>
    </row>
    <row r="21" spans="1:16" ht="12.75">
      <c r="A21" s="6">
        <v>21</v>
      </c>
      <c r="B21" s="6" t="s">
        <v>46</v>
      </c>
      <c r="C21" s="6" t="s">
        <v>89</v>
      </c>
      <c r="D21" s="6" t="s">
        <v>46</v>
      </c>
      <c r="E21" s="6" t="s">
        <v>90</v>
      </c>
      <c r="F21" s="6" t="s">
        <v>86</v>
      </c>
      <c r="G21" s="8">
        <v>152.834</v>
      </c>
      <c r="H21" s="11">
        <v>312.9</v>
      </c>
      <c r="I21" s="10">
        <f t="shared" si="0"/>
        <v>47821.76</v>
      </c>
      <c r="O21">
        <f>rekapitulace!H8</f>
        <v>21</v>
      </c>
      <c r="P21">
        <f t="shared" si="1"/>
        <v>10042.5696</v>
      </c>
    </row>
    <row r="22" spans="1:16" ht="12.75">
      <c r="A22" s="6">
        <v>22</v>
      </c>
      <c r="B22" s="6" t="s">
        <v>46</v>
      </c>
      <c r="C22" s="6" t="s">
        <v>91</v>
      </c>
      <c r="D22" s="6" t="s">
        <v>46</v>
      </c>
      <c r="E22" s="6" t="s">
        <v>92</v>
      </c>
      <c r="F22" s="6" t="s">
        <v>77</v>
      </c>
      <c r="G22" s="8">
        <v>24.942</v>
      </c>
      <c r="H22" s="11">
        <v>351.75</v>
      </c>
      <c r="I22" s="10">
        <f t="shared" si="0"/>
        <v>8773.35</v>
      </c>
      <c r="O22">
        <f>rekapitulace!H8</f>
        <v>21</v>
      </c>
      <c r="P22">
        <f t="shared" si="1"/>
        <v>1842.4035</v>
      </c>
    </row>
    <row r="23" spans="1:16" ht="12.75">
      <c r="A23" s="6">
        <v>23</v>
      </c>
      <c r="B23" s="6" t="s">
        <v>46</v>
      </c>
      <c r="C23" s="6" t="s">
        <v>93</v>
      </c>
      <c r="D23" s="6" t="s">
        <v>46</v>
      </c>
      <c r="E23" s="6" t="s">
        <v>94</v>
      </c>
      <c r="F23" s="6" t="s">
        <v>86</v>
      </c>
      <c r="G23" s="8">
        <v>44.896</v>
      </c>
      <c r="H23" s="11">
        <v>255.15</v>
      </c>
      <c r="I23" s="10">
        <f t="shared" si="0"/>
        <v>11455.21</v>
      </c>
      <c r="O23">
        <f>rekapitulace!H8</f>
        <v>21</v>
      </c>
      <c r="P23">
        <f t="shared" si="1"/>
        <v>2405.5941</v>
      </c>
    </row>
    <row r="24" spans="1:16" ht="12.75">
      <c r="A24" s="6">
        <v>35</v>
      </c>
      <c r="B24" s="6" t="s">
        <v>46</v>
      </c>
      <c r="C24" s="6" t="s">
        <v>200</v>
      </c>
      <c r="D24" s="6" t="s">
        <v>46</v>
      </c>
      <c r="E24" s="6" t="s">
        <v>201</v>
      </c>
      <c r="F24" s="6" t="s">
        <v>77</v>
      </c>
      <c r="G24" s="8">
        <v>163.7</v>
      </c>
      <c r="H24" s="11">
        <v>148</v>
      </c>
      <c r="I24" s="10">
        <f t="shared" si="0"/>
        <v>24227.6</v>
      </c>
      <c r="O24">
        <f>rekapitulace!H8</f>
        <v>21</v>
      </c>
      <c r="P24">
        <f t="shared" si="1"/>
        <v>5087.795999999999</v>
      </c>
    </row>
    <row r="25" spans="1:16" ht="12.75">
      <c r="A25" s="6">
        <v>36</v>
      </c>
      <c r="B25" s="6" t="s">
        <v>46</v>
      </c>
      <c r="C25" s="6" t="s">
        <v>200</v>
      </c>
      <c r="D25" s="6" t="s">
        <v>24</v>
      </c>
      <c r="E25" s="6" t="s">
        <v>201</v>
      </c>
      <c r="F25" s="6" t="s">
        <v>77</v>
      </c>
      <c r="G25" s="8">
        <v>203.353</v>
      </c>
      <c r="H25" s="11">
        <v>148</v>
      </c>
      <c r="I25" s="10">
        <f t="shared" si="0"/>
        <v>30096.24</v>
      </c>
      <c r="O25">
        <f>rekapitulace!H8</f>
        <v>21</v>
      </c>
      <c r="P25">
        <f t="shared" si="1"/>
        <v>6320.2104</v>
      </c>
    </row>
    <row r="26" spans="1:16" ht="12.75" customHeight="1">
      <c r="A26" s="13"/>
      <c r="B26" s="13"/>
      <c r="C26" s="13" t="s">
        <v>24</v>
      </c>
      <c r="D26" s="13"/>
      <c r="E26" s="13" t="s">
        <v>43</v>
      </c>
      <c r="F26" s="13"/>
      <c r="G26" s="13"/>
      <c r="H26" s="13"/>
      <c r="I26" s="13">
        <f>SUM(I12:I25)</f>
        <v>296781.19999999995</v>
      </c>
      <c r="P26">
        <f>ROUND(SUM(P12:P25),2)</f>
        <v>62324.05</v>
      </c>
    </row>
    <row r="28" spans="1:9" ht="12.75" customHeight="1">
      <c r="A28" s="7"/>
      <c r="B28" s="7"/>
      <c r="C28" s="7" t="s">
        <v>36</v>
      </c>
      <c r="D28" s="7"/>
      <c r="E28" s="7" t="s">
        <v>99</v>
      </c>
      <c r="F28" s="7"/>
      <c r="G28" s="9"/>
      <c r="H28" s="7"/>
      <c r="I28" s="9"/>
    </row>
    <row r="29" spans="1:16" ht="12.75">
      <c r="A29" s="6">
        <v>1</v>
      </c>
      <c r="B29" s="6" t="s">
        <v>46</v>
      </c>
      <c r="C29" s="6" t="s">
        <v>100</v>
      </c>
      <c r="D29" s="6" t="s">
        <v>46</v>
      </c>
      <c r="E29" s="6" t="s">
        <v>101</v>
      </c>
      <c r="F29" s="6" t="s">
        <v>72</v>
      </c>
      <c r="G29" s="8">
        <v>66.99</v>
      </c>
      <c r="H29" s="11">
        <v>29.6</v>
      </c>
      <c r="I29" s="10">
        <f>ROUND((H29*G29),2)</f>
        <v>1982.9</v>
      </c>
      <c r="O29">
        <f>rekapitulace!H8</f>
        <v>21</v>
      </c>
      <c r="P29">
        <f>O29/100*I29</f>
        <v>416.409</v>
      </c>
    </row>
    <row r="30" spans="1:16" ht="12.75">
      <c r="A30" s="6">
        <v>24</v>
      </c>
      <c r="B30" s="6" t="s">
        <v>46</v>
      </c>
      <c r="C30" s="6" t="s">
        <v>102</v>
      </c>
      <c r="D30" s="6" t="s">
        <v>46</v>
      </c>
      <c r="E30" s="6" t="s">
        <v>103</v>
      </c>
      <c r="F30" s="6" t="s">
        <v>77</v>
      </c>
      <c r="G30" s="8">
        <v>34.117</v>
      </c>
      <c r="H30" s="11">
        <v>3050</v>
      </c>
      <c r="I30" s="10">
        <f>ROUND((H30*G30),2)</f>
        <v>104056.85</v>
      </c>
      <c r="O30">
        <f>rekapitulace!H8</f>
        <v>21</v>
      </c>
      <c r="P30">
        <f>O30/100*I30</f>
        <v>21851.9385</v>
      </c>
    </row>
    <row r="31" spans="1:16" ht="12.75" customHeight="1">
      <c r="A31" s="13"/>
      <c r="B31" s="13"/>
      <c r="C31" s="13" t="s">
        <v>36</v>
      </c>
      <c r="D31" s="13"/>
      <c r="E31" s="13" t="s">
        <v>104</v>
      </c>
      <c r="F31" s="13"/>
      <c r="G31" s="13"/>
      <c r="H31" s="13"/>
      <c r="I31" s="13">
        <f>SUM(I29:I30)</f>
        <v>106039.75</v>
      </c>
      <c r="P31">
        <f>ROUND(SUM(P29:P30),2)</f>
        <v>22268.35</v>
      </c>
    </row>
    <row r="33" spans="1:9" ht="12.75" customHeight="1">
      <c r="A33" s="7"/>
      <c r="B33" s="7"/>
      <c r="C33" s="7" t="s">
        <v>37</v>
      </c>
      <c r="D33" s="7"/>
      <c r="E33" s="7" t="s">
        <v>105</v>
      </c>
      <c r="F33" s="7"/>
      <c r="G33" s="9"/>
      <c r="H33" s="7"/>
      <c r="I33" s="9"/>
    </row>
    <row r="34" spans="1:16" ht="12.75">
      <c r="A34" s="6">
        <v>26</v>
      </c>
      <c r="B34" s="6" t="s">
        <v>46</v>
      </c>
      <c r="C34" s="6" t="s">
        <v>106</v>
      </c>
      <c r="D34" s="6" t="s">
        <v>46</v>
      </c>
      <c r="E34" s="6" t="s">
        <v>107</v>
      </c>
      <c r="F34" s="6" t="s">
        <v>77</v>
      </c>
      <c r="G34" s="8">
        <v>5.711</v>
      </c>
      <c r="H34" s="11">
        <v>878</v>
      </c>
      <c r="I34" s="10">
        <f>ROUND((H34*G34),2)</f>
        <v>5014.26</v>
      </c>
      <c r="O34">
        <f>rekapitulace!H8</f>
        <v>21</v>
      </c>
      <c r="P34">
        <f>O34/100*I34</f>
        <v>1052.9946</v>
      </c>
    </row>
    <row r="35" spans="1:16" ht="12.75">
      <c r="A35" s="6">
        <v>27</v>
      </c>
      <c r="B35" s="6" t="s">
        <v>46</v>
      </c>
      <c r="C35" s="6" t="s">
        <v>108</v>
      </c>
      <c r="D35" s="6" t="s">
        <v>46</v>
      </c>
      <c r="E35" s="6" t="s">
        <v>109</v>
      </c>
      <c r="F35" s="6" t="s">
        <v>77</v>
      </c>
      <c r="G35" s="8">
        <v>0.69</v>
      </c>
      <c r="H35" s="11">
        <v>2630</v>
      </c>
      <c r="I35" s="10">
        <f>ROUND((H35*G35),2)</f>
        <v>1814.7</v>
      </c>
      <c r="O35">
        <f>rekapitulace!H8</f>
        <v>21</v>
      </c>
      <c r="P35">
        <f>O35/100*I35</f>
        <v>381.087</v>
      </c>
    </row>
    <row r="36" spans="1:16" ht="12.75" customHeight="1">
      <c r="A36" s="13"/>
      <c r="B36" s="13"/>
      <c r="C36" s="13" t="s">
        <v>37</v>
      </c>
      <c r="D36" s="13"/>
      <c r="E36" s="13" t="s">
        <v>110</v>
      </c>
      <c r="F36" s="13"/>
      <c r="G36" s="13"/>
      <c r="H36" s="13"/>
      <c r="I36" s="13">
        <f>SUM(I34:I35)</f>
        <v>6828.96</v>
      </c>
      <c r="P36">
        <f>ROUND(SUM(P34:P35),2)</f>
        <v>1434.08</v>
      </c>
    </row>
    <row r="38" spans="1:9" ht="12.75" customHeight="1">
      <c r="A38" s="7"/>
      <c r="B38" s="7"/>
      <c r="C38" s="7" t="s">
        <v>41</v>
      </c>
      <c r="D38" s="7"/>
      <c r="E38" s="7" t="s">
        <v>111</v>
      </c>
      <c r="F38" s="7"/>
      <c r="G38" s="9"/>
      <c r="H38" s="7"/>
      <c r="I38" s="9"/>
    </row>
    <row r="39" spans="1:16" ht="25.5">
      <c r="A39" s="6">
        <v>2</v>
      </c>
      <c r="B39" s="6" t="s">
        <v>46</v>
      </c>
      <c r="C39" s="6" t="s">
        <v>224</v>
      </c>
      <c r="D39" s="6" t="s">
        <v>46</v>
      </c>
      <c r="E39" s="6" t="s">
        <v>225</v>
      </c>
      <c r="F39" s="6" t="s">
        <v>72</v>
      </c>
      <c r="G39" s="8">
        <v>64.1</v>
      </c>
      <c r="H39" s="11">
        <v>661</v>
      </c>
      <c r="I39" s="10">
        <f aca="true" t="shared" si="2" ref="I39:I55">ROUND((H39*G39),2)</f>
        <v>42370.1</v>
      </c>
      <c r="O39">
        <f>rekapitulace!H8</f>
        <v>21</v>
      </c>
      <c r="P39">
        <f aca="true" t="shared" si="3" ref="P39:P55">O39/100*I39</f>
        <v>8897.721</v>
      </c>
    </row>
    <row r="40" spans="1:16" ht="25.5">
      <c r="A40" s="6">
        <v>3</v>
      </c>
      <c r="B40" s="6" t="s">
        <v>46</v>
      </c>
      <c r="C40" s="6" t="s">
        <v>226</v>
      </c>
      <c r="D40" s="6" t="s">
        <v>46</v>
      </c>
      <c r="E40" s="6" t="s">
        <v>227</v>
      </c>
      <c r="F40" s="6" t="s">
        <v>52</v>
      </c>
      <c r="G40" s="8">
        <v>25.64</v>
      </c>
      <c r="H40" s="11">
        <v>10300</v>
      </c>
      <c r="I40" s="10">
        <f t="shared" si="2"/>
        <v>264092</v>
      </c>
      <c r="O40">
        <f>rekapitulace!H8</f>
        <v>21</v>
      </c>
      <c r="P40">
        <f t="shared" si="3"/>
        <v>55459.32</v>
      </c>
    </row>
    <row r="41" spans="1:16" ht="25.5">
      <c r="A41" s="6">
        <v>4</v>
      </c>
      <c r="B41" s="6" t="s">
        <v>46</v>
      </c>
      <c r="C41" s="6" t="s">
        <v>250</v>
      </c>
      <c r="D41" s="6" t="s">
        <v>46</v>
      </c>
      <c r="E41" s="6" t="s">
        <v>251</v>
      </c>
      <c r="F41" s="6" t="s">
        <v>72</v>
      </c>
      <c r="G41" s="8">
        <v>2.9</v>
      </c>
      <c r="H41" s="11">
        <v>741</v>
      </c>
      <c r="I41" s="10">
        <f t="shared" si="2"/>
        <v>2148.9</v>
      </c>
      <c r="O41">
        <f>rekapitulace!H8</f>
        <v>21</v>
      </c>
      <c r="P41">
        <f t="shared" si="3"/>
        <v>451.269</v>
      </c>
    </row>
    <row r="42" spans="1:16" ht="25.5">
      <c r="A42" s="6">
        <v>5</v>
      </c>
      <c r="B42" s="6" t="s">
        <v>46</v>
      </c>
      <c r="C42" s="6" t="s">
        <v>252</v>
      </c>
      <c r="D42" s="6" t="s">
        <v>46</v>
      </c>
      <c r="E42" s="6" t="s">
        <v>253</v>
      </c>
      <c r="F42" s="6" t="s">
        <v>52</v>
      </c>
      <c r="G42" s="8">
        <v>2.9</v>
      </c>
      <c r="H42" s="11">
        <v>14900</v>
      </c>
      <c r="I42" s="10">
        <f t="shared" si="2"/>
        <v>43210</v>
      </c>
      <c r="O42">
        <f>rekapitulace!H8</f>
        <v>21</v>
      </c>
      <c r="P42">
        <f t="shared" si="3"/>
        <v>9074.1</v>
      </c>
    </row>
    <row r="43" spans="1:16" ht="12.75">
      <c r="A43" s="6">
        <v>6</v>
      </c>
      <c r="B43" s="6" t="s">
        <v>46</v>
      </c>
      <c r="C43" s="6" t="s">
        <v>228</v>
      </c>
      <c r="D43" s="6" t="s">
        <v>46</v>
      </c>
      <c r="E43" s="6" t="s">
        <v>229</v>
      </c>
      <c r="F43" s="6" t="s">
        <v>72</v>
      </c>
      <c r="G43" s="8">
        <v>64.1</v>
      </c>
      <c r="H43" s="11">
        <v>73.9</v>
      </c>
      <c r="I43" s="10">
        <f t="shared" si="2"/>
        <v>4736.99</v>
      </c>
      <c r="O43">
        <f>rekapitulace!H8</f>
        <v>21</v>
      </c>
      <c r="P43">
        <f t="shared" si="3"/>
        <v>994.7678999999999</v>
      </c>
    </row>
    <row r="44" spans="1:16" ht="12.75">
      <c r="A44" s="6">
        <v>7</v>
      </c>
      <c r="B44" s="6" t="s">
        <v>46</v>
      </c>
      <c r="C44" s="6" t="s">
        <v>230</v>
      </c>
      <c r="D44" s="6" t="s">
        <v>46</v>
      </c>
      <c r="E44" s="6" t="s">
        <v>231</v>
      </c>
      <c r="F44" s="6" t="s">
        <v>52</v>
      </c>
      <c r="G44" s="8">
        <v>2</v>
      </c>
      <c r="H44" s="11">
        <v>22700</v>
      </c>
      <c r="I44" s="10">
        <f t="shared" si="2"/>
        <v>45400</v>
      </c>
      <c r="O44">
        <f>rekapitulace!H8</f>
        <v>21</v>
      </c>
      <c r="P44">
        <f t="shared" si="3"/>
        <v>9534</v>
      </c>
    </row>
    <row r="45" spans="1:16" ht="12.75">
      <c r="A45" s="6">
        <v>8</v>
      </c>
      <c r="B45" s="6" t="s">
        <v>46</v>
      </c>
      <c r="C45" s="6" t="s">
        <v>254</v>
      </c>
      <c r="D45" s="6" t="s">
        <v>46</v>
      </c>
      <c r="E45" s="6" t="s">
        <v>255</v>
      </c>
      <c r="F45" s="6" t="s">
        <v>72</v>
      </c>
      <c r="G45" s="8">
        <v>2.9</v>
      </c>
      <c r="H45" s="11">
        <v>101</v>
      </c>
      <c r="I45" s="10">
        <f t="shared" si="2"/>
        <v>292.9</v>
      </c>
      <c r="O45">
        <f>rekapitulace!H8</f>
        <v>21</v>
      </c>
      <c r="P45">
        <f t="shared" si="3"/>
        <v>61.50899999999999</v>
      </c>
    </row>
    <row r="46" spans="1:16" ht="12.75">
      <c r="A46" s="6">
        <v>9</v>
      </c>
      <c r="B46" s="6" t="s">
        <v>46</v>
      </c>
      <c r="C46" s="6" t="s">
        <v>256</v>
      </c>
      <c r="D46" s="6" t="s">
        <v>46</v>
      </c>
      <c r="E46" s="6" t="s">
        <v>257</v>
      </c>
      <c r="F46" s="6" t="s">
        <v>52</v>
      </c>
      <c r="G46" s="8">
        <v>2</v>
      </c>
      <c r="H46" s="11">
        <v>25500</v>
      </c>
      <c r="I46" s="10">
        <f t="shared" si="2"/>
        <v>51000</v>
      </c>
      <c r="O46">
        <f>rekapitulace!H8</f>
        <v>21</v>
      </c>
      <c r="P46">
        <f t="shared" si="3"/>
        <v>10710</v>
      </c>
    </row>
    <row r="47" spans="1:16" ht="12.75">
      <c r="A47" s="6">
        <v>28</v>
      </c>
      <c r="B47" s="6" t="s">
        <v>46</v>
      </c>
      <c r="C47" s="6" t="s">
        <v>132</v>
      </c>
      <c r="D47" s="6" t="s">
        <v>46</v>
      </c>
      <c r="E47" s="6" t="s">
        <v>133</v>
      </c>
      <c r="F47" s="6" t="s">
        <v>52</v>
      </c>
      <c r="G47" s="8">
        <v>2</v>
      </c>
      <c r="H47" s="11">
        <v>458</v>
      </c>
      <c r="I47" s="10">
        <f t="shared" si="2"/>
        <v>916</v>
      </c>
      <c r="O47">
        <f>rekapitulace!H8</f>
        <v>21</v>
      </c>
      <c r="P47">
        <f t="shared" si="3"/>
        <v>192.35999999999999</v>
      </c>
    </row>
    <row r="48" spans="1:16" ht="12.75">
      <c r="A48" s="6">
        <v>29</v>
      </c>
      <c r="B48" s="6" t="s">
        <v>46</v>
      </c>
      <c r="C48" s="6" t="s">
        <v>134</v>
      </c>
      <c r="D48" s="6" t="s">
        <v>46</v>
      </c>
      <c r="E48" s="6" t="s">
        <v>135</v>
      </c>
      <c r="F48" s="6" t="s">
        <v>52</v>
      </c>
      <c r="G48" s="8">
        <v>2</v>
      </c>
      <c r="H48" s="11">
        <v>2371.5</v>
      </c>
      <c r="I48" s="10">
        <f t="shared" si="2"/>
        <v>4743</v>
      </c>
      <c r="O48">
        <f>rekapitulace!H8</f>
        <v>21</v>
      </c>
      <c r="P48">
        <f t="shared" si="3"/>
        <v>996.03</v>
      </c>
    </row>
    <row r="49" spans="1:16" ht="25.5">
      <c r="A49" s="6">
        <v>30</v>
      </c>
      <c r="B49" s="6" t="s">
        <v>46</v>
      </c>
      <c r="C49" s="6" t="s">
        <v>146</v>
      </c>
      <c r="D49" s="6" t="s">
        <v>46</v>
      </c>
      <c r="E49" s="6" t="s">
        <v>147</v>
      </c>
      <c r="F49" s="6" t="s">
        <v>52</v>
      </c>
      <c r="G49" s="8">
        <v>1</v>
      </c>
      <c r="H49" s="11">
        <v>28200</v>
      </c>
      <c r="I49" s="10">
        <f t="shared" si="2"/>
        <v>28200</v>
      </c>
      <c r="O49">
        <f>rekapitulace!H8</f>
        <v>21</v>
      </c>
      <c r="P49">
        <f t="shared" si="3"/>
        <v>5922</v>
      </c>
    </row>
    <row r="50" spans="1:16" ht="12.75">
      <c r="A50" s="6">
        <v>31</v>
      </c>
      <c r="B50" s="6" t="s">
        <v>46</v>
      </c>
      <c r="C50" s="6" t="s">
        <v>144</v>
      </c>
      <c r="D50" s="6" t="s">
        <v>46</v>
      </c>
      <c r="E50" s="6" t="s">
        <v>145</v>
      </c>
      <c r="F50" s="6" t="s">
        <v>52</v>
      </c>
      <c r="G50" s="8">
        <v>1</v>
      </c>
      <c r="H50" s="11">
        <v>14600</v>
      </c>
      <c r="I50" s="10">
        <f t="shared" si="2"/>
        <v>14600</v>
      </c>
      <c r="O50">
        <f>rekapitulace!H8</f>
        <v>21</v>
      </c>
      <c r="P50">
        <f t="shared" si="3"/>
        <v>3066</v>
      </c>
    </row>
    <row r="51" spans="1:16" ht="25.5">
      <c r="A51" s="6">
        <v>32</v>
      </c>
      <c r="B51" s="6" t="s">
        <v>46</v>
      </c>
      <c r="C51" s="6" t="s">
        <v>148</v>
      </c>
      <c r="D51" s="6" t="s">
        <v>46</v>
      </c>
      <c r="E51" s="6" t="s">
        <v>149</v>
      </c>
      <c r="F51" s="6" t="s">
        <v>52</v>
      </c>
      <c r="G51" s="8">
        <v>1</v>
      </c>
      <c r="H51" s="11">
        <v>30700</v>
      </c>
      <c r="I51" s="10">
        <f t="shared" si="2"/>
        <v>30700</v>
      </c>
      <c r="O51">
        <f>rekapitulace!H8</f>
        <v>21</v>
      </c>
      <c r="P51">
        <f t="shared" si="3"/>
        <v>6447</v>
      </c>
    </row>
    <row r="52" spans="1:16" ht="12.75">
      <c r="A52" s="6">
        <v>33</v>
      </c>
      <c r="B52" s="6" t="s">
        <v>46</v>
      </c>
      <c r="C52" s="6" t="s">
        <v>142</v>
      </c>
      <c r="D52" s="6" t="s">
        <v>46</v>
      </c>
      <c r="E52" s="6" t="s">
        <v>143</v>
      </c>
      <c r="F52" s="6" t="s">
        <v>52</v>
      </c>
      <c r="G52" s="8">
        <v>1</v>
      </c>
      <c r="H52" s="11">
        <v>19025.5</v>
      </c>
      <c r="I52" s="10">
        <f t="shared" si="2"/>
        <v>19025.5</v>
      </c>
      <c r="O52">
        <f>rekapitulace!H8</f>
        <v>21</v>
      </c>
      <c r="P52">
        <f t="shared" si="3"/>
        <v>3995.355</v>
      </c>
    </row>
    <row r="53" spans="1:16" ht="12.75">
      <c r="A53" s="6">
        <v>34</v>
      </c>
      <c r="B53" s="6" t="s">
        <v>46</v>
      </c>
      <c r="C53" s="6" t="s">
        <v>154</v>
      </c>
      <c r="D53" s="6" t="s">
        <v>46</v>
      </c>
      <c r="E53" s="6" t="s">
        <v>155</v>
      </c>
      <c r="F53" s="6" t="s">
        <v>52</v>
      </c>
      <c r="G53" s="8">
        <v>2</v>
      </c>
      <c r="H53" s="11">
        <v>640</v>
      </c>
      <c r="I53" s="10">
        <f t="shared" si="2"/>
        <v>1280</v>
      </c>
      <c r="O53">
        <f>rekapitulace!H8</f>
        <v>21</v>
      </c>
      <c r="P53">
        <f t="shared" si="3"/>
        <v>268.8</v>
      </c>
    </row>
    <row r="54" spans="1:16" ht="12.75">
      <c r="A54" s="6">
        <v>38</v>
      </c>
      <c r="B54" s="6" t="s">
        <v>46</v>
      </c>
      <c r="C54" s="6" t="s">
        <v>244</v>
      </c>
      <c r="D54" s="6" t="s">
        <v>46</v>
      </c>
      <c r="E54" s="6" t="s">
        <v>258</v>
      </c>
      <c r="F54" s="6" t="s">
        <v>52</v>
      </c>
      <c r="G54" s="8">
        <v>1</v>
      </c>
      <c r="H54" s="11">
        <v>4290</v>
      </c>
      <c r="I54" s="10">
        <f t="shared" si="2"/>
        <v>4290</v>
      </c>
      <c r="O54">
        <f>rekapitulace!H8</f>
        <v>21</v>
      </c>
      <c r="P54">
        <f t="shared" si="3"/>
        <v>900.9</v>
      </c>
    </row>
    <row r="55" spans="1:16" ht="12.75">
      <c r="A55" s="6">
        <v>39</v>
      </c>
      <c r="B55" s="6" t="s">
        <v>46</v>
      </c>
      <c r="C55" s="6" t="s">
        <v>259</v>
      </c>
      <c r="D55" s="6" t="s">
        <v>46</v>
      </c>
      <c r="E55" s="6" t="s">
        <v>260</v>
      </c>
      <c r="F55" s="6" t="s">
        <v>52</v>
      </c>
      <c r="G55" s="8">
        <v>1</v>
      </c>
      <c r="H55" s="11">
        <v>4750</v>
      </c>
      <c r="I55" s="10">
        <f t="shared" si="2"/>
        <v>4750</v>
      </c>
      <c r="O55">
        <f>rekapitulace!H8</f>
        <v>21</v>
      </c>
      <c r="P55">
        <f t="shared" si="3"/>
        <v>997.5</v>
      </c>
    </row>
    <row r="56" spans="1:16" ht="12.75" customHeight="1">
      <c r="A56" s="13"/>
      <c r="B56" s="13"/>
      <c r="C56" s="13" t="s">
        <v>41</v>
      </c>
      <c r="D56" s="13"/>
      <c r="E56" s="13" t="s">
        <v>192</v>
      </c>
      <c r="F56" s="13"/>
      <c r="G56" s="13"/>
      <c r="H56" s="13"/>
      <c r="I56" s="13">
        <f>SUM(I39:I55)</f>
        <v>561755.39</v>
      </c>
      <c r="P56">
        <f>ROUND(SUM(P39:P55),2)</f>
        <v>117968.63</v>
      </c>
    </row>
    <row r="58" spans="1:9" ht="12.75" customHeight="1">
      <c r="A58" s="7"/>
      <c r="B58" s="7"/>
      <c r="C58" s="7" t="s">
        <v>194</v>
      </c>
      <c r="D58" s="7"/>
      <c r="E58" s="7" t="s">
        <v>193</v>
      </c>
      <c r="F58" s="7"/>
      <c r="G58" s="9"/>
      <c r="H58" s="7"/>
      <c r="I58" s="9"/>
    </row>
    <row r="59" spans="1:16" ht="12.75">
      <c r="A59" s="6">
        <v>10</v>
      </c>
      <c r="B59" s="6" t="s">
        <v>46</v>
      </c>
      <c r="C59" s="6" t="s">
        <v>246</v>
      </c>
      <c r="D59" s="6" t="s">
        <v>46</v>
      </c>
      <c r="E59" s="6" t="s">
        <v>247</v>
      </c>
      <c r="F59" s="6" t="s">
        <v>86</v>
      </c>
      <c r="G59" s="8">
        <v>95.744</v>
      </c>
      <c r="H59" s="11">
        <v>293</v>
      </c>
      <c r="I59" s="10">
        <f>ROUND((H59*G59),2)</f>
        <v>28052.99</v>
      </c>
      <c r="O59">
        <f>rekapitulace!H8</f>
        <v>21</v>
      </c>
      <c r="P59">
        <f>O59/100*I59</f>
        <v>5891.1279</v>
      </c>
    </row>
    <row r="60" spans="1:16" ht="12.75" customHeight="1">
      <c r="A60" s="13"/>
      <c r="B60" s="13"/>
      <c r="C60" s="13" t="s">
        <v>194</v>
      </c>
      <c r="D60" s="13"/>
      <c r="E60" s="13" t="s">
        <v>197</v>
      </c>
      <c r="F60" s="13"/>
      <c r="G60" s="13"/>
      <c r="H60" s="13"/>
      <c r="I60" s="13">
        <f>SUM(I59:I59)</f>
        <v>28052.99</v>
      </c>
      <c r="P60">
        <f>ROUND(SUM(P59:P59),2)</f>
        <v>5891.13</v>
      </c>
    </row>
    <row r="62" spans="1:16" ht="12.75" customHeight="1">
      <c r="A62" s="13"/>
      <c r="B62" s="13"/>
      <c r="C62" s="13"/>
      <c r="D62" s="13"/>
      <c r="E62" s="13" t="s">
        <v>60</v>
      </c>
      <c r="F62" s="13"/>
      <c r="G62" s="13"/>
      <c r="H62" s="13"/>
      <c r="I62" s="13">
        <f>+I26+I31+I36+I56+I60</f>
        <v>999458.29</v>
      </c>
      <c r="P62">
        <f>+P26+P31+P36+P56+P60</f>
        <v>209886.24</v>
      </c>
    </row>
    <row r="64" spans="1:9" ht="12.75" customHeight="1">
      <c r="A64" s="7" t="s">
        <v>61</v>
      </c>
      <c r="B64" s="7"/>
      <c r="C64" s="7"/>
      <c r="D64" s="7"/>
      <c r="E64" s="7"/>
      <c r="F64" s="7"/>
      <c r="G64" s="7"/>
      <c r="H64" s="7"/>
      <c r="I64" s="7"/>
    </row>
    <row r="65" spans="1:9" ht="12.75" customHeight="1">
      <c r="A65" s="7"/>
      <c r="B65" s="7"/>
      <c r="C65" s="7"/>
      <c r="D65" s="7"/>
      <c r="E65" s="7" t="s">
        <v>62</v>
      </c>
      <c r="F65" s="7"/>
      <c r="G65" s="7"/>
      <c r="H65" s="7"/>
      <c r="I65" s="7"/>
    </row>
    <row r="66" spans="1:16" ht="12.75" customHeight="1">
      <c r="A66" s="13"/>
      <c r="B66" s="13"/>
      <c r="C66" s="13"/>
      <c r="D66" s="13"/>
      <c r="E66" s="13" t="s">
        <v>63</v>
      </c>
      <c r="F66" s="13"/>
      <c r="G66" s="13"/>
      <c r="H66" s="13"/>
      <c r="I66" s="13">
        <v>0</v>
      </c>
      <c r="P66">
        <v>0</v>
      </c>
    </row>
    <row r="67" spans="1:9" ht="12.75" customHeight="1">
      <c r="A67" s="13"/>
      <c r="B67" s="13"/>
      <c r="C67" s="13"/>
      <c r="D67" s="13"/>
      <c r="E67" s="13" t="s">
        <v>64</v>
      </c>
      <c r="F67" s="13"/>
      <c r="G67" s="13"/>
      <c r="H67" s="13"/>
      <c r="I67" s="13"/>
    </row>
    <row r="68" spans="1:16" ht="12.75" customHeight="1">
      <c r="A68" s="13"/>
      <c r="B68" s="13"/>
      <c r="C68" s="13"/>
      <c r="D68" s="13"/>
      <c r="E68" s="13" t="s">
        <v>65</v>
      </c>
      <c r="F68" s="13"/>
      <c r="G68" s="13"/>
      <c r="H68" s="13"/>
      <c r="I68" s="13">
        <v>0</v>
      </c>
      <c r="P68">
        <v>0</v>
      </c>
    </row>
    <row r="69" spans="1:16" ht="12.75" customHeight="1">
      <c r="A69" s="13"/>
      <c r="B69" s="13"/>
      <c r="C69" s="13"/>
      <c r="D69" s="13"/>
      <c r="E69" s="13" t="s">
        <v>66</v>
      </c>
      <c r="F69" s="13"/>
      <c r="G69" s="13"/>
      <c r="H69" s="13"/>
      <c r="I69" s="13">
        <f>I66+I68</f>
        <v>0</v>
      </c>
      <c r="P69">
        <f>P66+P68</f>
        <v>0</v>
      </c>
    </row>
    <row r="71" spans="1:16" ht="12.75" customHeight="1">
      <c r="A71" s="13"/>
      <c r="B71" s="13"/>
      <c r="C71" s="13"/>
      <c r="D71" s="13"/>
      <c r="E71" s="13" t="s">
        <v>66</v>
      </c>
      <c r="F71" s="13"/>
      <c r="G71" s="13"/>
      <c r="H71" s="13"/>
      <c r="I71" s="13">
        <f>I62+I69</f>
        <v>999458.29</v>
      </c>
      <c r="P71">
        <f>P62+P69</f>
        <v>209886.24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261</v>
      </c>
      <c r="D5" s="5"/>
      <c r="E5" s="5" t="s">
        <v>262</v>
      </c>
    </row>
    <row r="6" spans="1:5" ht="12.75" customHeight="1">
      <c r="A6" t="s">
        <v>18</v>
      </c>
      <c r="C6" s="5" t="s">
        <v>261</v>
      </c>
      <c r="D6" s="5"/>
      <c r="E6" s="5" t="s">
        <v>262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9</v>
      </c>
      <c r="B12" s="6" t="s">
        <v>46</v>
      </c>
      <c r="C12" s="6" t="s">
        <v>75</v>
      </c>
      <c r="D12" s="6" t="s">
        <v>46</v>
      </c>
      <c r="E12" s="6" t="s">
        <v>76</v>
      </c>
      <c r="F12" s="6" t="s">
        <v>77</v>
      </c>
      <c r="G12" s="8">
        <v>2.955</v>
      </c>
      <c r="H12" s="11">
        <v>347.55</v>
      </c>
      <c r="I12" s="10">
        <f aca="true" t="shared" si="0" ref="I12:I22">ROUND((H12*G12),2)</f>
        <v>1027.01</v>
      </c>
      <c r="O12">
        <f>rekapitulace!H8</f>
        <v>21</v>
      </c>
      <c r="P12">
        <f aca="true" t="shared" si="1" ref="P12:P22">O12/100*I12</f>
        <v>215.6721</v>
      </c>
    </row>
    <row r="13" spans="1:16" ht="12.75">
      <c r="A13" s="6">
        <v>11</v>
      </c>
      <c r="B13" s="6" t="s">
        <v>46</v>
      </c>
      <c r="C13" s="6" t="s">
        <v>78</v>
      </c>
      <c r="D13" s="6" t="s">
        <v>46</v>
      </c>
      <c r="E13" s="6" t="s">
        <v>79</v>
      </c>
      <c r="F13" s="6" t="s">
        <v>48</v>
      </c>
      <c r="G13" s="8">
        <v>44.822</v>
      </c>
      <c r="H13" s="11">
        <v>170.1</v>
      </c>
      <c r="I13" s="10">
        <f t="shared" si="0"/>
        <v>7624.22</v>
      </c>
      <c r="O13">
        <f>rekapitulace!H8</f>
        <v>21</v>
      </c>
      <c r="P13">
        <f t="shared" si="1"/>
        <v>1601.0862</v>
      </c>
    </row>
    <row r="14" spans="1:16" ht="12.75">
      <c r="A14" s="6">
        <v>12</v>
      </c>
      <c r="B14" s="6" t="s">
        <v>46</v>
      </c>
      <c r="C14" s="6" t="s">
        <v>80</v>
      </c>
      <c r="D14" s="6" t="s">
        <v>46</v>
      </c>
      <c r="E14" s="6" t="s">
        <v>81</v>
      </c>
      <c r="F14" s="6" t="s">
        <v>48</v>
      </c>
      <c r="G14" s="8">
        <v>44.822</v>
      </c>
      <c r="H14" s="11">
        <v>82.64</v>
      </c>
      <c r="I14" s="10">
        <f t="shared" si="0"/>
        <v>3704.09</v>
      </c>
      <c r="O14">
        <f>rekapitulace!H8</f>
        <v>21</v>
      </c>
      <c r="P14">
        <f t="shared" si="1"/>
        <v>777.8589</v>
      </c>
    </row>
    <row r="15" spans="1:16" ht="12.75">
      <c r="A15" s="6">
        <v>13</v>
      </c>
      <c r="B15" s="6" t="s">
        <v>46</v>
      </c>
      <c r="C15" s="6" t="s">
        <v>95</v>
      </c>
      <c r="D15" s="6" t="s">
        <v>46</v>
      </c>
      <c r="E15" s="6" t="s">
        <v>96</v>
      </c>
      <c r="F15" s="6" t="s">
        <v>77</v>
      </c>
      <c r="G15" s="8">
        <v>7.439</v>
      </c>
      <c r="H15" s="11">
        <v>195</v>
      </c>
      <c r="I15" s="10">
        <f t="shared" si="0"/>
        <v>1450.61</v>
      </c>
      <c r="O15">
        <f>rekapitulace!H8</f>
        <v>21</v>
      </c>
      <c r="P15">
        <f t="shared" si="1"/>
        <v>304.62809999999996</v>
      </c>
    </row>
    <row r="16" spans="1:16" ht="12.75">
      <c r="A16" s="6">
        <v>14</v>
      </c>
      <c r="B16" s="6" t="s">
        <v>46</v>
      </c>
      <c r="C16" s="6" t="s">
        <v>82</v>
      </c>
      <c r="D16" s="6" t="s">
        <v>46</v>
      </c>
      <c r="E16" s="6" t="s">
        <v>83</v>
      </c>
      <c r="F16" s="6" t="s">
        <v>77</v>
      </c>
      <c r="G16" s="8">
        <v>7.439</v>
      </c>
      <c r="H16" s="11">
        <v>15.65</v>
      </c>
      <c r="I16" s="10">
        <f t="shared" si="0"/>
        <v>116.42</v>
      </c>
      <c r="O16">
        <f>rekapitulace!H8</f>
        <v>21</v>
      </c>
      <c r="P16">
        <f t="shared" si="1"/>
        <v>24.4482</v>
      </c>
    </row>
    <row r="17" spans="1:16" ht="12.75">
      <c r="A17" s="6">
        <v>15</v>
      </c>
      <c r="B17" s="6" t="s">
        <v>46</v>
      </c>
      <c r="C17" s="6" t="s">
        <v>84</v>
      </c>
      <c r="D17" s="6" t="s">
        <v>46</v>
      </c>
      <c r="E17" s="6" t="s">
        <v>85</v>
      </c>
      <c r="F17" s="6" t="s">
        <v>86</v>
      </c>
      <c r="G17" s="8">
        <v>13.39</v>
      </c>
      <c r="H17" s="11">
        <v>210</v>
      </c>
      <c r="I17" s="10">
        <f t="shared" si="0"/>
        <v>2811.9</v>
      </c>
      <c r="O17">
        <f>rekapitulace!H8</f>
        <v>21</v>
      </c>
      <c r="P17">
        <f t="shared" si="1"/>
        <v>590.499</v>
      </c>
    </row>
    <row r="18" spans="1:16" ht="12.75">
      <c r="A18" s="6">
        <v>16</v>
      </c>
      <c r="B18" s="6" t="s">
        <v>46</v>
      </c>
      <c r="C18" s="6" t="s">
        <v>87</v>
      </c>
      <c r="D18" s="6" t="s">
        <v>46</v>
      </c>
      <c r="E18" s="6" t="s">
        <v>88</v>
      </c>
      <c r="F18" s="6" t="s">
        <v>77</v>
      </c>
      <c r="G18" s="8">
        <v>3.995</v>
      </c>
      <c r="H18" s="11">
        <v>83.48</v>
      </c>
      <c r="I18" s="10">
        <f t="shared" si="0"/>
        <v>333.5</v>
      </c>
      <c r="O18">
        <f>rekapitulace!H8</f>
        <v>21</v>
      </c>
      <c r="P18">
        <f t="shared" si="1"/>
        <v>70.035</v>
      </c>
    </row>
    <row r="19" spans="1:16" ht="12.75">
      <c r="A19" s="6">
        <v>17</v>
      </c>
      <c r="B19" s="6" t="s">
        <v>46</v>
      </c>
      <c r="C19" s="6" t="s">
        <v>89</v>
      </c>
      <c r="D19" s="6" t="s">
        <v>46</v>
      </c>
      <c r="E19" s="6" t="s">
        <v>90</v>
      </c>
      <c r="F19" s="6" t="s">
        <v>86</v>
      </c>
      <c r="G19" s="8">
        <v>7.191</v>
      </c>
      <c r="H19" s="11">
        <v>312.9</v>
      </c>
      <c r="I19" s="10">
        <f t="shared" si="0"/>
        <v>2250.06</v>
      </c>
      <c r="O19">
        <f>rekapitulace!H8</f>
        <v>21</v>
      </c>
      <c r="P19">
        <f t="shared" si="1"/>
        <v>472.51259999999996</v>
      </c>
    </row>
    <row r="20" spans="1:16" ht="12.75">
      <c r="A20" s="6">
        <v>18</v>
      </c>
      <c r="B20" s="6" t="s">
        <v>46</v>
      </c>
      <c r="C20" s="6" t="s">
        <v>91</v>
      </c>
      <c r="D20" s="6" t="s">
        <v>46</v>
      </c>
      <c r="E20" s="6" t="s">
        <v>92</v>
      </c>
      <c r="F20" s="6" t="s">
        <v>77</v>
      </c>
      <c r="G20" s="8">
        <v>0.557</v>
      </c>
      <c r="H20" s="11">
        <v>351.75</v>
      </c>
      <c r="I20" s="10">
        <f t="shared" si="0"/>
        <v>195.92</v>
      </c>
      <c r="O20">
        <f>rekapitulace!H8</f>
        <v>21</v>
      </c>
      <c r="P20">
        <f t="shared" si="1"/>
        <v>41.14319999999999</v>
      </c>
    </row>
    <row r="21" spans="1:16" ht="12.75">
      <c r="A21" s="6">
        <v>19</v>
      </c>
      <c r="B21" s="6" t="s">
        <v>46</v>
      </c>
      <c r="C21" s="6" t="s">
        <v>93</v>
      </c>
      <c r="D21" s="6" t="s">
        <v>46</v>
      </c>
      <c r="E21" s="6" t="s">
        <v>94</v>
      </c>
      <c r="F21" s="6" t="s">
        <v>86</v>
      </c>
      <c r="G21" s="8">
        <v>0.967</v>
      </c>
      <c r="H21" s="11">
        <v>255.15</v>
      </c>
      <c r="I21" s="10">
        <f t="shared" si="0"/>
        <v>246.73</v>
      </c>
      <c r="O21">
        <f>rekapitulace!H8</f>
        <v>21</v>
      </c>
      <c r="P21">
        <f t="shared" si="1"/>
        <v>51.8133</v>
      </c>
    </row>
    <row r="22" spans="1:16" ht="12.75">
      <c r="A22" s="6">
        <v>39</v>
      </c>
      <c r="B22" s="6" t="s">
        <v>46</v>
      </c>
      <c r="C22" s="6" t="s">
        <v>222</v>
      </c>
      <c r="D22" s="6" t="s">
        <v>46</v>
      </c>
      <c r="E22" s="6" t="s">
        <v>223</v>
      </c>
      <c r="F22" s="6" t="s">
        <v>77</v>
      </c>
      <c r="G22" s="8">
        <v>11.822</v>
      </c>
      <c r="H22" s="11">
        <v>220</v>
      </c>
      <c r="I22" s="10">
        <f t="shared" si="0"/>
        <v>2600.84</v>
      </c>
      <c r="O22">
        <f>rekapitulace!H8</f>
        <v>21</v>
      </c>
      <c r="P22">
        <f t="shared" si="1"/>
        <v>546.1764000000001</v>
      </c>
    </row>
    <row r="23" spans="1:16" ht="12.75" customHeight="1">
      <c r="A23" s="13"/>
      <c r="B23" s="13"/>
      <c r="C23" s="13" t="s">
        <v>24</v>
      </c>
      <c r="D23" s="13"/>
      <c r="E23" s="13" t="s">
        <v>43</v>
      </c>
      <c r="F23" s="13"/>
      <c r="G23" s="13"/>
      <c r="H23" s="13"/>
      <c r="I23" s="13">
        <f>SUM(I12:I22)</f>
        <v>22361.3</v>
      </c>
      <c r="P23">
        <f>ROUND(SUM(P12:P22),2)</f>
        <v>4695.87</v>
      </c>
    </row>
    <row r="25" spans="1:9" ht="12.75" customHeight="1">
      <c r="A25" s="7"/>
      <c r="B25" s="7"/>
      <c r="C25" s="7" t="s">
        <v>36</v>
      </c>
      <c r="D25" s="7"/>
      <c r="E25" s="7" t="s">
        <v>99</v>
      </c>
      <c r="F25" s="7"/>
      <c r="G25" s="9"/>
      <c r="H25" s="7"/>
      <c r="I25" s="9"/>
    </row>
    <row r="26" spans="1:16" ht="12.75">
      <c r="A26" s="6">
        <v>1</v>
      </c>
      <c r="B26" s="6" t="s">
        <v>46</v>
      </c>
      <c r="C26" s="6" t="s">
        <v>100</v>
      </c>
      <c r="D26" s="6" t="s">
        <v>46</v>
      </c>
      <c r="E26" s="6" t="s">
        <v>101</v>
      </c>
      <c r="F26" s="6" t="s">
        <v>72</v>
      </c>
      <c r="G26" s="8">
        <v>3.54</v>
      </c>
      <c r="H26" s="11">
        <v>29.6</v>
      </c>
      <c r="I26" s="10">
        <f>ROUND((H26*G26),2)</f>
        <v>104.78</v>
      </c>
      <c r="O26">
        <f>rekapitulace!H8</f>
        <v>21</v>
      </c>
      <c r="P26">
        <f>O26/100*I26</f>
        <v>22.0038</v>
      </c>
    </row>
    <row r="27" spans="1:16" ht="12.75" customHeight="1">
      <c r="A27" s="13"/>
      <c r="B27" s="13"/>
      <c r="C27" s="13" t="s">
        <v>36</v>
      </c>
      <c r="D27" s="13"/>
      <c r="E27" s="13" t="s">
        <v>104</v>
      </c>
      <c r="F27" s="13"/>
      <c r="G27" s="13"/>
      <c r="H27" s="13"/>
      <c r="I27" s="13">
        <f>SUM(I26:I26)</f>
        <v>104.78</v>
      </c>
      <c r="P27">
        <f>ROUND(SUM(P26:P26),2)</f>
        <v>22</v>
      </c>
    </row>
    <row r="29" spans="1:9" ht="12.75" customHeight="1">
      <c r="A29" s="7"/>
      <c r="B29" s="7"/>
      <c r="C29" s="7" t="s">
        <v>37</v>
      </c>
      <c r="D29" s="7"/>
      <c r="E29" s="7" t="s">
        <v>105</v>
      </c>
      <c r="F29" s="7"/>
      <c r="G29" s="9"/>
      <c r="H29" s="7"/>
      <c r="I29" s="9"/>
    </row>
    <row r="30" spans="1:16" ht="12.75">
      <c r="A30" s="6">
        <v>22</v>
      </c>
      <c r="B30" s="6" t="s">
        <v>46</v>
      </c>
      <c r="C30" s="6" t="s">
        <v>106</v>
      </c>
      <c r="D30" s="6" t="s">
        <v>46</v>
      </c>
      <c r="E30" s="6" t="s">
        <v>107</v>
      </c>
      <c r="F30" s="6" t="s">
        <v>77</v>
      </c>
      <c r="G30" s="8">
        <v>0.355</v>
      </c>
      <c r="H30" s="11">
        <v>878</v>
      </c>
      <c r="I30" s="10">
        <f>ROUND((H30*G30),2)</f>
        <v>311.69</v>
      </c>
      <c r="O30">
        <f>rekapitulace!H8</f>
        <v>21</v>
      </c>
      <c r="P30">
        <f>O30/100*I30</f>
        <v>65.4549</v>
      </c>
    </row>
    <row r="31" spans="1:16" ht="12.75">
      <c r="A31" s="6">
        <v>23</v>
      </c>
      <c r="B31" s="6" t="s">
        <v>46</v>
      </c>
      <c r="C31" s="6" t="s">
        <v>108</v>
      </c>
      <c r="D31" s="6" t="s">
        <v>46</v>
      </c>
      <c r="E31" s="6" t="s">
        <v>109</v>
      </c>
      <c r="F31" s="6" t="s">
        <v>77</v>
      </c>
      <c r="G31" s="8">
        <v>0.6</v>
      </c>
      <c r="H31" s="11">
        <v>2630</v>
      </c>
      <c r="I31" s="10">
        <f>ROUND((H31*G31),2)</f>
        <v>1578</v>
      </c>
      <c r="O31">
        <f>rekapitulace!H8</f>
        <v>21</v>
      </c>
      <c r="P31">
        <f>O31/100*I31</f>
        <v>331.38</v>
      </c>
    </row>
    <row r="32" spans="1:16" ht="12.75" customHeight="1">
      <c r="A32" s="13"/>
      <c r="B32" s="13"/>
      <c r="C32" s="13" t="s">
        <v>37</v>
      </c>
      <c r="D32" s="13"/>
      <c r="E32" s="13" t="s">
        <v>110</v>
      </c>
      <c r="F32" s="13"/>
      <c r="G32" s="13"/>
      <c r="H32" s="13"/>
      <c r="I32" s="13">
        <f>SUM(I30:I31)</f>
        <v>1889.69</v>
      </c>
      <c r="P32">
        <f>ROUND(SUM(P30:P31),2)</f>
        <v>396.83</v>
      </c>
    </row>
    <row r="34" spans="1:9" ht="12.75" customHeight="1">
      <c r="A34" s="7"/>
      <c r="B34" s="7"/>
      <c r="C34" s="7" t="s">
        <v>41</v>
      </c>
      <c r="D34" s="7"/>
      <c r="E34" s="7" t="s">
        <v>111</v>
      </c>
      <c r="F34" s="7"/>
      <c r="G34" s="9"/>
      <c r="H34" s="7"/>
      <c r="I34" s="9"/>
    </row>
    <row r="35" spans="1:16" ht="12.75">
      <c r="A35" s="6">
        <v>2</v>
      </c>
      <c r="B35" s="6" t="s">
        <v>46</v>
      </c>
      <c r="C35" s="6" t="s">
        <v>263</v>
      </c>
      <c r="D35" s="6" t="s">
        <v>46</v>
      </c>
      <c r="E35" s="6" t="s">
        <v>264</v>
      </c>
      <c r="F35" s="6" t="s">
        <v>72</v>
      </c>
      <c r="G35" s="8">
        <v>4</v>
      </c>
      <c r="H35" s="11">
        <v>221</v>
      </c>
      <c r="I35" s="10">
        <f aca="true" t="shared" si="2" ref="I35:I54">ROUND((H35*G35),2)</f>
        <v>884</v>
      </c>
      <c r="O35">
        <f>rekapitulace!H8</f>
        <v>21</v>
      </c>
      <c r="P35">
        <f aca="true" t="shared" si="3" ref="P35:P54">O35/100*I35</f>
        <v>185.64</v>
      </c>
    </row>
    <row r="36" spans="1:16" ht="12.75">
      <c r="A36" s="6">
        <v>3</v>
      </c>
      <c r="B36" s="6" t="s">
        <v>46</v>
      </c>
      <c r="C36" s="6" t="s">
        <v>265</v>
      </c>
      <c r="D36" s="6" t="s">
        <v>46</v>
      </c>
      <c r="E36" s="6" t="s">
        <v>266</v>
      </c>
      <c r="F36" s="6" t="s">
        <v>52</v>
      </c>
      <c r="G36" s="8">
        <v>1</v>
      </c>
      <c r="H36" s="11">
        <v>11200</v>
      </c>
      <c r="I36" s="10">
        <f t="shared" si="2"/>
        <v>11200</v>
      </c>
      <c r="O36">
        <f>rekapitulace!H8</f>
        <v>21</v>
      </c>
      <c r="P36">
        <f t="shared" si="3"/>
        <v>2352</v>
      </c>
    </row>
    <row r="37" spans="1:16" ht="12.75">
      <c r="A37" s="6">
        <v>5</v>
      </c>
      <c r="B37" s="6" t="s">
        <v>46</v>
      </c>
      <c r="C37" s="6" t="s">
        <v>120</v>
      </c>
      <c r="D37" s="6" t="s">
        <v>46</v>
      </c>
      <c r="E37" s="6" t="s">
        <v>121</v>
      </c>
      <c r="F37" s="6" t="s">
        <v>72</v>
      </c>
      <c r="G37" s="8">
        <v>4</v>
      </c>
      <c r="H37" s="11">
        <v>39.6</v>
      </c>
      <c r="I37" s="10">
        <f t="shared" si="2"/>
        <v>158.4</v>
      </c>
      <c r="O37">
        <f>rekapitulace!H8</f>
        <v>21</v>
      </c>
      <c r="P37">
        <f t="shared" si="3"/>
        <v>33.264</v>
      </c>
    </row>
    <row r="38" spans="1:16" ht="12.75">
      <c r="A38" s="6">
        <v>6</v>
      </c>
      <c r="B38" s="6" t="s">
        <v>46</v>
      </c>
      <c r="C38" s="6" t="s">
        <v>124</v>
      </c>
      <c r="D38" s="6" t="s">
        <v>46</v>
      </c>
      <c r="E38" s="6" t="s">
        <v>125</v>
      </c>
      <c r="F38" s="6" t="s">
        <v>52</v>
      </c>
      <c r="G38" s="8">
        <v>2</v>
      </c>
      <c r="H38" s="11">
        <v>12600</v>
      </c>
      <c r="I38" s="10">
        <f t="shared" si="2"/>
        <v>25200</v>
      </c>
      <c r="O38">
        <f>rekapitulace!H8</f>
        <v>21</v>
      </c>
      <c r="P38">
        <f t="shared" si="3"/>
        <v>5292</v>
      </c>
    </row>
    <row r="39" spans="1:16" ht="12.75">
      <c r="A39" s="6">
        <v>26</v>
      </c>
      <c r="B39" s="6" t="s">
        <v>46</v>
      </c>
      <c r="C39" s="6" t="s">
        <v>162</v>
      </c>
      <c r="D39" s="6" t="s">
        <v>46</v>
      </c>
      <c r="E39" s="6" t="s">
        <v>163</v>
      </c>
      <c r="F39" s="6" t="s">
        <v>52</v>
      </c>
      <c r="G39" s="8">
        <v>2</v>
      </c>
      <c r="H39" s="11">
        <v>1480</v>
      </c>
      <c r="I39" s="10">
        <f t="shared" si="2"/>
        <v>2960</v>
      </c>
      <c r="O39">
        <f>rekapitulace!H8</f>
        <v>21</v>
      </c>
      <c r="P39">
        <f t="shared" si="3"/>
        <v>621.6</v>
      </c>
    </row>
    <row r="40" spans="1:16" ht="12.75">
      <c r="A40" s="6">
        <v>27</v>
      </c>
      <c r="B40" s="6" t="s">
        <v>46</v>
      </c>
      <c r="C40" s="6" t="s">
        <v>156</v>
      </c>
      <c r="D40" s="6" t="s">
        <v>46</v>
      </c>
      <c r="E40" s="6" t="s">
        <v>157</v>
      </c>
      <c r="F40" s="6" t="s">
        <v>52</v>
      </c>
      <c r="G40" s="8">
        <v>2</v>
      </c>
      <c r="H40" s="11">
        <v>2440</v>
      </c>
      <c r="I40" s="10">
        <f t="shared" si="2"/>
        <v>4880</v>
      </c>
      <c r="O40">
        <f>rekapitulace!H8</f>
        <v>21</v>
      </c>
      <c r="P40">
        <f t="shared" si="3"/>
        <v>1024.8</v>
      </c>
    </row>
    <row r="41" spans="1:16" ht="25.5">
      <c r="A41" s="6">
        <v>28</v>
      </c>
      <c r="B41" s="6" t="s">
        <v>46</v>
      </c>
      <c r="C41" s="6" t="s">
        <v>190</v>
      </c>
      <c r="D41" s="6" t="s">
        <v>46</v>
      </c>
      <c r="E41" s="6" t="s">
        <v>191</v>
      </c>
      <c r="F41" s="6" t="s">
        <v>52</v>
      </c>
      <c r="G41" s="8">
        <v>1</v>
      </c>
      <c r="H41" s="11">
        <v>10800</v>
      </c>
      <c r="I41" s="10">
        <f t="shared" si="2"/>
        <v>10800</v>
      </c>
      <c r="O41">
        <f>rekapitulace!H8</f>
        <v>21</v>
      </c>
      <c r="P41">
        <f t="shared" si="3"/>
        <v>2268</v>
      </c>
    </row>
    <row r="42" spans="1:16" ht="12.75">
      <c r="A42" s="6">
        <v>29</v>
      </c>
      <c r="B42" s="6" t="s">
        <v>46</v>
      </c>
      <c r="C42" s="6" t="s">
        <v>136</v>
      </c>
      <c r="D42" s="6" t="s">
        <v>46</v>
      </c>
      <c r="E42" s="6" t="s">
        <v>137</v>
      </c>
      <c r="F42" s="6" t="s">
        <v>52</v>
      </c>
      <c r="G42" s="8">
        <v>1</v>
      </c>
      <c r="H42" s="11">
        <v>7330</v>
      </c>
      <c r="I42" s="10">
        <f t="shared" si="2"/>
        <v>7330</v>
      </c>
      <c r="O42">
        <f>rekapitulace!H8</f>
        <v>21</v>
      </c>
      <c r="P42">
        <f t="shared" si="3"/>
        <v>1539.3</v>
      </c>
    </row>
    <row r="43" spans="1:16" ht="25.5">
      <c r="A43" s="6">
        <v>30</v>
      </c>
      <c r="B43" s="6" t="s">
        <v>46</v>
      </c>
      <c r="C43" s="6" t="s">
        <v>152</v>
      </c>
      <c r="D43" s="6" t="s">
        <v>46</v>
      </c>
      <c r="E43" s="6" t="s">
        <v>153</v>
      </c>
      <c r="F43" s="6" t="s">
        <v>52</v>
      </c>
      <c r="G43" s="8">
        <v>1</v>
      </c>
      <c r="H43" s="11">
        <v>12500</v>
      </c>
      <c r="I43" s="10">
        <f t="shared" si="2"/>
        <v>12500</v>
      </c>
      <c r="O43">
        <f>rekapitulace!H8</f>
        <v>21</v>
      </c>
      <c r="P43">
        <f t="shared" si="3"/>
        <v>2625</v>
      </c>
    </row>
    <row r="44" spans="1:16" ht="12.75">
      <c r="A44" s="6">
        <v>31</v>
      </c>
      <c r="B44" s="6" t="s">
        <v>46</v>
      </c>
      <c r="C44" s="6" t="s">
        <v>140</v>
      </c>
      <c r="D44" s="6" t="s">
        <v>46</v>
      </c>
      <c r="E44" s="6" t="s">
        <v>141</v>
      </c>
      <c r="F44" s="6" t="s">
        <v>52</v>
      </c>
      <c r="G44" s="8">
        <v>1</v>
      </c>
      <c r="H44" s="11">
        <v>7950</v>
      </c>
      <c r="I44" s="10">
        <f t="shared" si="2"/>
        <v>7950</v>
      </c>
      <c r="O44">
        <f>rekapitulace!H8</f>
        <v>21</v>
      </c>
      <c r="P44">
        <f t="shared" si="3"/>
        <v>1669.5</v>
      </c>
    </row>
    <row r="45" spans="1:16" ht="12.75">
      <c r="A45" s="6">
        <v>32</v>
      </c>
      <c r="B45" s="6" t="s">
        <v>46</v>
      </c>
      <c r="C45" s="6" t="s">
        <v>166</v>
      </c>
      <c r="D45" s="6" t="s">
        <v>46</v>
      </c>
      <c r="E45" s="6" t="s">
        <v>167</v>
      </c>
      <c r="F45" s="6" t="s">
        <v>52</v>
      </c>
      <c r="G45" s="8">
        <v>1</v>
      </c>
      <c r="H45" s="11">
        <v>475.2</v>
      </c>
      <c r="I45" s="10">
        <f t="shared" si="2"/>
        <v>475.2</v>
      </c>
      <c r="O45">
        <f>rekapitulace!H8</f>
        <v>21</v>
      </c>
      <c r="P45">
        <f t="shared" si="3"/>
        <v>99.79199999999999</v>
      </c>
    </row>
    <row r="46" spans="1:16" ht="12.75">
      <c r="A46" s="6">
        <v>33</v>
      </c>
      <c r="B46" s="6" t="s">
        <v>46</v>
      </c>
      <c r="C46" s="6" t="s">
        <v>176</v>
      </c>
      <c r="D46" s="6" t="s">
        <v>46</v>
      </c>
      <c r="E46" s="6" t="s">
        <v>177</v>
      </c>
      <c r="F46" s="6" t="s">
        <v>52</v>
      </c>
      <c r="G46" s="8">
        <v>4</v>
      </c>
      <c r="H46" s="11">
        <v>155</v>
      </c>
      <c r="I46" s="10">
        <f t="shared" si="2"/>
        <v>620</v>
      </c>
      <c r="O46">
        <f>rekapitulace!H8</f>
        <v>21</v>
      </c>
      <c r="P46">
        <f t="shared" si="3"/>
        <v>130.2</v>
      </c>
    </row>
    <row r="47" spans="1:16" ht="12.75">
      <c r="A47" s="6">
        <v>34</v>
      </c>
      <c r="B47" s="6" t="s">
        <v>46</v>
      </c>
      <c r="C47" s="6" t="s">
        <v>214</v>
      </c>
      <c r="D47" s="6" t="s">
        <v>46</v>
      </c>
      <c r="E47" s="6" t="s">
        <v>171</v>
      </c>
      <c r="F47" s="6" t="s">
        <v>52</v>
      </c>
      <c r="G47" s="8">
        <v>2</v>
      </c>
      <c r="H47" s="11">
        <v>712.8</v>
      </c>
      <c r="I47" s="10">
        <f t="shared" si="2"/>
        <v>1425.6</v>
      </c>
      <c r="O47">
        <f>rekapitulace!H8</f>
        <v>21</v>
      </c>
      <c r="P47">
        <f t="shared" si="3"/>
        <v>299.376</v>
      </c>
    </row>
    <row r="48" spans="1:16" ht="12.75">
      <c r="A48" s="6">
        <v>35</v>
      </c>
      <c r="B48" s="6" t="s">
        <v>46</v>
      </c>
      <c r="C48" s="6" t="s">
        <v>215</v>
      </c>
      <c r="D48" s="6" t="s">
        <v>46</v>
      </c>
      <c r="E48" s="6" t="s">
        <v>216</v>
      </c>
      <c r="F48" s="6" t="s">
        <v>52</v>
      </c>
      <c r="G48" s="8">
        <v>1</v>
      </c>
      <c r="H48" s="11">
        <v>680.8</v>
      </c>
      <c r="I48" s="10">
        <f t="shared" si="2"/>
        <v>680.8</v>
      </c>
      <c r="O48">
        <f>rekapitulace!H8</f>
        <v>21</v>
      </c>
      <c r="P48">
        <f t="shared" si="3"/>
        <v>142.968</v>
      </c>
    </row>
    <row r="49" spans="1:16" ht="12.75">
      <c r="A49" s="6">
        <v>36</v>
      </c>
      <c r="B49" s="6" t="s">
        <v>46</v>
      </c>
      <c r="C49" s="6" t="s">
        <v>174</v>
      </c>
      <c r="D49" s="6" t="s">
        <v>46</v>
      </c>
      <c r="E49" s="6" t="s">
        <v>175</v>
      </c>
      <c r="F49" s="6" t="s">
        <v>52</v>
      </c>
      <c r="G49" s="8">
        <v>3</v>
      </c>
      <c r="H49" s="11">
        <v>169</v>
      </c>
      <c r="I49" s="10">
        <f t="shared" si="2"/>
        <v>507</v>
      </c>
      <c r="O49">
        <f>rekapitulace!H8</f>
        <v>21</v>
      </c>
      <c r="P49">
        <f t="shared" si="3"/>
        <v>106.47</v>
      </c>
    </row>
    <row r="50" spans="1:16" ht="12.75">
      <c r="A50" s="6">
        <v>37</v>
      </c>
      <c r="B50" s="6" t="s">
        <v>46</v>
      </c>
      <c r="C50" s="6" t="s">
        <v>186</v>
      </c>
      <c r="D50" s="6" t="s">
        <v>46</v>
      </c>
      <c r="E50" s="6" t="s">
        <v>187</v>
      </c>
      <c r="F50" s="6" t="s">
        <v>52</v>
      </c>
      <c r="G50" s="8">
        <v>2</v>
      </c>
      <c r="H50" s="11">
        <v>680</v>
      </c>
      <c r="I50" s="10">
        <f t="shared" si="2"/>
        <v>1360</v>
      </c>
      <c r="O50">
        <f>rekapitulace!H8</f>
        <v>21</v>
      </c>
      <c r="P50">
        <f t="shared" si="3"/>
        <v>285.59999999999997</v>
      </c>
    </row>
    <row r="51" spans="1:16" ht="12.75">
      <c r="A51" s="6">
        <v>38</v>
      </c>
      <c r="B51" s="6" t="s">
        <v>46</v>
      </c>
      <c r="C51" s="6" t="s">
        <v>182</v>
      </c>
      <c r="D51" s="6" t="s">
        <v>46</v>
      </c>
      <c r="E51" s="6" t="s">
        <v>183</v>
      </c>
      <c r="F51" s="6" t="s">
        <v>52</v>
      </c>
      <c r="G51" s="8">
        <v>2</v>
      </c>
      <c r="H51" s="11">
        <v>296.5</v>
      </c>
      <c r="I51" s="10">
        <f t="shared" si="2"/>
        <v>593</v>
      </c>
      <c r="O51">
        <f>rekapitulace!H8</f>
        <v>21</v>
      </c>
      <c r="P51">
        <f t="shared" si="3"/>
        <v>124.53</v>
      </c>
    </row>
    <row r="52" spans="1:16" ht="12.75">
      <c r="A52" s="6">
        <v>40</v>
      </c>
      <c r="B52" s="6" t="s">
        <v>46</v>
      </c>
      <c r="C52" s="6" t="s">
        <v>154</v>
      </c>
      <c r="D52" s="6" t="s">
        <v>46</v>
      </c>
      <c r="E52" s="6" t="s">
        <v>155</v>
      </c>
      <c r="F52" s="6" t="s">
        <v>52</v>
      </c>
      <c r="G52" s="8">
        <v>2</v>
      </c>
      <c r="H52" s="11">
        <v>640</v>
      </c>
      <c r="I52" s="10">
        <f t="shared" si="2"/>
        <v>1280</v>
      </c>
      <c r="O52">
        <f>rekapitulace!H8</f>
        <v>21</v>
      </c>
      <c r="P52">
        <f t="shared" si="3"/>
        <v>268.8</v>
      </c>
    </row>
    <row r="53" spans="1:16" ht="12.75">
      <c r="A53" s="6">
        <v>42</v>
      </c>
      <c r="B53" s="6" t="s">
        <v>46</v>
      </c>
      <c r="C53" s="6" t="s">
        <v>238</v>
      </c>
      <c r="D53" s="6" t="s">
        <v>46</v>
      </c>
      <c r="E53" s="6" t="s">
        <v>239</v>
      </c>
      <c r="F53" s="6" t="s">
        <v>52</v>
      </c>
      <c r="G53" s="8">
        <v>2</v>
      </c>
      <c r="H53" s="11">
        <v>947</v>
      </c>
      <c r="I53" s="10">
        <f t="shared" si="2"/>
        <v>1894</v>
      </c>
      <c r="O53">
        <f>rekapitulace!H8</f>
        <v>21</v>
      </c>
      <c r="P53">
        <f t="shared" si="3"/>
        <v>397.74</v>
      </c>
    </row>
    <row r="54" spans="1:16" ht="12.75">
      <c r="A54" s="6">
        <v>43</v>
      </c>
      <c r="B54" s="6" t="s">
        <v>46</v>
      </c>
      <c r="C54" s="6" t="s">
        <v>267</v>
      </c>
      <c r="D54" s="6" t="s">
        <v>46</v>
      </c>
      <c r="E54" s="6" t="s">
        <v>268</v>
      </c>
      <c r="F54" s="6"/>
      <c r="G54" s="8">
        <v>2</v>
      </c>
      <c r="H54" s="11">
        <v>2371.5</v>
      </c>
      <c r="I54" s="10">
        <f t="shared" si="2"/>
        <v>4743</v>
      </c>
      <c r="O54">
        <f>rekapitulace!H8</f>
        <v>21</v>
      </c>
      <c r="P54">
        <f t="shared" si="3"/>
        <v>996.03</v>
      </c>
    </row>
    <row r="55" spans="1:16" ht="12.75" customHeight="1">
      <c r="A55" s="13"/>
      <c r="B55" s="13"/>
      <c r="C55" s="13" t="s">
        <v>41</v>
      </c>
      <c r="D55" s="13"/>
      <c r="E55" s="13" t="s">
        <v>192</v>
      </c>
      <c r="F55" s="13"/>
      <c r="G55" s="13"/>
      <c r="H55" s="13"/>
      <c r="I55" s="13">
        <f>SUM(I35:I54)</f>
        <v>97441</v>
      </c>
      <c r="P55">
        <f>ROUND(SUM(P35:P54),2)</f>
        <v>20462.61</v>
      </c>
    </row>
    <row r="57" spans="1:9" ht="12.75" customHeight="1">
      <c r="A57" s="7"/>
      <c r="B57" s="7"/>
      <c r="C57" s="7" t="s">
        <v>194</v>
      </c>
      <c r="D57" s="7"/>
      <c r="E57" s="7" t="s">
        <v>193</v>
      </c>
      <c r="F57" s="7"/>
      <c r="G57" s="9"/>
      <c r="H57" s="7"/>
      <c r="I57" s="9"/>
    </row>
    <row r="58" spans="1:16" ht="12.75">
      <c r="A58" s="6">
        <v>4</v>
      </c>
      <c r="B58" s="6" t="s">
        <v>46</v>
      </c>
      <c r="C58" s="6" t="s">
        <v>246</v>
      </c>
      <c r="D58" s="6" t="s">
        <v>46</v>
      </c>
      <c r="E58" s="6" t="s">
        <v>247</v>
      </c>
      <c r="F58" s="6" t="s">
        <v>86</v>
      </c>
      <c r="G58" s="8">
        <v>1.007</v>
      </c>
      <c r="H58" s="11">
        <v>293</v>
      </c>
      <c r="I58" s="10">
        <f>ROUND((H58*G58),2)</f>
        <v>295.05</v>
      </c>
      <c r="O58">
        <f>rekapitulace!H8</f>
        <v>21</v>
      </c>
      <c r="P58">
        <f>O58/100*I58</f>
        <v>61.9605</v>
      </c>
    </row>
    <row r="59" spans="1:16" ht="12.75" customHeight="1">
      <c r="A59" s="13"/>
      <c r="B59" s="13"/>
      <c r="C59" s="13" t="s">
        <v>194</v>
      </c>
      <c r="D59" s="13"/>
      <c r="E59" s="13" t="s">
        <v>197</v>
      </c>
      <c r="F59" s="13"/>
      <c r="G59" s="13"/>
      <c r="H59" s="13"/>
      <c r="I59" s="13">
        <f>SUM(I58:I58)</f>
        <v>295.05</v>
      </c>
      <c r="P59">
        <f>ROUND(SUM(P58:P58),2)</f>
        <v>61.96</v>
      </c>
    </row>
    <row r="61" spans="1:16" ht="12.75" customHeight="1">
      <c r="A61" s="13"/>
      <c r="B61" s="13"/>
      <c r="C61" s="13"/>
      <c r="D61" s="13"/>
      <c r="E61" s="13" t="s">
        <v>60</v>
      </c>
      <c r="F61" s="13"/>
      <c r="G61" s="13"/>
      <c r="H61" s="13"/>
      <c r="I61" s="13">
        <f>+I23+I27+I32+I55+I59</f>
        <v>122091.81999999999</v>
      </c>
      <c r="P61">
        <f>+P23+P27+P32+P55+P59</f>
        <v>25639.27</v>
      </c>
    </row>
    <row r="63" spans="1:9" ht="12.75" customHeight="1">
      <c r="A63" s="7" t="s">
        <v>61</v>
      </c>
      <c r="B63" s="7"/>
      <c r="C63" s="7"/>
      <c r="D63" s="7"/>
      <c r="E63" s="7"/>
      <c r="F63" s="7"/>
      <c r="G63" s="7"/>
      <c r="H63" s="7"/>
      <c r="I63" s="7"/>
    </row>
    <row r="64" spans="1:9" ht="12.75" customHeight="1">
      <c r="A64" s="7"/>
      <c r="B64" s="7"/>
      <c r="C64" s="7"/>
      <c r="D64" s="7"/>
      <c r="E64" s="7" t="s">
        <v>62</v>
      </c>
      <c r="F64" s="7"/>
      <c r="G64" s="7"/>
      <c r="H64" s="7"/>
      <c r="I64" s="7"/>
    </row>
    <row r="65" spans="1:16" ht="12.75" customHeight="1">
      <c r="A65" s="13"/>
      <c r="B65" s="13"/>
      <c r="C65" s="13"/>
      <c r="D65" s="13"/>
      <c r="E65" s="13" t="s">
        <v>63</v>
      </c>
      <c r="F65" s="13"/>
      <c r="G65" s="13"/>
      <c r="H65" s="13"/>
      <c r="I65" s="13">
        <v>0</v>
      </c>
      <c r="P65">
        <v>0</v>
      </c>
    </row>
    <row r="66" spans="1:9" ht="12.75" customHeight="1">
      <c r="A66" s="13"/>
      <c r="B66" s="13"/>
      <c r="C66" s="13"/>
      <c r="D66" s="13"/>
      <c r="E66" s="13" t="s">
        <v>64</v>
      </c>
      <c r="F66" s="13"/>
      <c r="G66" s="13"/>
      <c r="H66" s="13"/>
      <c r="I66" s="13"/>
    </row>
    <row r="67" spans="1:16" ht="12.75" customHeight="1">
      <c r="A67" s="13"/>
      <c r="B67" s="13"/>
      <c r="C67" s="13"/>
      <c r="D67" s="13"/>
      <c r="E67" s="13" t="s">
        <v>65</v>
      </c>
      <c r="F67" s="13"/>
      <c r="G67" s="13"/>
      <c r="H67" s="13"/>
      <c r="I67" s="13">
        <v>0</v>
      </c>
      <c r="P67">
        <v>0</v>
      </c>
    </row>
    <row r="68" spans="1:16" ht="12.75" customHeight="1">
      <c r="A68" s="13"/>
      <c r="B68" s="13"/>
      <c r="C68" s="13"/>
      <c r="D68" s="13"/>
      <c r="E68" s="13" t="s">
        <v>66</v>
      </c>
      <c r="F68" s="13"/>
      <c r="G68" s="13"/>
      <c r="H68" s="13"/>
      <c r="I68" s="13">
        <f>I65+I67</f>
        <v>0</v>
      </c>
      <c r="P68">
        <f>P65+P67</f>
        <v>0</v>
      </c>
    </row>
    <row r="70" spans="1:16" ht="12.75" customHeight="1">
      <c r="A70" s="13"/>
      <c r="B70" s="13"/>
      <c r="C70" s="13"/>
      <c r="D70" s="13"/>
      <c r="E70" s="13" t="s">
        <v>66</v>
      </c>
      <c r="F70" s="13"/>
      <c r="G70" s="13"/>
      <c r="H70" s="13"/>
      <c r="I70" s="13">
        <f>I61+I68</f>
        <v>122091.81999999999</v>
      </c>
      <c r="P70">
        <f>P61+P68</f>
        <v>25639.27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269</v>
      </c>
      <c r="D5" s="5"/>
      <c r="E5" s="5" t="s">
        <v>270</v>
      </c>
    </row>
    <row r="6" spans="1:5" ht="12.75" customHeight="1">
      <c r="A6" t="s">
        <v>18</v>
      </c>
      <c r="C6" s="5" t="s">
        <v>269</v>
      </c>
      <c r="D6" s="5"/>
      <c r="E6" s="5" t="s">
        <v>270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70</v>
      </c>
      <c r="D12" s="6" t="s">
        <v>46</v>
      </c>
      <c r="E12" s="6" t="s">
        <v>71</v>
      </c>
      <c r="F12" s="6" t="s">
        <v>72</v>
      </c>
      <c r="G12" s="8">
        <v>80</v>
      </c>
      <c r="H12" s="11">
        <v>254.1</v>
      </c>
      <c r="I12" s="10">
        <f aca="true" t="shared" si="0" ref="I12:I28">ROUND((H12*G12),2)</f>
        <v>20328</v>
      </c>
      <c r="O12">
        <f>rekapitulace!H8</f>
        <v>21</v>
      </c>
      <c r="P12">
        <f aca="true" t="shared" si="1" ref="P12:P28">O12/100*I12</f>
        <v>4268.88</v>
      </c>
    </row>
    <row r="13" spans="1:16" ht="12.75">
      <c r="A13" s="6">
        <v>2</v>
      </c>
      <c r="B13" s="6" t="s">
        <v>46</v>
      </c>
      <c r="C13" s="6" t="s">
        <v>73</v>
      </c>
      <c r="D13" s="6" t="s">
        <v>46</v>
      </c>
      <c r="E13" s="6" t="s">
        <v>74</v>
      </c>
      <c r="F13" s="6" t="s">
        <v>72</v>
      </c>
      <c r="G13" s="8">
        <v>30</v>
      </c>
      <c r="H13" s="11">
        <v>204.49</v>
      </c>
      <c r="I13" s="10">
        <f t="shared" si="0"/>
        <v>6134.7</v>
      </c>
      <c r="O13">
        <f>rekapitulace!H8</f>
        <v>21</v>
      </c>
      <c r="P13">
        <f t="shared" si="1"/>
        <v>1288.2869999999998</v>
      </c>
    </row>
    <row r="14" spans="1:16" ht="12.75">
      <c r="A14" s="6">
        <v>3</v>
      </c>
      <c r="B14" s="6" t="s">
        <v>46</v>
      </c>
      <c r="C14" s="6" t="s">
        <v>75</v>
      </c>
      <c r="D14" s="6" t="s">
        <v>46</v>
      </c>
      <c r="E14" s="6" t="s">
        <v>76</v>
      </c>
      <c r="F14" s="6" t="s">
        <v>77</v>
      </c>
      <c r="G14" s="8">
        <v>134.634</v>
      </c>
      <c r="H14" s="11">
        <v>347.55</v>
      </c>
      <c r="I14" s="10">
        <f t="shared" si="0"/>
        <v>46792.05</v>
      </c>
      <c r="O14">
        <f>rekapitulace!H8</f>
        <v>21</v>
      </c>
      <c r="P14">
        <f t="shared" si="1"/>
        <v>9826.3305</v>
      </c>
    </row>
    <row r="15" spans="1:16" ht="12.75">
      <c r="A15" s="6">
        <v>4</v>
      </c>
      <c r="B15" s="6" t="s">
        <v>46</v>
      </c>
      <c r="C15" s="6" t="s">
        <v>271</v>
      </c>
      <c r="D15" s="6" t="s">
        <v>46</v>
      </c>
      <c r="E15" s="6" t="s">
        <v>272</v>
      </c>
      <c r="F15" s="6" t="s">
        <v>77</v>
      </c>
      <c r="G15" s="8">
        <v>184.08</v>
      </c>
      <c r="H15" s="11">
        <v>241.5</v>
      </c>
      <c r="I15" s="10">
        <f t="shared" si="0"/>
        <v>44455.32</v>
      </c>
      <c r="O15">
        <f>rekapitulace!H8</f>
        <v>21</v>
      </c>
      <c r="P15">
        <f t="shared" si="1"/>
        <v>9335.617199999999</v>
      </c>
    </row>
    <row r="16" spans="1:16" ht="12.75">
      <c r="A16" s="6">
        <v>5</v>
      </c>
      <c r="B16" s="6" t="s">
        <v>46</v>
      </c>
      <c r="C16" s="6" t="s">
        <v>78</v>
      </c>
      <c r="D16" s="6" t="s">
        <v>46</v>
      </c>
      <c r="E16" s="6" t="s">
        <v>79</v>
      </c>
      <c r="F16" s="6" t="s">
        <v>48</v>
      </c>
      <c r="G16" s="8">
        <v>4731.793</v>
      </c>
      <c r="H16" s="11">
        <v>170.1</v>
      </c>
      <c r="I16" s="10">
        <f t="shared" si="0"/>
        <v>804877.99</v>
      </c>
      <c r="O16">
        <f>rekapitulace!H8</f>
        <v>21</v>
      </c>
      <c r="P16">
        <f t="shared" si="1"/>
        <v>169024.3779</v>
      </c>
    </row>
    <row r="17" spans="1:16" ht="12.75">
      <c r="A17" s="6">
        <v>6</v>
      </c>
      <c r="B17" s="6" t="s">
        <v>46</v>
      </c>
      <c r="C17" s="6" t="s">
        <v>80</v>
      </c>
      <c r="D17" s="6" t="s">
        <v>46</v>
      </c>
      <c r="E17" s="6" t="s">
        <v>81</v>
      </c>
      <c r="F17" s="6" t="s">
        <v>48</v>
      </c>
      <c r="G17" s="8">
        <v>4731.793</v>
      </c>
      <c r="H17" s="11">
        <v>82.64</v>
      </c>
      <c r="I17" s="10">
        <f t="shared" si="0"/>
        <v>391035.37</v>
      </c>
      <c r="O17">
        <f>rekapitulace!H8</f>
        <v>21</v>
      </c>
      <c r="P17">
        <f t="shared" si="1"/>
        <v>82117.4277</v>
      </c>
    </row>
    <row r="18" spans="1:16" ht="12.75">
      <c r="A18" s="6">
        <v>7</v>
      </c>
      <c r="B18" s="6" t="s">
        <v>46</v>
      </c>
      <c r="C18" s="6" t="s">
        <v>95</v>
      </c>
      <c r="D18" s="6" t="s">
        <v>46</v>
      </c>
      <c r="E18" s="6" t="s">
        <v>96</v>
      </c>
      <c r="F18" s="6" t="s">
        <v>77</v>
      </c>
      <c r="G18" s="8">
        <v>49.039</v>
      </c>
      <c r="H18" s="11">
        <v>195</v>
      </c>
      <c r="I18" s="10">
        <f t="shared" si="0"/>
        <v>9562.61</v>
      </c>
      <c r="O18">
        <f>rekapitulace!H8</f>
        <v>21</v>
      </c>
      <c r="P18">
        <f t="shared" si="1"/>
        <v>2008.1481</v>
      </c>
    </row>
    <row r="19" spans="1:16" ht="12.75">
      <c r="A19" s="6">
        <v>8</v>
      </c>
      <c r="B19" s="6" t="s">
        <v>46</v>
      </c>
      <c r="C19" s="6" t="s">
        <v>82</v>
      </c>
      <c r="D19" s="6" t="s">
        <v>46</v>
      </c>
      <c r="E19" s="6" t="s">
        <v>83</v>
      </c>
      <c r="F19" s="6" t="s">
        <v>77</v>
      </c>
      <c r="G19" s="8">
        <v>188.668</v>
      </c>
      <c r="H19" s="11">
        <v>15.65</v>
      </c>
      <c r="I19" s="10">
        <f t="shared" si="0"/>
        <v>2952.65</v>
      </c>
      <c r="O19">
        <f>rekapitulace!H8</f>
        <v>21</v>
      </c>
      <c r="P19">
        <f t="shared" si="1"/>
        <v>620.0565</v>
      </c>
    </row>
    <row r="20" spans="1:16" ht="12.75">
      <c r="A20" s="6">
        <v>9</v>
      </c>
      <c r="B20" s="6" t="s">
        <v>46</v>
      </c>
      <c r="C20" s="6" t="s">
        <v>84</v>
      </c>
      <c r="D20" s="6" t="s">
        <v>46</v>
      </c>
      <c r="E20" s="6" t="s">
        <v>85</v>
      </c>
      <c r="F20" s="6" t="s">
        <v>86</v>
      </c>
      <c r="G20" s="8">
        <v>339.602</v>
      </c>
      <c r="H20" s="11">
        <v>210</v>
      </c>
      <c r="I20" s="10">
        <f t="shared" si="0"/>
        <v>71316.42</v>
      </c>
      <c r="O20">
        <f>rekapitulace!H8</f>
        <v>21</v>
      </c>
      <c r="P20">
        <f t="shared" si="1"/>
        <v>14976.448199999999</v>
      </c>
    </row>
    <row r="21" spans="1:16" ht="12.75">
      <c r="A21" s="6">
        <v>10</v>
      </c>
      <c r="B21" s="6" t="s">
        <v>46</v>
      </c>
      <c r="C21" s="6" t="s">
        <v>87</v>
      </c>
      <c r="D21" s="6" t="s">
        <v>46</v>
      </c>
      <c r="E21" s="6" t="s">
        <v>88</v>
      </c>
      <c r="F21" s="6" t="s">
        <v>77</v>
      </c>
      <c r="G21" s="8">
        <v>346.868</v>
      </c>
      <c r="H21" s="11">
        <v>83.48</v>
      </c>
      <c r="I21" s="10">
        <f t="shared" si="0"/>
        <v>28956.54</v>
      </c>
      <c r="O21">
        <f>rekapitulace!H8</f>
        <v>21</v>
      </c>
      <c r="P21">
        <f t="shared" si="1"/>
        <v>6080.8734</v>
      </c>
    </row>
    <row r="22" spans="1:16" ht="12.75">
      <c r="A22" s="6">
        <v>11</v>
      </c>
      <c r="B22" s="6" t="s">
        <v>46</v>
      </c>
      <c r="C22" s="6" t="s">
        <v>89</v>
      </c>
      <c r="D22" s="6" t="s">
        <v>46</v>
      </c>
      <c r="E22" s="6" t="s">
        <v>90</v>
      </c>
      <c r="F22" s="6" t="s">
        <v>86</v>
      </c>
      <c r="G22" s="8">
        <v>624.362</v>
      </c>
      <c r="H22" s="11">
        <v>312.9</v>
      </c>
      <c r="I22" s="10">
        <f t="shared" si="0"/>
        <v>195362.87</v>
      </c>
      <c r="O22">
        <f>rekapitulace!H8</f>
        <v>21</v>
      </c>
      <c r="P22">
        <f t="shared" si="1"/>
        <v>41026.202699999994</v>
      </c>
    </row>
    <row r="23" spans="1:16" ht="12.75">
      <c r="A23" s="6">
        <v>12</v>
      </c>
      <c r="B23" s="6" t="s">
        <v>46</v>
      </c>
      <c r="C23" s="6" t="s">
        <v>91</v>
      </c>
      <c r="D23" s="6" t="s">
        <v>46</v>
      </c>
      <c r="E23" s="6" t="s">
        <v>92</v>
      </c>
      <c r="F23" s="6" t="s">
        <v>77</v>
      </c>
      <c r="G23" s="8">
        <v>72.675</v>
      </c>
      <c r="H23" s="11">
        <v>351.75</v>
      </c>
      <c r="I23" s="10">
        <f t="shared" si="0"/>
        <v>25563.43</v>
      </c>
      <c r="O23">
        <f>rekapitulace!H8</f>
        <v>21</v>
      </c>
      <c r="P23">
        <f t="shared" si="1"/>
        <v>5368.3203</v>
      </c>
    </row>
    <row r="24" spans="1:16" ht="12.75">
      <c r="A24" s="6">
        <v>13</v>
      </c>
      <c r="B24" s="6" t="s">
        <v>46</v>
      </c>
      <c r="C24" s="6" t="s">
        <v>93</v>
      </c>
      <c r="D24" s="6" t="s">
        <v>46</v>
      </c>
      <c r="E24" s="6" t="s">
        <v>94</v>
      </c>
      <c r="F24" s="6" t="s">
        <v>86</v>
      </c>
      <c r="G24" s="8">
        <v>123.548</v>
      </c>
      <c r="H24" s="11">
        <v>255.15</v>
      </c>
      <c r="I24" s="10">
        <f t="shared" si="0"/>
        <v>31523.27</v>
      </c>
      <c r="O24">
        <f>rekapitulace!H8</f>
        <v>21</v>
      </c>
      <c r="P24">
        <f t="shared" si="1"/>
        <v>6619.8867</v>
      </c>
    </row>
    <row r="25" spans="1:16" ht="12.75">
      <c r="A25" s="6">
        <v>35</v>
      </c>
      <c r="B25" s="6" t="s">
        <v>46</v>
      </c>
      <c r="C25" s="6" t="s">
        <v>271</v>
      </c>
      <c r="D25" s="6" t="s">
        <v>24</v>
      </c>
      <c r="E25" s="6" t="s">
        <v>272</v>
      </c>
      <c r="F25" s="6" t="s">
        <v>77</v>
      </c>
      <c r="G25" s="8">
        <v>63.32</v>
      </c>
      <c r="H25" s="11">
        <v>241.5</v>
      </c>
      <c r="I25" s="10">
        <f t="shared" si="0"/>
        <v>15291.78</v>
      </c>
      <c r="O25">
        <f>rekapitulace!H8</f>
        <v>21</v>
      </c>
      <c r="P25">
        <f t="shared" si="1"/>
        <v>3211.2738</v>
      </c>
    </row>
    <row r="26" spans="1:16" ht="12.75">
      <c r="A26" s="6">
        <v>36</v>
      </c>
      <c r="B26" s="6" t="s">
        <v>46</v>
      </c>
      <c r="C26" s="6" t="s">
        <v>271</v>
      </c>
      <c r="D26" s="6" t="s">
        <v>35</v>
      </c>
      <c r="E26" s="6" t="s">
        <v>272</v>
      </c>
      <c r="F26" s="6" t="s">
        <v>77</v>
      </c>
      <c r="G26" s="8">
        <v>291.136</v>
      </c>
      <c r="H26" s="11">
        <v>241.5</v>
      </c>
      <c r="I26" s="10">
        <f t="shared" si="0"/>
        <v>70309.34</v>
      </c>
      <c r="O26">
        <f>rekapitulace!H8</f>
        <v>21</v>
      </c>
      <c r="P26">
        <f t="shared" si="1"/>
        <v>14764.961399999998</v>
      </c>
    </row>
    <row r="27" spans="1:16" ht="12.75">
      <c r="A27" s="6">
        <v>37</v>
      </c>
      <c r="B27" s="6" t="s">
        <v>46</v>
      </c>
      <c r="C27" s="6" t="s">
        <v>95</v>
      </c>
      <c r="D27" s="6" t="s">
        <v>24</v>
      </c>
      <c r="E27" s="6" t="s">
        <v>96</v>
      </c>
      <c r="F27" s="6" t="s">
        <v>77</v>
      </c>
      <c r="G27" s="8">
        <v>16.34</v>
      </c>
      <c r="H27" s="11">
        <v>195</v>
      </c>
      <c r="I27" s="10">
        <f t="shared" si="0"/>
        <v>3186.3</v>
      </c>
      <c r="O27">
        <f>rekapitulace!H8</f>
        <v>21</v>
      </c>
      <c r="P27">
        <f t="shared" si="1"/>
        <v>669.123</v>
      </c>
    </row>
    <row r="28" spans="1:16" ht="12.75">
      <c r="A28" s="6">
        <v>38</v>
      </c>
      <c r="B28" s="6" t="s">
        <v>46</v>
      </c>
      <c r="C28" s="6" t="s">
        <v>95</v>
      </c>
      <c r="D28" s="6" t="s">
        <v>35</v>
      </c>
      <c r="E28" s="6" t="s">
        <v>96</v>
      </c>
      <c r="F28" s="6" t="s">
        <v>77</v>
      </c>
      <c r="G28" s="8">
        <v>126.289</v>
      </c>
      <c r="H28" s="11">
        <v>195</v>
      </c>
      <c r="I28" s="10">
        <f t="shared" si="0"/>
        <v>24626.36</v>
      </c>
      <c r="O28">
        <f>rekapitulace!H8</f>
        <v>21</v>
      </c>
      <c r="P28">
        <f t="shared" si="1"/>
        <v>5171.5356</v>
      </c>
    </row>
    <row r="29" spans="1:16" ht="12.75" customHeight="1">
      <c r="A29" s="13"/>
      <c r="B29" s="13"/>
      <c r="C29" s="13" t="s">
        <v>24</v>
      </c>
      <c r="D29" s="13"/>
      <c r="E29" s="13" t="s">
        <v>43</v>
      </c>
      <c r="F29" s="13"/>
      <c r="G29" s="13"/>
      <c r="H29" s="13"/>
      <c r="I29" s="13">
        <f>SUM(I12:I28)</f>
        <v>1792275.0000000002</v>
      </c>
      <c r="P29">
        <f>ROUND(SUM(P12:P28),2)</f>
        <v>376377.75</v>
      </c>
    </row>
    <row r="31" spans="1:9" ht="12.75" customHeight="1">
      <c r="A31" s="7"/>
      <c r="B31" s="7"/>
      <c r="C31" s="7" t="s">
        <v>36</v>
      </c>
      <c r="D31" s="7"/>
      <c r="E31" s="7" t="s">
        <v>99</v>
      </c>
      <c r="F31" s="7"/>
      <c r="G31" s="9"/>
      <c r="H31" s="7"/>
      <c r="I31" s="9"/>
    </row>
    <row r="32" spans="1:16" ht="12.75">
      <c r="A32" s="6">
        <v>14</v>
      </c>
      <c r="B32" s="6" t="s">
        <v>46</v>
      </c>
      <c r="C32" s="6" t="s">
        <v>102</v>
      </c>
      <c r="D32" s="6" t="s">
        <v>46</v>
      </c>
      <c r="E32" s="6" t="s">
        <v>103</v>
      </c>
      <c r="F32" s="6" t="s">
        <v>77</v>
      </c>
      <c r="G32" s="8">
        <v>20.407</v>
      </c>
      <c r="H32" s="11">
        <v>3050</v>
      </c>
      <c r="I32" s="10">
        <f>ROUND((H32*G32),2)</f>
        <v>62241.35</v>
      </c>
      <c r="O32">
        <f>rekapitulace!H8</f>
        <v>21</v>
      </c>
      <c r="P32">
        <f>O32/100*I32</f>
        <v>13070.6835</v>
      </c>
    </row>
    <row r="33" spans="1:16" ht="12.75">
      <c r="A33" s="6">
        <v>15</v>
      </c>
      <c r="B33" s="6" t="s">
        <v>46</v>
      </c>
      <c r="C33" s="6" t="s">
        <v>100</v>
      </c>
      <c r="D33" s="6" t="s">
        <v>46</v>
      </c>
      <c r="E33" s="6" t="s">
        <v>101</v>
      </c>
      <c r="F33" s="6" t="s">
        <v>72</v>
      </c>
      <c r="G33" s="8">
        <v>995.95</v>
      </c>
      <c r="H33" s="11">
        <v>29.6</v>
      </c>
      <c r="I33" s="10">
        <f>ROUND((H33*G33),2)</f>
        <v>29480.12</v>
      </c>
      <c r="O33">
        <f>rekapitulace!H8</f>
        <v>21</v>
      </c>
      <c r="P33">
        <f>O33/100*I33</f>
        <v>6190.825199999999</v>
      </c>
    </row>
    <row r="34" spans="1:16" ht="12.75" customHeight="1">
      <c r="A34" s="13"/>
      <c r="B34" s="13"/>
      <c r="C34" s="13" t="s">
        <v>36</v>
      </c>
      <c r="D34" s="13"/>
      <c r="E34" s="13" t="s">
        <v>104</v>
      </c>
      <c r="F34" s="13"/>
      <c r="G34" s="13"/>
      <c r="H34" s="13"/>
      <c r="I34" s="13">
        <f>SUM(I32:I33)</f>
        <v>91721.47</v>
      </c>
      <c r="P34">
        <f>ROUND(SUM(P32:P33),2)</f>
        <v>19261.51</v>
      </c>
    </row>
    <row r="36" spans="1:9" ht="12.75" customHeight="1">
      <c r="A36" s="7"/>
      <c r="B36" s="7"/>
      <c r="C36" s="7" t="s">
        <v>37</v>
      </c>
      <c r="D36" s="7"/>
      <c r="E36" s="7" t="s">
        <v>105</v>
      </c>
      <c r="F36" s="7"/>
      <c r="G36" s="9"/>
      <c r="H36" s="7"/>
      <c r="I36" s="9"/>
    </row>
    <row r="37" spans="1:16" ht="12.75">
      <c r="A37" s="6">
        <v>16</v>
      </c>
      <c r="B37" s="6" t="s">
        <v>46</v>
      </c>
      <c r="C37" s="6" t="s">
        <v>106</v>
      </c>
      <c r="D37" s="6" t="s">
        <v>46</v>
      </c>
      <c r="E37" s="6" t="s">
        <v>107</v>
      </c>
      <c r="F37" s="6" t="s">
        <v>77</v>
      </c>
      <c r="G37" s="8">
        <v>22.964</v>
      </c>
      <c r="H37" s="11">
        <v>878</v>
      </c>
      <c r="I37" s="10">
        <f>ROUND((H37*G37),2)</f>
        <v>20162.39</v>
      </c>
      <c r="O37">
        <f>rekapitulace!H8</f>
        <v>21</v>
      </c>
      <c r="P37">
        <f>O37/100*I37</f>
        <v>4234.1019</v>
      </c>
    </row>
    <row r="38" spans="1:16" ht="12.75">
      <c r="A38" s="6">
        <v>17</v>
      </c>
      <c r="B38" s="6" t="s">
        <v>46</v>
      </c>
      <c r="C38" s="6" t="s">
        <v>108</v>
      </c>
      <c r="D38" s="6" t="s">
        <v>46</v>
      </c>
      <c r="E38" s="6" t="s">
        <v>109</v>
      </c>
      <c r="F38" s="6" t="s">
        <v>77</v>
      </c>
      <c r="G38" s="8">
        <v>0.3</v>
      </c>
      <c r="H38" s="11">
        <v>2630</v>
      </c>
      <c r="I38" s="10">
        <f>ROUND((H38*G38),2)</f>
        <v>789</v>
      </c>
      <c r="O38">
        <f>rekapitulace!H8</f>
        <v>21</v>
      </c>
      <c r="P38">
        <f>O38/100*I38</f>
        <v>165.69</v>
      </c>
    </row>
    <row r="39" spans="1:16" ht="12.75" customHeight="1">
      <c r="A39" s="13"/>
      <c r="B39" s="13"/>
      <c r="C39" s="13" t="s">
        <v>37</v>
      </c>
      <c r="D39" s="13"/>
      <c r="E39" s="13" t="s">
        <v>110</v>
      </c>
      <c r="F39" s="13"/>
      <c r="G39" s="13"/>
      <c r="H39" s="13"/>
      <c r="I39" s="13">
        <f>SUM(I37:I38)</f>
        <v>20951.39</v>
      </c>
      <c r="P39">
        <f>ROUND(SUM(P37:P38),2)</f>
        <v>4399.79</v>
      </c>
    </row>
    <row r="41" spans="1:9" ht="12.75" customHeight="1">
      <c r="A41" s="7"/>
      <c r="B41" s="7"/>
      <c r="C41" s="7" t="s">
        <v>41</v>
      </c>
      <c r="D41" s="7"/>
      <c r="E41" s="7" t="s">
        <v>111</v>
      </c>
      <c r="F41" s="7"/>
      <c r="G41" s="9"/>
      <c r="H41" s="7"/>
      <c r="I41" s="9"/>
    </row>
    <row r="42" spans="1:16" ht="12.75">
      <c r="A42" s="6">
        <v>20</v>
      </c>
      <c r="B42" s="6" t="s">
        <v>46</v>
      </c>
      <c r="C42" s="6" t="s">
        <v>206</v>
      </c>
      <c r="D42" s="6" t="s">
        <v>46</v>
      </c>
      <c r="E42" s="6" t="s">
        <v>207</v>
      </c>
      <c r="F42" s="6" t="s">
        <v>72</v>
      </c>
      <c r="G42" s="8">
        <v>129.88</v>
      </c>
      <c r="H42" s="11">
        <v>186</v>
      </c>
      <c r="I42" s="10">
        <f aca="true" t="shared" si="2" ref="I42:I69">ROUND((H42*G42),2)</f>
        <v>24157.68</v>
      </c>
      <c r="O42">
        <f>rekapitulace!H8</f>
        <v>21</v>
      </c>
      <c r="P42">
        <f aca="true" t="shared" si="3" ref="P42:P69">O42/100*I42</f>
        <v>5073.1128</v>
      </c>
    </row>
    <row r="43" spans="1:16" ht="12.75">
      <c r="A43" s="6">
        <v>24</v>
      </c>
      <c r="B43" s="6" t="s">
        <v>46</v>
      </c>
      <c r="C43" s="6" t="s">
        <v>202</v>
      </c>
      <c r="D43" s="6" t="s">
        <v>46</v>
      </c>
      <c r="E43" s="6" t="s">
        <v>203</v>
      </c>
      <c r="F43" s="6" t="s">
        <v>72</v>
      </c>
      <c r="G43" s="8">
        <v>129.88</v>
      </c>
      <c r="H43" s="11">
        <v>25.62</v>
      </c>
      <c r="I43" s="10">
        <f t="shared" si="2"/>
        <v>3327.53</v>
      </c>
      <c r="O43">
        <f>rekapitulace!H8</f>
        <v>21</v>
      </c>
      <c r="P43">
        <f t="shared" si="3"/>
        <v>698.7813</v>
      </c>
    </row>
    <row r="44" spans="1:16" ht="12.75">
      <c r="A44" s="6">
        <v>25</v>
      </c>
      <c r="B44" s="6" t="s">
        <v>46</v>
      </c>
      <c r="C44" s="6" t="s">
        <v>120</v>
      </c>
      <c r="D44" s="6" t="s">
        <v>46</v>
      </c>
      <c r="E44" s="6" t="s">
        <v>121</v>
      </c>
      <c r="F44" s="6" t="s">
        <v>72</v>
      </c>
      <c r="G44" s="8">
        <v>84.73</v>
      </c>
      <c r="H44" s="11">
        <v>39.6</v>
      </c>
      <c r="I44" s="10">
        <f t="shared" si="2"/>
        <v>3355.31</v>
      </c>
      <c r="O44">
        <f>rekapitulace!H8</f>
        <v>21</v>
      </c>
      <c r="P44">
        <f t="shared" si="3"/>
        <v>704.6151</v>
      </c>
    </row>
    <row r="45" spans="1:16" ht="12.75">
      <c r="A45" s="6">
        <v>26</v>
      </c>
      <c r="B45" s="6" t="s">
        <v>46</v>
      </c>
      <c r="C45" s="6" t="s">
        <v>122</v>
      </c>
      <c r="D45" s="6" t="s">
        <v>46</v>
      </c>
      <c r="E45" s="6" t="s">
        <v>123</v>
      </c>
      <c r="F45" s="6" t="s">
        <v>72</v>
      </c>
      <c r="G45" s="8">
        <v>25.19</v>
      </c>
      <c r="H45" s="11">
        <v>50</v>
      </c>
      <c r="I45" s="10">
        <f t="shared" si="2"/>
        <v>1259.5</v>
      </c>
      <c r="O45">
        <f>rekapitulace!H8</f>
        <v>21</v>
      </c>
      <c r="P45">
        <f t="shared" si="3"/>
        <v>264.495</v>
      </c>
    </row>
    <row r="46" spans="1:16" ht="12.75">
      <c r="A46" s="6">
        <v>27</v>
      </c>
      <c r="B46" s="6" t="s">
        <v>46</v>
      </c>
      <c r="C46" s="6" t="s">
        <v>204</v>
      </c>
      <c r="D46" s="6" t="s">
        <v>46</v>
      </c>
      <c r="E46" s="6" t="s">
        <v>205</v>
      </c>
      <c r="F46" s="6" t="s">
        <v>52</v>
      </c>
      <c r="G46" s="8">
        <v>14</v>
      </c>
      <c r="H46" s="11">
        <v>6020</v>
      </c>
      <c r="I46" s="10">
        <f t="shared" si="2"/>
        <v>84280</v>
      </c>
      <c r="O46">
        <f>rekapitulace!H8</f>
        <v>21</v>
      </c>
      <c r="P46">
        <f t="shared" si="3"/>
        <v>17698.8</v>
      </c>
    </row>
    <row r="47" spans="1:16" ht="12.75">
      <c r="A47" s="6">
        <v>28</v>
      </c>
      <c r="B47" s="6" t="s">
        <v>46</v>
      </c>
      <c r="C47" s="6" t="s">
        <v>124</v>
      </c>
      <c r="D47" s="6" t="s">
        <v>46</v>
      </c>
      <c r="E47" s="6" t="s">
        <v>125</v>
      </c>
      <c r="F47" s="6" t="s">
        <v>52</v>
      </c>
      <c r="G47" s="8">
        <v>4</v>
      </c>
      <c r="H47" s="11">
        <v>12600</v>
      </c>
      <c r="I47" s="10">
        <f t="shared" si="2"/>
        <v>50400</v>
      </c>
      <c r="O47">
        <f>rekapitulace!H8</f>
        <v>21</v>
      </c>
      <c r="P47">
        <f t="shared" si="3"/>
        <v>10584</v>
      </c>
    </row>
    <row r="48" spans="1:16" ht="12.75">
      <c r="A48" s="6">
        <v>39</v>
      </c>
      <c r="B48" s="6" t="s">
        <v>46</v>
      </c>
      <c r="C48" s="6" t="s">
        <v>273</v>
      </c>
      <c r="D48" s="6" t="s">
        <v>46</v>
      </c>
      <c r="E48" s="6" t="s">
        <v>274</v>
      </c>
      <c r="F48" s="6" t="s">
        <v>52</v>
      </c>
      <c r="G48" s="8">
        <v>3</v>
      </c>
      <c r="H48" s="11">
        <v>2995.34</v>
      </c>
      <c r="I48" s="10">
        <f t="shared" si="2"/>
        <v>8986.02</v>
      </c>
      <c r="O48">
        <f>rekapitulace!H8</f>
        <v>21</v>
      </c>
      <c r="P48">
        <f t="shared" si="3"/>
        <v>1887.0642</v>
      </c>
    </row>
    <row r="49" spans="1:16" ht="25.5">
      <c r="A49" s="6">
        <v>40</v>
      </c>
      <c r="B49" s="6" t="s">
        <v>46</v>
      </c>
      <c r="C49" s="6" t="s">
        <v>275</v>
      </c>
      <c r="D49" s="6" t="s">
        <v>46</v>
      </c>
      <c r="E49" s="6" t="s">
        <v>276</v>
      </c>
      <c r="F49" s="6" t="s">
        <v>52</v>
      </c>
      <c r="G49" s="8">
        <v>3</v>
      </c>
      <c r="H49" s="11">
        <v>1708.53</v>
      </c>
      <c r="I49" s="10">
        <f t="shared" si="2"/>
        <v>5125.59</v>
      </c>
      <c r="O49">
        <f>rekapitulace!H8</f>
        <v>21</v>
      </c>
      <c r="P49">
        <f t="shared" si="3"/>
        <v>1076.3739</v>
      </c>
    </row>
    <row r="50" spans="1:16" ht="12.75">
      <c r="A50" s="6">
        <v>41</v>
      </c>
      <c r="B50" s="6" t="s">
        <v>46</v>
      </c>
      <c r="C50" s="6" t="s">
        <v>277</v>
      </c>
      <c r="D50" s="6" t="s">
        <v>46</v>
      </c>
      <c r="E50" s="6" t="s">
        <v>278</v>
      </c>
      <c r="F50" s="6" t="s">
        <v>52</v>
      </c>
      <c r="G50" s="8">
        <v>3</v>
      </c>
      <c r="H50" s="11">
        <v>70.9</v>
      </c>
      <c r="I50" s="10">
        <f t="shared" si="2"/>
        <v>212.7</v>
      </c>
      <c r="O50">
        <f>rekapitulace!H8</f>
        <v>21</v>
      </c>
      <c r="P50">
        <f t="shared" si="3"/>
        <v>44.666999999999994</v>
      </c>
    </row>
    <row r="51" spans="1:16" ht="25.5">
      <c r="A51" s="6">
        <v>45</v>
      </c>
      <c r="B51" s="6" t="s">
        <v>46</v>
      </c>
      <c r="C51" s="6" t="s">
        <v>279</v>
      </c>
      <c r="D51" s="6" t="s">
        <v>46</v>
      </c>
      <c r="E51" s="6" t="s">
        <v>280</v>
      </c>
      <c r="F51" s="6" t="s">
        <v>52</v>
      </c>
      <c r="G51" s="8">
        <v>3</v>
      </c>
      <c r="H51" s="11">
        <v>3478</v>
      </c>
      <c r="I51" s="10">
        <f t="shared" si="2"/>
        <v>10434</v>
      </c>
      <c r="O51">
        <f>rekapitulace!H8</f>
        <v>21</v>
      </c>
      <c r="P51">
        <f t="shared" si="3"/>
        <v>2191.14</v>
      </c>
    </row>
    <row r="52" spans="1:16" ht="12.75">
      <c r="A52" s="6">
        <v>46</v>
      </c>
      <c r="B52" s="6" t="s">
        <v>46</v>
      </c>
      <c r="C52" s="6" t="s">
        <v>281</v>
      </c>
      <c r="D52" s="6" t="s">
        <v>46</v>
      </c>
      <c r="E52" s="6" t="s">
        <v>282</v>
      </c>
      <c r="F52" s="6" t="s">
        <v>72</v>
      </c>
      <c r="G52" s="8">
        <v>571.23</v>
      </c>
      <c r="H52" s="11">
        <v>452</v>
      </c>
      <c r="I52" s="10">
        <f t="shared" si="2"/>
        <v>258195.96</v>
      </c>
      <c r="O52">
        <f>rekapitulace!H8</f>
        <v>21</v>
      </c>
      <c r="P52">
        <f t="shared" si="3"/>
        <v>54221.1516</v>
      </c>
    </row>
    <row r="53" spans="1:16" ht="12.75">
      <c r="A53" s="6">
        <v>47</v>
      </c>
      <c r="B53" s="6" t="s">
        <v>46</v>
      </c>
      <c r="C53" s="6" t="s">
        <v>283</v>
      </c>
      <c r="D53" s="6" t="s">
        <v>46</v>
      </c>
      <c r="E53" s="6" t="s">
        <v>284</v>
      </c>
      <c r="F53" s="6" t="s">
        <v>72</v>
      </c>
      <c r="G53" s="8">
        <v>190.41</v>
      </c>
      <c r="H53" s="11">
        <v>347</v>
      </c>
      <c r="I53" s="10">
        <f t="shared" si="2"/>
        <v>66072.27</v>
      </c>
      <c r="O53">
        <f>rekapitulace!H8</f>
        <v>21</v>
      </c>
      <c r="P53">
        <f t="shared" si="3"/>
        <v>13875.1767</v>
      </c>
    </row>
    <row r="54" spans="1:16" ht="12.75">
      <c r="A54" s="6">
        <v>49</v>
      </c>
      <c r="B54" s="6" t="s">
        <v>46</v>
      </c>
      <c r="C54" s="6" t="s">
        <v>281</v>
      </c>
      <c r="D54" s="6" t="s">
        <v>24</v>
      </c>
      <c r="E54" s="6" t="s">
        <v>282</v>
      </c>
      <c r="F54" s="6" t="s">
        <v>72</v>
      </c>
      <c r="G54" s="8">
        <v>187.04</v>
      </c>
      <c r="H54" s="11">
        <v>452</v>
      </c>
      <c r="I54" s="10">
        <f t="shared" si="2"/>
        <v>84542.08</v>
      </c>
      <c r="O54">
        <f>rekapitulace!H8</f>
        <v>21</v>
      </c>
      <c r="P54">
        <f t="shared" si="3"/>
        <v>17753.8368</v>
      </c>
    </row>
    <row r="55" spans="1:16" ht="12.75">
      <c r="A55" s="6">
        <v>50</v>
      </c>
      <c r="B55" s="6" t="s">
        <v>46</v>
      </c>
      <c r="C55" s="6" t="s">
        <v>283</v>
      </c>
      <c r="D55" s="6" t="s">
        <v>24</v>
      </c>
      <c r="E55" s="6" t="s">
        <v>284</v>
      </c>
      <c r="F55" s="6" t="s">
        <v>72</v>
      </c>
      <c r="G55" s="8">
        <v>62.347</v>
      </c>
      <c r="H55" s="11">
        <v>347</v>
      </c>
      <c r="I55" s="10">
        <f t="shared" si="2"/>
        <v>21634.41</v>
      </c>
      <c r="O55">
        <f>rekapitulace!H8</f>
        <v>21</v>
      </c>
      <c r="P55">
        <f t="shared" si="3"/>
        <v>4543.2261</v>
      </c>
    </row>
    <row r="56" spans="1:16" ht="12.75">
      <c r="A56" s="6">
        <v>51</v>
      </c>
      <c r="B56" s="6" t="s">
        <v>46</v>
      </c>
      <c r="C56" s="6" t="s">
        <v>208</v>
      </c>
      <c r="D56" s="6" t="s">
        <v>46</v>
      </c>
      <c r="E56" s="6" t="s">
        <v>209</v>
      </c>
      <c r="F56" s="6" t="s">
        <v>72</v>
      </c>
      <c r="G56" s="8">
        <v>190.41</v>
      </c>
      <c r="H56" s="11">
        <v>738</v>
      </c>
      <c r="I56" s="10">
        <f t="shared" si="2"/>
        <v>140522.58</v>
      </c>
      <c r="O56">
        <f>rekapitulace!H8</f>
        <v>21</v>
      </c>
      <c r="P56">
        <f t="shared" si="3"/>
        <v>29509.741799999996</v>
      </c>
    </row>
    <row r="57" spans="1:16" ht="12.75">
      <c r="A57" s="6">
        <v>52</v>
      </c>
      <c r="B57" s="6" t="s">
        <v>46</v>
      </c>
      <c r="C57" s="6" t="s">
        <v>126</v>
      </c>
      <c r="D57" s="6" t="s">
        <v>46</v>
      </c>
      <c r="E57" s="6" t="s">
        <v>127</v>
      </c>
      <c r="F57" s="6" t="s">
        <v>72</v>
      </c>
      <c r="G57" s="8">
        <v>84.73</v>
      </c>
      <c r="H57" s="11">
        <v>232</v>
      </c>
      <c r="I57" s="10">
        <f t="shared" si="2"/>
        <v>19657.36</v>
      </c>
      <c r="O57">
        <f>rekapitulace!H8</f>
        <v>21</v>
      </c>
      <c r="P57">
        <f t="shared" si="3"/>
        <v>4128.0456</v>
      </c>
    </row>
    <row r="58" spans="1:16" ht="12.75">
      <c r="A58" s="6">
        <v>53</v>
      </c>
      <c r="B58" s="6" t="s">
        <v>46</v>
      </c>
      <c r="C58" s="6" t="s">
        <v>128</v>
      </c>
      <c r="D58" s="6" t="s">
        <v>46</v>
      </c>
      <c r="E58" s="6" t="s">
        <v>129</v>
      </c>
      <c r="F58" s="6" t="s">
        <v>52</v>
      </c>
      <c r="G58" s="8">
        <v>84.73</v>
      </c>
      <c r="H58" s="11">
        <v>1310</v>
      </c>
      <c r="I58" s="10">
        <f t="shared" si="2"/>
        <v>110996.3</v>
      </c>
      <c r="O58">
        <f>rekapitulace!H8</f>
        <v>21</v>
      </c>
      <c r="P58">
        <f t="shared" si="3"/>
        <v>23309.222999999998</v>
      </c>
    </row>
    <row r="59" spans="1:16" ht="12.75">
      <c r="A59" s="6">
        <v>54</v>
      </c>
      <c r="B59" s="6" t="s">
        <v>46</v>
      </c>
      <c r="C59" s="6" t="s">
        <v>285</v>
      </c>
      <c r="D59" s="6" t="s">
        <v>46</v>
      </c>
      <c r="E59" s="6" t="s">
        <v>286</v>
      </c>
      <c r="F59" s="6" t="s">
        <v>72</v>
      </c>
      <c r="G59" s="8">
        <v>25.19</v>
      </c>
      <c r="H59" s="11">
        <v>386</v>
      </c>
      <c r="I59" s="10">
        <f t="shared" si="2"/>
        <v>9723.34</v>
      </c>
      <c r="O59">
        <f>rekapitulace!H8</f>
        <v>21</v>
      </c>
      <c r="P59">
        <f t="shared" si="3"/>
        <v>2041.9014</v>
      </c>
    </row>
    <row r="60" spans="1:16" ht="12.75">
      <c r="A60" s="6">
        <v>55</v>
      </c>
      <c r="B60" s="6" t="s">
        <v>46</v>
      </c>
      <c r="C60" s="6" t="s">
        <v>287</v>
      </c>
      <c r="D60" s="6" t="s">
        <v>46</v>
      </c>
      <c r="E60" s="6" t="s">
        <v>288</v>
      </c>
      <c r="F60" s="6" t="s">
        <v>72</v>
      </c>
      <c r="G60" s="8">
        <v>25.19</v>
      </c>
      <c r="H60" s="11">
        <v>3060</v>
      </c>
      <c r="I60" s="10">
        <f t="shared" si="2"/>
        <v>77081.4</v>
      </c>
      <c r="O60">
        <f>rekapitulace!H8</f>
        <v>21</v>
      </c>
      <c r="P60">
        <f t="shared" si="3"/>
        <v>16187.093999999997</v>
      </c>
    </row>
    <row r="61" spans="1:16" ht="12.75">
      <c r="A61" s="6">
        <v>57</v>
      </c>
      <c r="B61" s="6" t="s">
        <v>46</v>
      </c>
      <c r="C61" s="6" t="s">
        <v>289</v>
      </c>
      <c r="D61" s="6" t="s">
        <v>46</v>
      </c>
      <c r="E61" s="6" t="s">
        <v>290</v>
      </c>
      <c r="F61" s="6" t="s">
        <v>52</v>
      </c>
      <c r="G61" s="8">
        <v>17</v>
      </c>
      <c r="H61" s="11">
        <v>818</v>
      </c>
      <c r="I61" s="10">
        <f t="shared" si="2"/>
        <v>13906</v>
      </c>
      <c r="O61">
        <f>rekapitulace!H8</f>
        <v>21</v>
      </c>
      <c r="P61">
        <f t="shared" si="3"/>
        <v>2920.2599999999998</v>
      </c>
    </row>
    <row r="62" spans="1:16" ht="12.75">
      <c r="A62" s="6">
        <v>59</v>
      </c>
      <c r="B62" s="6" t="s">
        <v>46</v>
      </c>
      <c r="C62" s="6" t="s">
        <v>291</v>
      </c>
      <c r="D62" s="6" t="s">
        <v>46</v>
      </c>
      <c r="E62" s="6" t="s">
        <v>292</v>
      </c>
      <c r="F62" s="6" t="s">
        <v>52</v>
      </c>
      <c r="G62" s="8">
        <v>17</v>
      </c>
      <c r="H62" s="11">
        <v>4240</v>
      </c>
      <c r="I62" s="10">
        <f t="shared" si="2"/>
        <v>72080</v>
      </c>
      <c r="O62">
        <f>rekapitulace!H8</f>
        <v>21</v>
      </c>
      <c r="P62">
        <f t="shared" si="3"/>
        <v>15136.8</v>
      </c>
    </row>
    <row r="63" spans="1:16" ht="12.75">
      <c r="A63" s="6">
        <v>60</v>
      </c>
      <c r="B63" s="6" t="s">
        <v>46</v>
      </c>
      <c r="C63" s="6" t="s">
        <v>293</v>
      </c>
      <c r="D63" s="6" t="s">
        <v>46</v>
      </c>
      <c r="E63" s="6" t="s">
        <v>294</v>
      </c>
      <c r="F63" s="6" t="s">
        <v>52</v>
      </c>
      <c r="G63" s="8">
        <v>15</v>
      </c>
      <c r="H63" s="11">
        <v>624</v>
      </c>
      <c r="I63" s="10">
        <f t="shared" si="2"/>
        <v>9360</v>
      </c>
      <c r="O63">
        <f>rekapitulace!H8</f>
        <v>21</v>
      </c>
      <c r="P63">
        <f t="shared" si="3"/>
        <v>1965.6</v>
      </c>
    </row>
    <row r="64" spans="1:16" ht="12.75">
      <c r="A64" s="6">
        <v>61</v>
      </c>
      <c r="B64" s="6" t="s">
        <v>46</v>
      </c>
      <c r="C64" s="6" t="s">
        <v>295</v>
      </c>
      <c r="D64" s="6" t="s">
        <v>46</v>
      </c>
      <c r="E64" s="6" t="s">
        <v>296</v>
      </c>
      <c r="F64" s="6" t="s">
        <v>52</v>
      </c>
      <c r="G64" s="8">
        <v>15</v>
      </c>
      <c r="H64" s="11">
        <v>2480</v>
      </c>
      <c r="I64" s="10">
        <f t="shared" si="2"/>
        <v>37200</v>
      </c>
      <c r="O64">
        <f>rekapitulace!H8</f>
        <v>21</v>
      </c>
      <c r="P64">
        <f t="shared" si="3"/>
        <v>7812</v>
      </c>
    </row>
    <row r="65" spans="1:16" ht="12.75">
      <c r="A65" s="6">
        <v>62</v>
      </c>
      <c r="B65" s="6" t="s">
        <v>46</v>
      </c>
      <c r="C65" s="6" t="s">
        <v>297</v>
      </c>
      <c r="D65" s="6" t="s">
        <v>46</v>
      </c>
      <c r="E65" s="6" t="s">
        <v>298</v>
      </c>
      <c r="F65" s="6" t="s">
        <v>299</v>
      </c>
      <c r="G65" s="8">
        <v>64</v>
      </c>
      <c r="H65" s="11">
        <v>420</v>
      </c>
      <c r="I65" s="10">
        <f t="shared" si="2"/>
        <v>26880</v>
      </c>
      <c r="O65">
        <f>rekapitulace!H8</f>
        <v>21</v>
      </c>
      <c r="P65">
        <f t="shared" si="3"/>
        <v>5644.8</v>
      </c>
    </row>
    <row r="66" spans="1:16" ht="12.75">
      <c r="A66" s="6">
        <v>63</v>
      </c>
      <c r="B66" s="6" t="s">
        <v>46</v>
      </c>
      <c r="C66" s="6" t="s">
        <v>300</v>
      </c>
      <c r="D66" s="6" t="s">
        <v>46</v>
      </c>
      <c r="E66" s="6" t="s">
        <v>301</v>
      </c>
      <c r="F66" s="6" t="s">
        <v>52</v>
      </c>
      <c r="G66" s="8">
        <v>64</v>
      </c>
      <c r="H66" s="11">
        <v>744</v>
      </c>
      <c r="I66" s="10">
        <f t="shared" si="2"/>
        <v>47616</v>
      </c>
      <c r="O66">
        <f>rekapitulace!H8</f>
        <v>21</v>
      </c>
      <c r="P66">
        <f t="shared" si="3"/>
        <v>9999.359999999999</v>
      </c>
    </row>
    <row r="67" spans="1:16" ht="12.75">
      <c r="A67" s="6">
        <v>64</v>
      </c>
      <c r="B67" s="6" t="s">
        <v>46</v>
      </c>
      <c r="C67" s="6" t="s">
        <v>302</v>
      </c>
      <c r="D67" s="6" t="s">
        <v>46</v>
      </c>
      <c r="E67" s="6" t="s">
        <v>303</v>
      </c>
      <c r="F67" s="6" t="s">
        <v>52</v>
      </c>
      <c r="G67" s="8">
        <v>64</v>
      </c>
      <c r="H67" s="11">
        <v>3670</v>
      </c>
      <c r="I67" s="10">
        <f t="shared" si="2"/>
        <v>234880</v>
      </c>
      <c r="O67">
        <f>rekapitulace!H8</f>
        <v>21</v>
      </c>
      <c r="P67">
        <f t="shared" si="3"/>
        <v>49324.799999999996</v>
      </c>
    </row>
    <row r="68" spans="1:16" ht="12.75">
      <c r="A68" s="6">
        <v>65</v>
      </c>
      <c r="B68" s="6" t="s">
        <v>46</v>
      </c>
      <c r="C68" s="6" t="s">
        <v>304</v>
      </c>
      <c r="D68" s="6" t="s">
        <v>46</v>
      </c>
      <c r="E68" s="6" t="s">
        <v>305</v>
      </c>
      <c r="F68" s="6" t="s">
        <v>52</v>
      </c>
      <c r="G68" s="8">
        <v>19</v>
      </c>
      <c r="H68" s="11">
        <v>1050</v>
      </c>
      <c r="I68" s="10">
        <f t="shared" si="2"/>
        <v>19950</v>
      </c>
      <c r="O68">
        <f>rekapitulace!H8</f>
        <v>21</v>
      </c>
      <c r="P68">
        <f t="shared" si="3"/>
        <v>4189.5</v>
      </c>
    </row>
    <row r="69" spans="1:16" ht="12.75">
      <c r="A69" s="6">
        <v>66</v>
      </c>
      <c r="B69" s="6" t="s">
        <v>46</v>
      </c>
      <c r="C69" s="6" t="s">
        <v>306</v>
      </c>
      <c r="D69" s="6" t="s">
        <v>46</v>
      </c>
      <c r="E69" s="6" t="s">
        <v>307</v>
      </c>
      <c r="F69" s="6" t="s">
        <v>52</v>
      </c>
      <c r="G69" s="8">
        <v>19</v>
      </c>
      <c r="H69" s="11">
        <v>7210</v>
      </c>
      <c r="I69" s="10">
        <f t="shared" si="2"/>
        <v>136990</v>
      </c>
      <c r="O69">
        <f>rekapitulace!H8</f>
        <v>21</v>
      </c>
      <c r="P69">
        <f t="shared" si="3"/>
        <v>28767.899999999998</v>
      </c>
    </row>
    <row r="70" spans="1:16" ht="12.75" customHeight="1">
      <c r="A70" s="13"/>
      <c r="B70" s="13"/>
      <c r="C70" s="13" t="s">
        <v>41</v>
      </c>
      <c r="D70" s="13"/>
      <c r="E70" s="13" t="s">
        <v>192</v>
      </c>
      <c r="F70" s="13"/>
      <c r="G70" s="13"/>
      <c r="H70" s="13"/>
      <c r="I70" s="13">
        <f>SUM(I42:I69)</f>
        <v>1578826.03</v>
      </c>
      <c r="P70">
        <f>ROUND(SUM(P42:P69),2)</f>
        <v>331553.47</v>
      </c>
    </row>
    <row r="72" spans="1:9" ht="12.75" customHeight="1">
      <c r="A72" s="7"/>
      <c r="B72" s="7"/>
      <c r="C72" s="7" t="s">
        <v>194</v>
      </c>
      <c r="D72" s="7"/>
      <c r="E72" s="7" t="s">
        <v>193</v>
      </c>
      <c r="F72" s="7"/>
      <c r="G72" s="9"/>
      <c r="H72" s="7"/>
      <c r="I72" s="9"/>
    </row>
    <row r="73" spans="1:16" ht="12.75">
      <c r="A73" s="6">
        <v>56</v>
      </c>
      <c r="B73" s="6" t="s">
        <v>46</v>
      </c>
      <c r="C73" s="6" t="s">
        <v>195</v>
      </c>
      <c r="D73" s="6" t="s">
        <v>46</v>
      </c>
      <c r="E73" s="6" t="s">
        <v>196</v>
      </c>
      <c r="F73" s="6" t="s">
        <v>86</v>
      </c>
      <c r="G73" s="8">
        <v>5.713</v>
      </c>
      <c r="H73" s="11">
        <v>823</v>
      </c>
      <c r="I73" s="10">
        <f>ROUND((H73*G73),2)</f>
        <v>4701.8</v>
      </c>
      <c r="O73">
        <f>rekapitulace!H8</f>
        <v>21</v>
      </c>
      <c r="P73">
        <f>O73/100*I73</f>
        <v>987.378</v>
      </c>
    </row>
    <row r="74" spans="1:16" ht="12.75" customHeight="1">
      <c r="A74" s="13"/>
      <c r="B74" s="13"/>
      <c r="C74" s="13" t="s">
        <v>194</v>
      </c>
      <c r="D74" s="13"/>
      <c r="E74" s="13" t="s">
        <v>197</v>
      </c>
      <c r="F74" s="13"/>
      <c r="G74" s="13"/>
      <c r="H74" s="13"/>
      <c r="I74" s="13">
        <f>SUM(I73:I73)</f>
        <v>4701.8</v>
      </c>
      <c r="P74">
        <f>ROUND(SUM(P73:P73),2)</f>
        <v>987.38</v>
      </c>
    </row>
    <row r="76" spans="1:16" ht="12.75" customHeight="1">
      <c r="A76" s="13"/>
      <c r="B76" s="13"/>
      <c r="C76" s="13"/>
      <c r="D76" s="13"/>
      <c r="E76" s="13" t="s">
        <v>60</v>
      </c>
      <c r="F76" s="13"/>
      <c r="G76" s="13"/>
      <c r="H76" s="13"/>
      <c r="I76" s="13">
        <f>+I29+I34+I39+I70+I74</f>
        <v>3488475.69</v>
      </c>
      <c r="P76">
        <f>+P29+P34+P39+P70+P74</f>
        <v>732579.9</v>
      </c>
    </row>
    <row r="78" spans="1:9" ht="12.75" customHeight="1">
      <c r="A78" s="7" t="s">
        <v>61</v>
      </c>
      <c r="B78" s="7"/>
      <c r="C78" s="7"/>
      <c r="D78" s="7"/>
      <c r="E78" s="7"/>
      <c r="F78" s="7"/>
      <c r="G78" s="7"/>
      <c r="H78" s="7"/>
      <c r="I78" s="7"/>
    </row>
    <row r="79" spans="1:9" ht="12.75" customHeight="1">
      <c r="A79" s="7"/>
      <c r="B79" s="7"/>
      <c r="C79" s="7"/>
      <c r="D79" s="7"/>
      <c r="E79" s="7" t="s">
        <v>62</v>
      </c>
      <c r="F79" s="7"/>
      <c r="G79" s="7"/>
      <c r="H79" s="7"/>
      <c r="I79" s="7"/>
    </row>
    <row r="80" spans="1:16" ht="12.75" customHeight="1">
      <c r="A80" s="13"/>
      <c r="B80" s="13"/>
      <c r="C80" s="13"/>
      <c r="D80" s="13"/>
      <c r="E80" s="13" t="s">
        <v>63</v>
      </c>
      <c r="F80" s="13"/>
      <c r="G80" s="13"/>
      <c r="H80" s="13"/>
      <c r="I80" s="13">
        <v>0</v>
      </c>
      <c r="P80">
        <v>0</v>
      </c>
    </row>
    <row r="81" spans="1:9" ht="12.75" customHeight="1">
      <c r="A81" s="13"/>
      <c r="B81" s="13"/>
      <c r="C81" s="13"/>
      <c r="D81" s="13"/>
      <c r="E81" s="13" t="s">
        <v>64</v>
      </c>
      <c r="F81" s="13"/>
      <c r="G81" s="13"/>
      <c r="H81" s="13"/>
      <c r="I81" s="13"/>
    </row>
    <row r="82" spans="1:16" ht="12.75" customHeight="1">
      <c r="A82" s="13"/>
      <c r="B82" s="13"/>
      <c r="C82" s="13"/>
      <c r="D82" s="13"/>
      <c r="E82" s="13" t="s">
        <v>65</v>
      </c>
      <c r="F82" s="13"/>
      <c r="G82" s="13"/>
      <c r="H82" s="13"/>
      <c r="I82" s="13">
        <v>0</v>
      </c>
      <c r="P82">
        <v>0</v>
      </c>
    </row>
    <row r="83" spans="1:16" ht="12.75" customHeight="1">
      <c r="A83" s="13"/>
      <c r="B83" s="13"/>
      <c r="C83" s="13"/>
      <c r="D83" s="13"/>
      <c r="E83" s="13" t="s">
        <v>66</v>
      </c>
      <c r="F83" s="13"/>
      <c r="G83" s="13"/>
      <c r="H83" s="13"/>
      <c r="I83" s="13">
        <f>I80+I82</f>
        <v>0</v>
      </c>
      <c r="P83">
        <f>P80+P82</f>
        <v>0</v>
      </c>
    </row>
    <row r="85" spans="1:16" ht="12.75" customHeight="1">
      <c r="A85" s="13"/>
      <c r="B85" s="13"/>
      <c r="C85" s="13"/>
      <c r="D85" s="13"/>
      <c r="E85" s="13" t="s">
        <v>66</v>
      </c>
      <c r="F85" s="13"/>
      <c r="G85" s="13"/>
      <c r="H85" s="13"/>
      <c r="I85" s="13">
        <f>I76+I83</f>
        <v>3488475.69</v>
      </c>
      <c r="P85">
        <f>P76+P83</f>
        <v>732579.9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310</v>
      </c>
      <c r="D6" s="5"/>
      <c r="E6" s="5" t="s">
        <v>311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/>
      <c r="O8" t="s">
        <v>34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7"/>
      <c r="B11" s="7"/>
      <c r="C11" s="7" t="s">
        <v>24</v>
      </c>
      <c r="D11" s="7"/>
      <c r="E11" s="7" t="s">
        <v>69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312</v>
      </c>
      <c r="D12" s="6" t="s">
        <v>46</v>
      </c>
      <c r="E12" s="6" t="s">
        <v>313</v>
      </c>
      <c r="F12" s="6" t="s">
        <v>314</v>
      </c>
      <c r="G12" s="8">
        <v>640</v>
      </c>
      <c r="H12" s="11">
        <v>55.2</v>
      </c>
      <c r="I12" s="10">
        <f aca="true" t="shared" si="0" ref="I12:I34">ROUND((H12*G12),2)</f>
        <v>35328</v>
      </c>
      <c r="O12">
        <f>rekapitulace!H8</f>
        <v>21</v>
      </c>
      <c r="P12">
        <f aca="true" t="shared" si="1" ref="P12:P34">O12/100*I12</f>
        <v>7418.88</v>
      </c>
    </row>
    <row r="13" spans="1:16" ht="12.75">
      <c r="A13" s="6">
        <v>2</v>
      </c>
      <c r="B13" s="6" t="s">
        <v>46</v>
      </c>
      <c r="C13" s="6" t="s">
        <v>315</v>
      </c>
      <c r="D13" s="6" t="s">
        <v>46</v>
      </c>
      <c r="E13" s="6" t="s">
        <v>316</v>
      </c>
      <c r="F13" s="6" t="s">
        <v>317</v>
      </c>
      <c r="G13" s="8">
        <v>80</v>
      </c>
      <c r="H13" s="11">
        <v>39.9</v>
      </c>
      <c r="I13" s="10">
        <f t="shared" si="0"/>
        <v>3192</v>
      </c>
      <c r="O13">
        <f>rekapitulace!H8</f>
        <v>21</v>
      </c>
      <c r="P13">
        <f t="shared" si="1"/>
        <v>670.3199999999999</v>
      </c>
    </row>
    <row r="14" spans="1:16" ht="12.75">
      <c r="A14" s="6">
        <v>4</v>
      </c>
      <c r="B14" s="6" t="s">
        <v>46</v>
      </c>
      <c r="C14" s="6" t="s">
        <v>318</v>
      </c>
      <c r="D14" s="6" t="s">
        <v>46</v>
      </c>
      <c r="E14" s="6" t="s">
        <v>319</v>
      </c>
      <c r="F14" s="6" t="s">
        <v>77</v>
      </c>
      <c r="G14" s="8">
        <v>393</v>
      </c>
      <c r="H14" s="11">
        <v>91.4</v>
      </c>
      <c r="I14" s="10">
        <f t="shared" si="0"/>
        <v>35920.2</v>
      </c>
      <c r="O14">
        <f>rekapitulace!H8</f>
        <v>21</v>
      </c>
      <c r="P14">
        <f t="shared" si="1"/>
        <v>7543.241999999999</v>
      </c>
    </row>
    <row r="15" spans="1:16" ht="12.75">
      <c r="A15" s="6">
        <v>5</v>
      </c>
      <c r="B15" s="6" t="s">
        <v>46</v>
      </c>
      <c r="C15" s="6" t="s">
        <v>320</v>
      </c>
      <c r="D15" s="6" t="s">
        <v>46</v>
      </c>
      <c r="E15" s="6" t="s">
        <v>321</v>
      </c>
      <c r="F15" s="6" t="s">
        <v>77</v>
      </c>
      <c r="G15" s="8">
        <v>365.112</v>
      </c>
      <c r="H15" s="11">
        <v>362</v>
      </c>
      <c r="I15" s="10">
        <f t="shared" si="0"/>
        <v>132170.54</v>
      </c>
      <c r="O15">
        <f>rekapitulace!H8</f>
        <v>21</v>
      </c>
      <c r="P15">
        <f t="shared" si="1"/>
        <v>27755.8134</v>
      </c>
    </row>
    <row r="16" spans="1:16" ht="12.75">
      <c r="A16" s="6">
        <v>6</v>
      </c>
      <c r="B16" s="6" t="s">
        <v>46</v>
      </c>
      <c r="C16" s="6" t="s">
        <v>322</v>
      </c>
      <c r="D16" s="6" t="s">
        <v>46</v>
      </c>
      <c r="E16" s="6" t="s">
        <v>323</v>
      </c>
      <c r="F16" s="6" t="s">
        <v>48</v>
      </c>
      <c r="G16" s="8">
        <v>325.12</v>
      </c>
      <c r="H16" s="11">
        <v>1040</v>
      </c>
      <c r="I16" s="10">
        <f t="shared" si="0"/>
        <v>338124.8</v>
      </c>
      <c r="O16">
        <f>rekapitulace!H8</f>
        <v>21</v>
      </c>
      <c r="P16">
        <f t="shared" si="1"/>
        <v>71006.208</v>
      </c>
    </row>
    <row r="17" spans="1:16" ht="12.75">
      <c r="A17" s="6">
        <v>7</v>
      </c>
      <c r="B17" s="6" t="s">
        <v>46</v>
      </c>
      <c r="C17" s="6" t="s">
        <v>324</v>
      </c>
      <c r="D17" s="6" t="s">
        <v>46</v>
      </c>
      <c r="E17" s="6" t="s">
        <v>325</v>
      </c>
      <c r="F17" s="6" t="s">
        <v>326</v>
      </c>
      <c r="G17" s="8">
        <v>1</v>
      </c>
      <c r="H17" s="11">
        <v>200000</v>
      </c>
      <c r="I17" s="10">
        <f t="shared" si="0"/>
        <v>200000</v>
      </c>
      <c r="O17">
        <f>rekapitulace!H8</f>
        <v>21</v>
      </c>
      <c r="P17">
        <f t="shared" si="1"/>
        <v>42000</v>
      </c>
    </row>
    <row r="18" spans="1:16" ht="25.5">
      <c r="A18" s="6">
        <v>8</v>
      </c>
      <c r="B18" s="6" t="s">
        <v>46</v>
      </c>
      <c r="C18" s="6" t="s">
        <v>327</v>
      </c>
      <c r="D18" s="6" t="s">
        <v>46</v>
      </c>
      <c r="E18" s="6" t="s">
        <v>328</v>
      </c>
      <c r="F18" s="6" t="s">
        <v>48</v>
      </c>
      <c r="G18" s="8">
        <v>365.112</v>
      </c>
      <c r="H18" s="11">
        <v>1550</v>
      </c>
      <c r="I18" s="10">
        <f t="shared" si="0"/>
        <v>565923.6</v>
      </c>
      <c r="O18">
        <f>rekapitulace!H8</f>
        <v>21</v>
      </c>
      <c r="P18">
        <f t="shared" si="1"/>
        <v>118843.95599999999</v>
      </c>
    </row>
    <row r="19" spans="1:16" ht="12.75">
      <c r="A19" s="6">
        <v>9</v>
      </c>
      <c r="B19" s="6" t="s">
        <v>46</v>
      </c>
      <c r="C19" s="6" t="s">
        <v>329</v>
      </c>
      <c r="D19" s="6" t="s">
        <v>46</v>
      </c>
      <c r="E19" s="6" t="s">
        <v>330</v>
      </c>
      <c r="F19" s="6" t="s">
        <v>77</v>
      </c>
      <c r="G19" s="8">
        <v>102</v>
      </c>
      <c r="H19" s="11">
        <v>62</v>
      </c>
      <c r="I19" s="10">
        <f t="shared" si="0"/>
        <v>6324</v>
      </c>
      <c r="O19">
        <f>rekapitulace!H8</f>
        <v>21</v>
      </c>
      <c r="P19">
        <f t="shared" si="1"/>
        <v>1328.04</v>
      </c>
    </row>
    <row r="20" spans="1:16" ht="12.75">
      <c r="A20" s="6">
        <v>10</v>
      </c>
      <c r="B20" s="6" t="s">
        <v>46</v>
      </c>
      <c r="C20" s="6" t="s">
        <v>331</v>
      </c>
      <c r="D20" s="6" t="s">
        <v>46</v>
      </c>
      <c r="E20" s="6" t="s">
        <v>332</v>
      </c>
      <c r="F20" s="6" t="s">
        <v>77</v>
      </c>
      <c r="G20" s="8">
        <v>102</v>
      </c>
      <c r="H20" s="11">
        <v>105</v>
      </c>
      <c r="I20" s="10">
        <f t="shared" si="0"/>
        <v>10710</v>
      </c>
      <c r="O20">
        <f>rekapitulace!H8</f>
        <v>21</v>
      </c>
      <c r="P20">
        <f t="shared" si="1"/>
        <v>2249.1</v>
      </c>
    </row>
    <row r="21" spans="1:16" ht="12.75">
      <c r="A21" s="6">
        <v>11</v>
      </c>
      <c r="B21" s="6" t="s">
        <v>46</v>
      </c>
      <c r="C21" s="6" t="s">
        <v>333</v>
      </c>
      <c r="D21" s="6" t="s">
        <v>46</v>
      </c>
      <c r="E21" s="6" t="s">
        <v>334</v>
      </c>
      <c r="F21" s="6" t="s">
        <v>77</v>
      </c>
      <c r="G21" s="8">
        <v>81.6</v>
      </c>
      <c r="H21" s="11">
        <v>229</v>
      </c>
      <c r="I21" s="10">
        <f t="shared" si="0"/>
        <v>18686.4</v>
      </c>
      <c r="O21">
        <f>rekapitulace!H8</f>
        <v>21</v>
      </c>
      <c r="P21">
        <f t="shared" si="1"/>
        <v>3924.1440000000002</v>
      </c>
    </row>
    <row r="22" spans="1:16" ht="12.75">
      <c r="A22" s="6">
        <v>12</v>
      </c>
      <c r="B22" s="6" t="s">
        <v>46</v>
      </c>
      <c r="C22" s="6" t="s">
        <v>335</v>
      </c>
      <c r="D22" s="6" t="s">
        <v>46</v>
      </c>
      <c r="E22" s="6" t="s">
        <v>336</v>
      </c>
      <c r="F22" s="6" t="s">
        <v>77</v>
      </c>
      <c r="G22" s="8">
        <v>161.976</v>
      </c>
      <c r="H22" s="11">
        <v>448</v>
      </c>
      <c r="I22" s="10">
        <f t="shared" si="0"/>
        <v>72565.25</v>
      </c>
      <c r="O22">
        <f>rekapitulace!H8</f>
        <v>21</v>
      </c>
      <c r="P22">
        <f t="shared" si="1"/>
        <v>15238.7025</v>
      </c>
    </row>
    <row r="23" spans="1:16" ht="12.75">
      <c r="A23" s="6">
        <v>14</v>
      </c>
      <c r="B23" s="6" t="s">
        <v>46</v>
      </c>
      <c r="C23" s="6" t="s">
        <v>337</v>
      </c>
      <c r="D23" s="6" t="s">
        <v>46</v>
      </c>
      <c r="E23" s="6" t="s">
        <v>338</v>
      </c>
      <c r="F23" s="6" t="s">
        <v>77</v>
      </c>
      <c r="G23" s="8">
        <v>365.98</v>
      </c>
      <c r="H23" s="11">
        <v>50.1</v>
      </c>
      <c r="I23" s="10">
        <f t="shared" si="0"/>
        <v>18335.6</v>
      </c>
      <c r="O23">
        <f>rekapitulace!H8</f>
        <v>21</v>
      </c>
      <c r="P23">
        <f t="shared" si="1"/>
        <v>3850.4759999999997</v>
      </c>
    </row>
    <row r="24" spans="1:16" ht="12.75">
      <c r="A24" s="6">
        <v>15</v>
      </c>
      <c r="B24" s="6" t="s">
        <v>46</v>
      </c>
      <c r="C24" s="6" t="s">
        <v>82</v>
      </c>
      <c r="D24" s="6" t="s">
        <v>46</v>
      </c>
      <c r="E24" s="6" t="s">
        <v>83</v>
      </c>
      <c r="F24" s="6" t="s">
        <v>77</v>
      </c>
      <c r="G24" s="8">
        <v>274.033</v>
      </c>
      <c r="H24" s="11">
        <v>15.65</v>
      </c>
      <c r="I24" s="10">
        <f t="shared" si="0"/>
        <v>4288.62</v>
      </c>
      <c r="O24">
        <f>rekapitulace!H8</f>
        <v>21</v>
      </c>
      <c r="P24">
        <f t="shared" si="1"/>
        <v>900.6102</v>
      </c>
    </row>
    <row r="25" spans="1:16" ht="12.75">
      <c r="A25" s="6">
        <v>16</v>
      </c>
      <c r="B25" s="6" t="s">
        <v>46</v>
      </c>
      <c r="C25" s="6" t="s">
        <v>84</v>
      </c>
      <c r="D25" s="6" t="s">
        <v>46</v>
      </c>
      <c r="E25" s="6" t="s">
        <v>85</v>
      </c>
      <c r="F25" s="6" t="s">
        <v>86</v>
      </c>
      <c r="G25" s="8">
        <v>493.259</v>
      </c>
      <c r="H25" s="11">
        <v>210</v>
      </c>
      <c r="I25" s="10">
        <f t="shared" si="0"/>
        <v>103584.39</v>
      </c>
      <c r="O25">
        <f>rekapitulace!H8</f>
        <v>21</v>
      </c>
      <c r="P25">
        <f t="shared" si="1"/>
        <v>21752.7219</v>
      </c>
    </row>
    <row r="26" spans="1:16" ht="12.75">
      <c r="A26" s="6">
        <v>17</v>
      </c>
      <c r="B26" s="6" t="s">
        <v>46</v>
      </c>
      <c r="C26" s="6" t="s">
        <v>339</v>
      </c>
      <c r="D26" s="6" t="s">
        <v>46</v>
      </c>
      <c r="E26" s="6" t="s">
        <v>340</v>
      </c>
      <c r="F26" s="6" t="s">
        <v>77</v>
      </c>
      <c r="G26" s="8">
        <v>251.5</v>
      </c>
      <c r="H26" s="11">
        <v>212</v>
      </c>
      <c r="I26" s="10">
        <f t="shared" si="0"/>
        <v>53318</v>
      </c>
      <c r="O26">
        <f>rekapitulace!H8</f>
        <v>21</v>
      </c>
      <c r="P26">
        <f t="shared" si="1"/>
        <v>11196.779999999999</v>
      </c>
    </row>
    <row r="27" spans="1:16" ht="25.5">
      <c r="A27" s="6">
        <v>18</v>
      </c>
      <c r="B27" s="6" t="s">
        <v>46</v>
      </c>
      <c r="C27" s="6" t="s">
        <v>341</v>
      </c>
      <c r="D27" s="6" t="s">
        <v>46</v>
      </c>
      <c r="E27" s="6" t="s">
        <v>342</v>
      </c>
      <c r="F27" s="6" t="s">
        <v>77</v>
      </c>
      <c r="G27" s="8">
        <v>235.94</v>
      </c>
      <c r="H27" s="11">
        <v>440</v>
      </c>
      <c r="I27" s="10">
        <f t="shared" si="0"/>
        <v>103813.6</v>
      </c>
      <c r="O27">
        <f>rekapitulace!H8</f>
        <v>21</v>
      </c>
      <c r="P27">
        <f t="shared" si="1"/>
        <v>21800.856</v>
      </c>
    </row>
    <row r="28" spans="1:16" ht="25.5">
      <c r="A28" s="6">
        <v>240</v>
      </c>
      <c r="B28" s="6" t="s">
        <v>46</v>
      </c>
      <c r="C28" s="6" t="s">
        <v>343</v>
      </c>
      <c r="D28" s="6" t="s">
        <v>46</v>
      </c>
      <c r="E28" s="6" t="s">
        <v>344</v>
      </c>
      <c r="F28" s="6" t="s">
        <v>48</v>
      </c>
      <c r="G28" s="8">
        <v>21</v>
      </c>
      <c r="H28" s="11">
        <v>383</v>
      </c>
      <c r="I28" s="10">
        <f t="shared" si="0"/>
        <v>8043</v>
      </c>
      <c r="O28">
        <f>rekapitulace!H8</f>
        <v>21</v>
      </c>
      <c r="P28">
        <f t="shared" si="1"/>
        <v>1689.03</v>
      </c>
    </row>
    <row r="29" spans="1:16" ht="25.5">
      <c r="A29" s="6">
        <v>241</v>
      </c>
      <c r="B29" s="6" t="s">
        <v>46</v>
      </c>
      <c r="C29" s="6" t="s">
        <v>345</v>
      </c>
      <c r="D29" s="6" t="s">
        <v>46</v>
      </c>
      <c r="E29" s="6" t="s">
        <v>346</v>
      </c>
      <c r="F29" s="6" t="s">
        <v>48</v>
      </c>
      <c r="G29" s="8">
        <v>21</v>
      </c>
      <c r="H29" s="11">
        <v>110</v>
      </c>
      <c r="I29" s="10">
        <f t="shared" si="0"/>
        <v>2310</v>
      </c>
      <c r="O29">
        <f>rekapitulace!H8</f>
        <v>21</v>
      </c>
      <c r="P29">
        <f t="shared" si="1"/>
        <v>485.09999999999997</v>
      </c>
    </row>
    <row r="30" spans="1:16" ht="12.75">
      <c r="A30" s="6">
        <v>242</v>
      </c>
      <c r="B30" s="6" t="s">
        <v>46</v>
      </c>
      <c r="C30" s="6" t="s">
        <v>347</v>
      </c>
      <c r="D30" s="6" t="s">
        <v>46</v>
      </c>
      <c r="E30" s="6" t="s">
        <v>348</v>
      </c>
      <c r="F30" s="6" t="s">
        <v>72</v>
      </c>
      <c r="G30" s="8">
        <v>26</v>
      </c>
      <c r="H30" s="11">
        <v>1117.36</v>
      </c>
      <c r="I30" s="10">
        <f t="shared" si="0"/>
        <v>29051.36</v>
      </c>
      <c r="O30">
        <f>rekapitulace!H8</f>
        <v>21</v>
      </c>
      <c r="P30">
        <f t="shared" si="1"/>
        <v>6100.7856</v>
      </c>
    </row>
    <row r="31" spans="1:16" ht="12.75">
      <c r="A31" s="6">
        <v>244</v>
      </c>
      <c r="B31" s="6" t="s">
        <v>46</v>
      </c>
      <c r="C31" s="6" t="s">
        <v>349</v>
      </c>
      <c r="D31" s="6" t="s">
        <v>46</v>
      </c>
      <c r="E31" s="6" t="s">
        <v>350</v>
      </c>
      <c r="F31" s="6" t="s">
        <v>77</v>
      </c>
      <c r="G31" s="8">
        <v>372.85</v>
      </c>
      <c r="H31" s="11">
        <v>61.6</v>
      </c>
      <c r="I31" s="10">
        <f t="shared" si="0"/>
        <v>22967.56</v>
      </c>
      <c r="O31">
        <f>rekapitulace!H8</f>
        <v>21</v>
      </c>
      <c r="P31">
        <f t="shared" si="1"/>
        <v>4823.1876</v>
      </c>
    </row>
    <row r="32" spans="1:16" ht="12.75">
      <c r="A32" s="6">
        <v>245</v>
      </c>
      <c r="B32" s="6" t="s">
        <v>46</v>
      </c>
      <c r="C32" s="6" t="s">
        <v>95</v>
      </c>
      <c r="D32" s="6" t="s">
        <v>46</v>
      </c>
      <c r="E32" s="6" t="s">
        <v>96</v>
      </c>
      <c r="F32" s="6" t="s">
        <v>77</v>
      </c>
      <c r="G32" s="8">
        <v>277.342</v>
      </c>
      <c r="H32" s="11">
        <v>195</v>
      </c>
      <c r="I32" s="10">
        <f t="shared" si="0"/>
        <v>54081.69</v>
      </c>
      <c r="O32">
        <f>rekapitulace!H8</f>
        <v>21</v>
      </c>
      <c r="P32">
        <f t="shared" si="1"/>
        <v>11357.1549</v>
      </c>
    </row>
    <row r="33" spans="1:16" ht="12.75">
      <c r="A33" s="6">
        <v>246</v>
      </c>
      <c r="B33" s="6" t="s">
        <v>46</v>
      </c>
      <c r="C33" s="6" t="s">
        <v>351</v>
      </c>
      <c r="D33" s="6" t="s">
        <v>46</v>
      </c>
      <c r="E33" s="6" t="s">
        <v>352</v>
      </c>
      <c r="F33" s="6" t="s">
        <v>77</v>
      </c>
      <c r="G33" s="8">
        <v>372.85</v>
      </c>
      <c r="H33" s="11">
        <v>64.8</v>
      </c>
      <c r="I33" s="10">
        <f t="shared" si="0"/>
        <v>24160.68</v>
      </c>
      <c r="O33">
        <f>rekapitulace!H8</f>
        <v>21</v>
      </c>
      <c r="P33">
        <f t="shared" si="1"/>
        <v>5073.7428</v>
      </c>
    </row>
    <row r="34" spans="1:16" ht="12.75">
      <c r="A34" s="6">
        <v>247</v>
      </c>
      <c r="B34" s="6" t="s">
        <v>46</v>
      </c>
      <c r="C34" s="6" t="s">
        <v>351</v>
      </c>
      <c r="D34" s="6" t="s">
        <v>24</v>
      </c>
      <c r="E34" s="6" t="s">
        <v>352</v>
      </c>
      <c r="F34" s="6" t="s">
        <v>77</v>
      </c>
      <c r="G34" s="8">
        <v>277.342</v>
      </c>
      <c r="H34" s="11">
        <v>64.8</v>
      </c>
      <c r="I34" s="10">
        <f t="shared" si="0"/>
        <v>17971.76</v>
      </c>
      <c r="O34">
        <f>rekapitulace!H8</f>
        <v>21</v>
      </c>
      <c r="P34">
        <f t="shared" si="1"/>
        <v>3774.0695999999994</v>
      </c>
    </row>
    <row r="35" spans="1:16" ht="12.75" customHeight="1">
      <c r="A35" s="13"/>
      <c r="B35" s="13"/>
      <c r="C35" s="13" t="s">
        <v>24</v>
      </c>
      <c r="D35" s="13"/>
      <c r="E35" s="13" t="s">
        <v>43</v>
      </c>
      <c r="F35" s="13"/>
      <c r="G35" s="13"/>
      <c r="H35" s="13"/>
      <c r="I35" s="13">
        <f>SUM(I12:I34)</f>
        <v>1860871.0500000003</v>
      </c>
      <c r="P35">
        <f>ROUND(SUM(P12:P34),2)</f>
        <v>390782.92</v>
      </c>
    </row>
    <row r="37" spans="1:9" ht="12.75" customHeight="1">
      <c r="A37" s="7"/>
      <c r="B37" s="7"/>
      <c r="C37" s="7" t="s">
        <v>36</v>
      </c>
      <c r="D37" s="7"/>
      <c r="E37" s="7" t="s">
        <v>99</v>
      </c>
      <c r="F37" s="7"/>
      <c r="G37" s="9"/>
      <c r="H37" s="7"/>
      <c r="I37" s="9"/>
    </row>
    <row r="38" spans="1:16" ht="12.75">
      <c r="A38" s="6">
        <v>26</v>
      </c>
      <c r="B38" s="6" t="s">
        <v>46</v>
      </c>
      <c r="C38" s="6" t="s">
        <v>353</v>
      </c>
      <c r="D38" s="6" t="s">
        <v>46</v>
      </c>
      <c r="E38" s="6" t="s">
        <v>354</v>
      </c>
      <c r="F38" s="6" t="s">
        <v>355</v>
      </c>
      <c r="G38" s="8">
        <v>55.56</v>
      </c>
      <c r="H38" s="11">
        <v>149</v>
      </c>
      <c r="I38" s="10">
        <f>ROUND((H38*G38),2)</f>
        <v>8278.44</v>
      </c>
      <c r="O38">
        <f>rekapitulace!H8</f>
        <v>21</v>
      </c>
      <c r="P38">
        <f>O38/100*I38</f>
        <v>1738.4724</v>
      </c>
    </row>
    <row r="39" spans="1:16" ht="12.75">
      <c r="A39" s="6">
        <v>30</v>
      </c>
      <c r="B39" s="6" t="s">
        <v>46</v>
      </c>
      <c r="C39" s="6" t="s">
        <v>166</v>
      </c>
      <c r="D39" s="6" t="s">
        <v>46</v>
      </c>
      <c r="E39" s="6" t="s">
        <v>356</v>
      </c>
      <c r="F39" s="6"/>
      <c r="G39" s="8">
        <v>1</v>
      </c>
      <c r="H39" s="11">
        <v>106362</v>
      </c>
      <c r="I39" s="10">
        <f>ROUND((H39*G39),2)</f>
        <v>106362</v>
      </c>
      <c r="O39">
        <f>rekapitulace!H8</f>
        <v>21</v>
      </c>
      <c r="P39">
        <f>O39/100*I39</f>
        <v>22336.02</v>
      </c>
    </row>
    <row r="40" spans="1:16" ht="12.75">
      <c r="A40" s="6">
        <v>31</v>
      </c>
      <c r="B40" s="6" t="s">
        <v>46</v>
      </c>
      <c r="C40" s="6" t="s">
        <v>172</v>
      </c>
      <c r="D40" s="6" t="s">
        <v>46</v>
      </c>
      <c r="E40" s="6" t="s">
        <v>357</v>
      </c>
      <c r="F40" s="6" t="s">
        <v>48</v>
      </c>
      <c r="G40" s="8">
        <v>78.62</v>
      </c>
      <c r="H40" s="11">
        <v>12.39</v>
      </c>
      <c r="I40" s="10">
        <f>ROUND((H40*G40),2)</f>
        <v>974.1</v>
      </c>
      <c r="O40">
        <f>rekapitulace!H8</f>
        <v>21</v>
      </c>
      <c r="P40">
        <f>O40/100*I40</f>
        <v>204.561</v>
      </c>
    </row>
    <row r="41" spans="1:16" ht="12.75">
      <c r="A41" s="6">
        <v>199</v>
      </c>
      <c r="B41" s="6" t="s">
        <v>46</v>
      </c>
      <c r="C41" s="6" t="s">
        <v>358</v>
      </c>
      <c r="D41" s="6" t="s">
        <v>46</v>
      </c>
      <c r="E41" s="6" t="s">
        <v>359</v>
      </c>
      <c r="F41" s="6" t="s">
        <v>48</v>
      </c>
      <c r="G41" s="8">
        <v>36.8</v>
      </c>
      <c r="H41" s="11">
        <v>228</v>
      </c>
      <c r="I41" s="10">
        <f>ROUND((H41*G41),2)</f>
        <v>8390.4</v>
      </c>
      <c r="O41">
        <f>rekapitulace!H8</f>
        <v>21</v>
      </c>
      <c r="P41">
        <f>O41/100*I41</f>
        <v>1761.984</v>
      </c>
    </row>
    <row r="42" spans="1:16" ht="12.75">
      <c r="A42" s="6">
        <v>248</v>
      </c>
      <c r="B42" s="6" t="s">
        <v>46</v>
      </c>
      <c r="C42" s="6" t="s">
        <v>360</v>
      </c>
      <c r="D42" s="6" t="s">
        <v>46</v>
      </c>
      <c r="E42" s="6" t="s">
        <v>361</v>
      </c>
      <c r="F42" s="6" t="s">
        <v>362</v>
      </c>
      <c r="G42" s="8">
        <v>1</v>
      </c>
      <c r="H42" s="11">
        <v>940</v>
      </c>
      <c r="I42" s="10">
        <f>ROUND((H42*G42),2)</f>
        <v>940</v>
      </c>
      <c r="O42">
        <f>rekapitulace!H8</f>
        <v>21</v>
      </c>
      <c r="P42">
        <f>O42/100*I42</f>
        <v>197.4</v>
      </c>
    </row>
    <row r="43" spans="1:16" ht="12.75" customHeight="1">
      <c r="A43" s="13"/>
      <c r="B43" s="13"/>
      <c r="C43" s="13" t="s">
        <v>36</v>
      </c>
      <c r="D43" s="13"/>
      <c r="E43" s="13" t="s">
        <v>104</v>
      </c>
      <c r="F43" s="13"/>
      <c r="G43" s="13"/>
      <c r="H43" s="13"/>
      <c r="I43" s="13">
        <f>SUM(I38:I42)</f>
        <v>124944.94</v>
      </c>
      <c r="P43">
        <f>ROUND(SUM(P38:P42),2)</f>
        <v>26238.44</v>
      </c>
    </row>
    <row r="45" spans="1:9" ht="12.75" customHeight="1">
      <c r="A45" s="7"/>
      <c r="B45" s="7"/>
      <c r="C45" s="7" t="s">
        <v>364</v>
      </c>
      <c r="D45" s="7"/>
      <c r="E45" s="7" t="s">
        <v>363</v>
      </c>
      <c r="F45" s="7"/>
      <c r="G45" s="9"/>
      <c r="H45" s="7"/>
      <c r="I45" s="9"/>
    </row>
    <row r="46" spans="1:16" ht="25.5">
      <c r="A46" s="6">
        <v>34</v>
      </c>
      <c r="B46" s="6" t="s">
        <v>46</v>
      </c>
      <c r="C46" s="6" t="s">
        <v>365</v>
      </c>
      <c r="D46" s="6" t="s">
        <v>46</v>
      </c>
      <c r="E46" s="6" t="s">
        <v>366</v>
      </c>
      <c r="F46" s="6" t="s">
        <v>77</v>
      </c>
      <c r="G46" s="8">
        <v>115.71</v>
      </c>
      <c r="H46" s="11">
        <v>4580</v>
      </c>
      <c r="I46" s="10">
        <f aca="true" t="shared" si="2" ref="I46:I58">ROUND((H46*G46),2)</f>
        <v>529951.8</v>
      </c>
      <c r="O46">
        <f>rekapitulace!H8</f>
        <v>21</v>
      </c>
      <c r="P46">
        <f aca="true" t="shared" si="3" ref="P46:P58">O46/100*I46</f>
        <v>111289.87800000001</v>
      </c>
    </row>
    <row r="47" spans="1:16" ht="25.5">
      <c r="A47" s="6">
        <v>35</v>
      </c>
      <c r="B47" s="6" t="s">
        <v>46</v>
      </c>
      <c r="C47" s="6" t="s">
        <v>367</v>
      </c>
      <c r="D47" s="6" t="s">
        <v>46</v>
      </c>
      <c r="E47" s="6" t="s">
        <v>368</v>
      </c>
      <c r="F47" s="6" t="s">
        <v>77</v>
      </c>
      <c r="G47" s="8">
        <v>17.53</v>
      </c>
      <c r="H47" s="11">
        <v>4580</v>
      </c>
      <c r="I47" s="10">
        <f t="shared" si="2"/>
        <v>80287.4</v>
      </c>
      <c r="O47">
        <f>rekapitulace!H8</f>
        <v>21</v>
      </c>
      <c r="P47">
        <f t="shared" si="3"/>
        <v>16860.354</v>
      </c>
    </row>
    <row r="48" spans="1:16" ht="12.75">
      <c r="A48" s="6">
        <v>36</v>
      </c>
      <c r="B48" s="6" t="s">
        <v>46</v>
      </c>
      <c r="C48" s="6" t="s">
        <v>369</v>
      </c>
      <c r="D48" s="6" t="s">
        <v>46</v>
      </c>
      <c r="E48" s="6" t="s">
        <v>370</v>
      </c>
      <c r="F48" s="6" t="s">
        <v>355</v>
      </c>
      <c r="G48" s="8">
        <v>2</v>
      </c>
      <c r="H48" s="11">
        <v>2882</v>
      </c>
      <c r="I48" s="10">
        <f t="shared" si="2"/>
        <v>5764</v>
      </c>
      <c r="O48">
        <f>rekapitulace!H8</f>
        <v>21</v>
      </c>
      <c r="P48">
        <f t="shared" si="3"/>
        <v>1210.44</v>
      </c>
    </row>
    <row r="49" spans="1:16" ht="12.75">
      <c r="A49" s="6">
        <v>37</v>
      </c>
      <c r="B49" s="6" t="s">
        <v>46</v>
      </c>
      <c r="C49" s="6" t="s">
        <v>371</v>
      </c>
      <c r="D49" s="6" t="s">
        <v>46</v>
      </c>
      <c r="E49" s="6" t="s">
        <v>372</v>
      </c>
      <c r="F49" s="6" t="s">
        <v>355</v>
      </c>
      <c r="G49" s="8">
        <v>1</v>
      </c>
      <c r="H49" s="11">
        <v>2141</v>
      </c>
      <c r="I49" s="10">
        <f t="shared" si="2"/>
        <v>2141</v>
      </c>
      <c r="O49">
        <f>rekapitulace!H8</f>
        <v>21</v>
      </c>
      <c r="P49">
        <f t="shared" si="3"/>
        <v>449.60999999999996</v>
      </c>
    </row>
    <row r="50" spans="1:16" ht="25.5">
      <c r="A50" s="6">
        <v>39</v>
      </c>
      <c r="B50" s="6" t="s">
        <v>46</v>
      </c>
      <c r="C50" s="6" t="s">
        <v>373</v>
      </c>
      <c r="D50" s="6" t="s">
        <v>46</v>
      </c>
      <c r="E50" s="6" t="s">
        <v>374</v>
      </c>
      <c r="F50" s="6" t="s">
        <v>48</v>
      </c>
      <c r="G50" s="8">
        <v>618.12</v>
      </c>
      <c r="H50" s="11">
        <v>732</v>
      </c>
      <c r="I50" s="10">
        <f t="shared" si="2"/>
        <v>452463.84</v>
      </c>
      <c r="O50">
        <f>rekapitulace!H8</f>
        <v>21</v>
      </c>
      <c r="P50">
        <f t="shared" si="3"/>
        <v>95017.4064</v>
      </c>
    </row>
    <row r="51" spans="1:16" ht="25.5">
      <c r="A51" s="6">
        <v>40</v>
      </c>
      <c r="B51" s="6" t="s">
        <v>46</v>
      </c>
      <c r="C51" s="6" t="s">
        <v>375</v>
      </c>
      <c r="D51" s="6" t="s">
        <v>46</v>
      </c>
      <c r="E51" s="6" t="s">
        <v>376</v>
      </c>
      <c r="F51" s="6" t="s">
        <v>48</v>
      </c>
      <c r="G51" s="8">
        <v>618.12</v>
      </c>
      <c r="H51" s="11">
        <v>143</v>
      </c>
      <c r="I51" s="10">
        <f t="shared" si="2"/>
        <v>88391.16</v>
      </c>
      <c r="O51">
        <f>rekapitulace!H8</f>
        <v>21</v>
      </c>
      <c r="P51">
        <f t="shared" si="3"/>
        <v>18562.1436</v>
      </c>
    </row>
    <row r="52" spans="1:16" ht="12.75">
      <c r="A52" s="6">
        <v>41</v>
      </c>
      <c r="B52" s="6" t="s">
        <v>46</v>
      </c>
      <c r="C52" s="6" t="s">
        <v>377</v>
      </c>
      <c r="D52" s="6" t="s">
        <v>46</v>
      </c>
      <c r="E52" s="6" t="s">
        <v>378</v>
      </c>
      <c r="F52" s="6" t="s">
        <v>86</v>
      </c>
      <c r="G52" s="8">
        <v>11.362</v>
      </c>
      <c r="H52" s="11">
        <v>37400</v>
      </c>
      <c r="I52" s="10">
        <f t="shared" si="2"/>
        <v>424938.8</v>
      </c>
      <c r="O52">
        <f>rekapitulace!H8</f>
        <v>21</v>
      </c>
      <c r="P52">
        <f t="shared" si="3"/>
        <v>89237.148</v>
      </c>
    </row>
    <row r="53" spans="1:16" ht="12.75">
      <c r="A53" s="6">
        <v>187</v>
      </c>
      <c r="B53" s="6" t="s">
        <v>46</v>
      </c>
      <c r="C53" s="6" t="s">
        <v>379</v>
      </c>
      <c r="D53" s="6" t="s">
        <v>46</v>
      </c>
      <c r="E53" s="6" t="s">
        <v>380</v>
      </c>
      <c r="F53" s="6" t="s">
        <v>72</v>
      </c>
      <c r="G53" s="8">
        <v>26.8</v>
      </c>
      <c r="H53" s="11">
        <v>2785</v>
      </c>
      <c r="I53" s="10">
        <f t="shared" si="2"/>
        <v>74638</v>
      </c>
      <c r="O53">
        <f>rekapitulace!H8</f>
        <v>21</v>
      </c>
      <c r="P53">
        <f t="shared" si="3"/>
        <v>15673.98</v>
      </c>
    </row>
    <row r="54" spans="1:16" ht="12.75">
      <c r="A54" s="6">
        <v>188</v>
      </c>
      <c r="B54" s="6" t="s">
        <v>46</v>
      </c>
      <c r="C54" s="6" t="s">
        <v>381</v>
      </c>
      <c r="D54" s="6" t="s">
        <v>46</v>
      </c>
      <c r="E54" s="6" t="s">
        <v>382</v>
      </c>
      <c r="F54" s="6" t="s">
        <v>72</v>
      </c>
      <c r="G54" s="8">
        <v>3.8</v>
      </c>
      <c r="H54" s="11">
        <v>2785</v>
      </c>
      <c r="I54" s="10">
        <f t="shared" si="2"/>
        <v>10583</v>
      </c>
      <c r="O54">
        <f>rekapitulace!H8</f>
        <v>21</v>
      </c>
      <c r="P54">
        <f t="shared" si="3"/>
        <v>2222.43</v>
      </c>
    </row>
    <row r="55" spans="1:16" ht="12.75">
      <c r="A55" s="6">
        <v>192</v>
      </c>
      <c r="B55" s="6" t="s">
        <v>46</v>
      </c>
      <c r="C55" s="6" t="s">
        <v>383</v>
      </c>
      <c r="D55" s="6" t="s">
        <v>46</v>
      </c>
      <c r="E55" s="6" t="s">
        <v>384</v>
      </c>
      <c r="F55" s="6"/>
      <c r="G55" s="8">
        <v>1</v>
      </c>
      <c r="H55" s="11">
        <v>110000</v>
      </c>
      <c r="I55" s="10">
        <f t="shared" si="2"/>
        <v>110000</v>
      </c>
      <c r="O55">
        <f>rekapitulace!H8</f>
        <v>21</v>
      </c>
      <c r="P55">
        <f t="shared" si="3"/>
        <v>23100</v>
      </c>
    </row>
    <row r="56" spans="1:16" ht="12.75">
      <c r="A56" s="6">
        <v>193</v>
      </c>
      <c r="B56" s="6" t="s">
        <v>46</v>
      </c>
      <c r="C56" s="6" t="s">
        <v>385</v>
      </c>
      <c r="D56" s="6" t="s">
        <v>46</v>
      </c>
      <c r="E56" s="6" t="s">
        <v>386</v>
      </c>
      <c r="F56" s="6" t="s">
        <v>387</v>
      </c>
      <c r="G56" s="8">
        <v>1</v>
      </c>
      <c r="H56" s="11">
        <v>5731</v>
      </c>
      <c r="I56" s="10">
        <f t="shared" si="2"/>
        <v>5731</v>
      </c>
      <c r="O56">
        <f>rekapitulace!H8</f>
        <v>21</v>
      </c>
      <c r="P56">
        <f t="shared" si="3"/>
        <v>1203.51</v>
      </c>
    </row>
    <row r="57" spans="1:16" ht="12.75">
      <c r="A57" s="6">
        <v>194</v>
      </c>
      <c r="B57" s="6" t="s">
        <v>46</v>
      </c>
      <c r="C57" s="6" t="s">
        <v>388</v>
      </c>
      <c r="D57" s="6" t="s">
        <v>46</v>
      </c>
      <c r="E57" s="6" t="s">
        <v>389</v>
      </c>
      <c r="F57" s="6"/>
      <c r="G57" s="8">
        <v>1</v>
      </c>
      <c r="H57" s="11">
        <v>304.6</v>
      </c>
      <c r="I57" s="10">
        <f t="shared" si="2"/>
        <v>304.6</v>
      </c>
      <c r="O57">
        <f>rekapitulace!H8</f>
        <v>21</v>
      </c>
      <c r="P57">
        <f t="shared" si="3"/>
        <v>63.966</v>
      </c>
    </row>
    <row r="58" spans="1:16" ht="25.5">
      <c r="A58" s="6">
        <v>243</v>
      </c>
      <c r="B58" s="6" t="s">
        <v>46</v>
      </c>
      <c r="C58" s="6" t="s">
        <v>390</v>
      </c>
      <c r="D58" s="6" t="s">
        <v>46</v>
      </c>
      <c r="E58" s="6" t="s">
        <v>391</v>
      </c>
      <c r="F58" s="6"/>
      <c r="G58" s="8">
        <v>1</v>
      </c>
      <c r="H58" s="11">
        <v>17963</v>
      </c>
      <c r="I58" s="10">
        <f t="shared" si="2"/>
        <v>17963</v>
      </c>
      <c r="O58">
        <f>rekapitulace!H8</f>
        <v>21</v>
      </c>
      <c r="P58">
        <f t="shared" si="3"/>
        <v>3772.23</v>
      </c>
    </row>
    <row r="59" spans="1:16" ht="12.75" customHeight="1">
      <c r="A59" s="13"/>
      <c r="B59" s="13"/>
      <c r="C59" s="13" t="s">
        <v>364</v>
      </c>
      <c r="D59" s="13"/>
      <c r="E59" s="13" t="s">
        <v>392</v>
      </c>
      <c r="F59" s="13"/>
      <c r="G59" s="13"/>
      <c r="H59" s="13"/>
      <c r="I59" s="13">
        <f>SUM(I46:I58)</f>
        <v>1803157.6</v>
      </c>
      <c r="P59">
        <f>ROUND(SUM(P46:P58),2)</f>
        <v>378663.1</v>
      </c>
    </row>
    <row r="61" spans="1:9" ht="12.75" customHeight="1">
      <c r="A61" s="7"/>
      <c r="B61" s="7"/>
      <c r="C61" s="7" t="s">
        <v>37</v>
      </c>
      <c r="D61" s="7"/>
      <c r="E61" s="7" t="s">
        <v>105</v>
      </c>
      <c r="F61" s="7"/>
      <c r="G61" s="9"/>
      <c r="H61" s="7"/>
      <c r="I61" s="9"/>
    </row>
    <row r="62" spans="1:16" ht="25.5">
      <c r="A62" s="6">
        <v>198</v>
      </c>
      <c r="B62" s="6" t="s">
        <v>46</v>
      </c>
      <c r="C62" s="6" t="s">
        <v>393</v>
      </c>
      <c r="D62" s="6" t="s">
        <v>46</v>
      </c>
      <c r="E62" s="6" t="s">
        <v>394</v>
      </c>
      <c r="F62" s="6" t="s">
        <v>48</v>
      </c>
      <c r="G62" s="8">
        <v>16.32</v>
      </c>
      <c r="H62" s="11">
        <v>1950</v>
      </c>
      <c r="I62" s="10">
        <f>ROUND((H62*G62),2)</f>
        <v>31824</v>
      </c>
      <c r="O62">
        <f>rekapitulace!H8</f>
        <v>21</v>
      </c>
      <c r="P62">
        <f>O62/100*I62</f>
        <v>6683.04</v>
      </c>
    </row>
    <row r="63" spans="1:16" ht="12.75">
      <c r="A63" s="6">
        <v>204</v>
      </c>
      <c r="B63" s="6" t="s">
        <v>46</v>
      </c>
      <c r="C63" s="6" t="s">
        <v>395</v>
      </c>
      <c r="D63" s="6" t="s">
        <v>46</v>
      </c>
      <c r="E63" s="6" t="s">
        <v>396</v>
      </c>
      <c r="F63" s="6" t="s">
        <v>72</v>
      </c>
      <c r="G63" s="8">
        <v>17.6</v>
      </c>
      <c r="H63" s="11">
        <v>373</v>
      </c>
      <c r="I63" s="10">
        <f>ROUND((H63*G63),2)</f>
        <v>6564.8</v>
      </c>
      <c r="O63">
        <f>rekapitulace!H8</f>
        <v>21</v>
      </c>
      <c r="P63">
        <f>O63/100*I63</f>
        <v>1378.608</v>
      </c>
    </row>
    <row r="64" spans="1:16" ht="12.75">
      <c r="A64" s="6">
        <v>205</v>
      </c>
      <c r="B64" s="6" t="s">
        <v>46</v>
      </c>
      <c r="C64" s="6" t="s">
        <v>397</v>
      </c>
      <c r="D64" s="6" t="s">
        <v>46</v>
      </c>
      <c r="E64" s="6" t="s">
        <v>398</v>
      </c>
      <c r="F64" s="6" t="s">
        <v>72</v>
      </c>
      <c r="G64" s="8">
        <v>17.6</v>
      </c>
      <c r="H64" s="11">
        <v>316</v>
      </c>
      <c r="I64" s="10">
        <f>ROUND((H64*G64),2)</f>
        <v>5561.6</v>
      </c>
      <c r="O64">
        <f>rekapitulace!H8</f>
        <v>21</v>
      </c>
      <c r="P64">
        <f>O64/100*I64</f>
        <v>1167.936</v>
      </c>
    </row>
    <row r="65" spans="1:16" ht="12.75" customHeight="1">
      <c r="A65" s="13"/>
      <c r="B65" s="13"/>
      <c r="C65" s="13" t="s">
        <v>37</v>
      </c>
      <c r="D65" s="13"/>
      <c r="E65" s="13" t="s">
        <v>110</v>
      </c>
      <c r="F65" s="13"/>
      <c r="G65" s="13"/>
      <c r="H65" s="13"/>
      <c r="I65" s="13">
        <f>SUM(I62:I64)</f>
        <v>43950.4</v>
      </c>
      <c r="P65">
        <f>ROUND(SUM(P62:P64),2)</f>
        <v>9229.58</v>
      </c>
    </row>
    <row r="67" spans="1:9" ht="12.75" customHeight="1">
      <c r="A67" s="7"/>
      <c r="B67" s="7"/>
      <c r="C67" s="7" t="s">
        <v>39</v>
      </c>
      <c r="D67" s="7"/>
      <c r="E67" s="7" t="s">
        <v>399</v>
      </c>
      <c r="F67" s="7"/>
      <c r="G67" s="9"/>
      <c r="H67" s="7"/>
      <c r="I67" s="9"/>
    </row>
    <row r="68" spans="1:16" ht="12.75">
      <c r="A68" s="6">
        <v>44</v>
      </c>
      <c r="B68" s="6" t="s">
        <v>46</v>
      </c>
      <c r="C68" s="6" t="s">
        <v>400</v>
      </c>
      <c r="D68" s="6" t="s">
        <v>46</v>
      </c>
      <c r="E68" s="6" t="s">
        <v>401</v>
      </c>
      <c r="F68" s="6" t="s">
        <v>48</v>
      </c>
      <c r="G68" s="8">
        <v>3.8</v>
      </c>
      <c r="H68" s="11">
        <v>498</v>
      </c>
      <c r="I68" s="10">
        <f aca="true" t="shared" si="4" ref="I68:I87">ROUND((H68*G68),2)</f>
        <v>1892.4</v>
      </c>
      <c r="O68">
        <f>rekapitulace!H8</f>
        <v>21</v>
      </c>
      <c r="P68">
        <f aca="true" t="shared" si="5" ref="P68:P87">O68/100*I68</f>
        <v>397.404</v>
      </c>
    </row>
    <row r="69" spans="1:16" ht="12.75">
      <c r="A69" s="6">
        <v>45</v>
      </c>
      <c r="B69" s="6" t="s">
        <v>46</v>
      </c>
      <c r="C69" s="6" t="s">
        <v>402</v>
      </c>
      <c r="D69" s="6" t="s">
        <v>46</v>
      </c>
      <c r="E69" s="6" t="s">
        <v>403</v>
      </c>
      <c r="F69" s="6" t="s">
        <v>48</v>
      </c>
      <c r="G69" s="8">
        <v>3.1</v>
      </c>
      <c r="H69" s="11">
        <v>39.3</v>
      </c>
      <c r="I69" s="10">
        <f t="shared" si="4"/>
        <v>121.83</v>
      </c>
      <c r="O69">
        <f>rekapitulace!H8</f>
        <v>21</v>
      </c>
      <c r="P69">
        <f t="shared" si="5"/>
        <v>25.5843</v>
      </c>
    </row>
    <row r="70" spans="1:16" ht="12.75">
      <c r="A70" s="6">
        <v>46</v>
      </c>
      <c r="B70" s="6" t="s">
        <v>46</v>
      </c>
      <c r="C70" s="6" t="s">
        <v>404</v>
      </c>
      <c r="D70" s="6" t="s">
        <v>46</v>
      </c>
      <c r="E70" s="6" t="s">
        <v>405</v>
      </c>
      <c r="F70" s="6" t="s">
        <v>48</v>
      </c>
      <c r="G70" s="8">
        <v>78.62</v>
      </c>
      <c r="H70" s="11">
        <v>508</v>
      </c>
      <c r="I70" s="10">
        <f t="shared" si="4"/>
        <v>39938.96</v>
      </c>
      <c r="O70">
        <f>rekapitulace!H8</f>
        <v>21</v>
      </c>
      <c r="P70">
        <f t="shared" si="5"/>
        <v>8387.1816</v>
      </c>
    </row>
    <row r="71" spans="1:16" ht="25.5">
      <c r="A71" s="6">
        <v>47</v>
      </c>
      <c r="B71" s="6" t="s">
        <v>46</v>
      </c>
      <c r="C71" s="6" t="s">
        <v>406</v>
      </c>
      <c r="D71" s="6" t="s">
        <v>46</v>
      </c>
      <c r="E71" s="6" t="s">
        <v>407</v>
      </c>
      <c r="F71" s="6" t="s">
        <v>48</v>
      </c>
      <c r="G71" s="8">
        <v>78.62</v>
      </c>
      <c r="H71" s="11">
        <v>140</v>
      </c>
      <c r="I71" s="10">
        <f t="shared" si="4"/>
        <v>11006.8</v>
      </c>
      <c r="O71">
        <f>rekapitulace!H8</f>
        <v>21</v>
      </c>
      <c r="P71">
        <f t="shared" si="5"/>
        <v>2311.428</v>
      </c>
    </row>
    <row r="72" spans="1:16" ht="25.5">
      <c r="A72" s="6">
        <v>48</v>
      </c>
      <c r="B72" s="6" t="s">
        <v>46</v>
      </c>
      <c r="C72" s="6" t="s">
        <v>408</v>
      </c>
      <c r="D72" s="6" t="s">
        <v>46</v>
      </c>
      <c r="E72" s="6" t="s">
        <v>409</v>
      </c>
      <c r="F72" s="6" t="s">
        <v>48</v>
      </c>
      <c r="G72" s="8">
        <v>78.62</v>
      </c>
      <c r="H72" s="11">
        <v>444</v>
      </c>
      <c r="I72" s="10">
        <f t="shared" si="4"/>
        <v>34907.28</v>
      </c>
      <c r="O72">
        <f>rekapitulace!H8</f>
        <v>21</v>
      </c>
      <c r="P72">
        <f t="shared" si="5"/>
        <v>7330.528799999999</v>
      </c>
    </row>
    <row r="73" spans="1:16" ht="25.5">
      <c r="A73" s="6">
        <v>49</v>
      </c>
      <c r="B73" s="6" t="s">
        <v>46</v>
      </c>
      <c r="C73" s="6" t="s">
        <v>410</v>
      </c>
      <c r="D73" s="6" t="s">
        <v>46</v>
      </c>
      <c r="E73" s="6" t="s">
        <v>411</v>
      </c>
      <c r="F73" s="6" t="s">
        <v>48</v>
      </c>
      <c r="G73" s="8">
        <v>78.62</v>
      </c>
      <c r="H73" s="11">
        <v>370</v>
      </c>
      <c r="I73" s="10">
        <f t="shared" si="4"/>
        <v>29089.4</v>
      </c>
      <c r="O73">
        <f>rekapitulace!H8</f>
        <v>21</v>
      </c>
      <c r="P73">
        <f t="shared" si="5"/>
        <v>6108.774</v>
      </c>
    </row>
    <row r="74" spans="1:16" ht="12.75">
      <c r="A74" s="6">
        <v>50</v>
      </c>
      <c r="B74" s="6" t="s">
        <v>46</v>
      </c>
      <c r="C74" s="6" t="s">
        <v>412</v>
      </c>
      <c r="D74" s="6" t="s">
        <v>46</v>
      </c>
      <c r="E74" s="6" t="s">
        <v>413</v>
      </c>
      <c r="F74" s="6" t="s">
        <v>48</v>
      </c>
      <c r="G74" s="8">
        <v>3.1</v>
      </c>
      <c r="H74" s="11">
        <v>26.1</v>
      </c>
      <c r="I74" s="10">
        <f t="shared" si="4"/>
        <v>80.91</v>
      </c>
      <c r="O74">
        <f>rekapitulace!H8</f>
        <v>21</v>
      </c>
      <c r="P74">
        <f t="shared" si="5"/>
        <v>16.9911</v>
      </c>
    </row>
    <row r="75" spans="1:16" ht="12.75">
      <c r="A75" s="6">
        <v>51</v>
      </c>
      <c r="B75" s="6" t="s">
        <v>46</v>
      </c>
      <c r="C75" s="6" t="s">
        <v>414</v>
      </c>
      <c r="D75" s="6" t="s">
        <v>46</v>
      </c>
      <c r="E75" s="6" t="s">
        <v>415</v>
      </c>
      <c r="F75" s="6" t="s">
        <v>48</v>
      </c>
      <c r="G75" s="8">
        <v>10.92</v>
      </c>
      <c r="H75" s="11">
        <v>210</v>
      </c>
      <c r="I75" s="10">
        <f t="shared" si="4"/>
        <v>2293.2</v>
      </c>
      <c r="O75">
        <f>rekapitulace!H8</f>
        <v>21</v>
      </c>
      <c r="P75">
        <f t="shared" si="5"/>
        <v>481.57199999999995</v>
      </c>
    </row>
    <row r="76" spans="1:16" ht="12.75">
      <c r="A76" s="6">
        <v>52</v>
      </c>
      <c r="B76" s="6" t="s">
        <v>46</v>
      </c>
      <c r="C76" s="6" t="s">
        <v>416</v>
      </c>
      <c r="D76" s="6" t="s">
        <v>46</v>
      </c>
      <c r="E76" s="6" t="s">
        <v>417</v>
      </c>
      <c r="F76" s="6" t="s">
        <v>48</v>
      </c>
      <c r="G76" s="8">
        <v>8.67</v>
      </c>
      <c r="H76" s="11">
        <v>210</v>
      </c>
      <c r="I76" s="10">
        <f t="shared" si="4"/>
        <v>1820.7</v>
      </c>
      <c r="O76">
        <f>rekapitulace!H8</f>
        <v>21</v>
      </c>
      <c r="P76">
        <f t="shared" si="5"/>
        <v>382.347</v>
      </c>
    </row>
    <row r="77" spans="1:16" ht="12.75">
      <c r="A77" s="6">
        <v>53</v>
      </c>
      <c r="B77" s="6" t="s">
        <v>46</v>
      </c>
      <c r="C77" s="6" t="s">
        <v>418</v>
      </c>
      <c r="D77" s="6" t="s">
        <v>46</v>
      </c>
      <c r="E77" s="6" t="s">
        <v>419</v>
      </c>
      <c r="F77" s="6" t="s">
        <v>52</v>
      </c>
      <c r="G77" s="8">
        <v>1</v>
      </c>
      <c r="H77" s="11">
        <v>192</v>
      </c>
      <c r="I77" s="10">
        <f t="shared" si="4"/>
        <v>192</v>
      </c>
      <c r="O77">
        <f>rekapitulace!H8</f>
        <v>21</v>
      </c>
      <c r="P77">
        <f t="shared" si="5"/>
        <v>40.32</v>
      </c>
    </row>
    <row r="78" spans="1:16" ht="12.75">
      <c r="A78" s="6">
        <v>54</v>
      </c>
      <c r="B78" s="6" t="s">
        <v>46</v>
      </c>
      <c r="C78" s="6" t="s">
        <v>420</v>
      </c>
      <c r="D78" s="6" t="s">
        <v>46</v>
      </c>
      <c r="E78" s="6" t="s">
        <v>421</v>
      </c>
      <c r="F78" s="6" t="s">
        <v>52</v>
      </c>
      <c r="G78" s="8">
        <v>1</v>
      </c>
      <c r="H78" s="11">
        <v>1020</v>
      </c>
      <c r="I78" s="10">
        <f t="shared" si="4"/>
        <v>1020</v>
      </c>
      <c r="O78">
        <f>rekapitulace!H8</f>
        <v>21</v>
      </c>
      <c r="P78">
        <f t="shared" si="5"/>
        <v>214.2</v>
      </c>
    </row>
    <row r="79" spans="1:16" ht="12.75">
      <c r="A79" s="6">
        <v>55</v>
      </c>
      <c r="B79" s="6" t="s">
        <v>46</v>
      </c>
      <c r="C79" s="6" t="s">
        <v>422</v>
      </c>
      <c r="D79" s="6" t="s">
        <v>46</v>
      </c>
      <c r="E79" s="6" t="s">
        <v>423</v>
      </c>
      <c r="F79" s="6" t="s">
        <v>52</v>
      </c>
      <c r="G79" s="8">
        <v>1</v>
      </c>
      <c r="H79" s="11">
        <v>813</v>
      </c>
      <c r="I79" s="10">
        <f t="shared" si="4"/>
        <v>813</v>
      </c>
      <c r="O79">
        <f>rekapitulace!H8</f>
        <v>21</v>
      </c>
      <c r="P79">
        <f t="shared" si="5"/>
        <v>170.73</v>
      </c>
    </row>
    <row r="80" spans="1:16" ht="12.75">
      <c r="A80" s="6">
        <v>183</v>
      </c>
      <c r="B80" s="6" t="s">
        <v>46</v>
      </c>
      <c r="C80" s="6" t="s">
        <v>424</v>
      </c>
      <c r="D80" s="6" t="s">
        <v>46</v>
      </c>
      <c r="E80" s="6" t="s">
        <v>425</v>
      </c>
      <c r="F80" s="6" t="s">
        <v>52</v>
      </c>
      <c r="G80" s="8">
        <v>501.99</v>
      </c>
      <c r="H80" s="11">
        <v>29</v>
      </c>
      <c r="I80" s="10">
        <f t="shared" si="4"/>
        <v>14557.71</v>
      </c>
      <c r="O80">
        <f>rekapitulace!H8</f>
        <v>21</v>
      </c>
      <c r="P80">
        <f t="shared" si="5"/>
        <v>3057.1191</v>
      </c>
    </row>
    <row r="81" spans="1:16" ht="12.75">
      <c r="A81" s="6">
        <v>184</v>
      </c>
      <c r="B81" s="6" t="s">
        <v>46</v>
      </c>
      <c r="C81" s="6" t="s">
        <v>426</v>
      </c>
      <c r="D81" s="6" t="s">
        <v>46</v>
      </c>
      <c r="E81" s="6" t="s">
        <v>427</v>
      </c>
      <c r="F81" s="6" t="s">
        <v>48</v>
      </c>
      <c r="G81" s="8">
        <v>502</v>
      </c>
      <c r="H81" s="11">
        <v>356</v>
      </c>
      <c r="I81" s="10">
        <f t="shared" si="4"/>
        <v>178712</v>
      </c>
      <c r="O81">
        <f>rekapitulace!H8</f>
        <v>21</v>
      </c>
      <c r="P81">
        <f t="shared" si="5"/>
        <v>37529.52</v>
      </c>
    </row>
    <row r="82" spans="1:16" ht="12.75">
      <c r="A82" s="6">
        <v>234</v>
      </c>
      <c r="B82" s="6" t="s">
        <v>46</v>
      </c>
      <c r="C82" s="6" t="s">
        <v>428</v>
      </c>
      <c r="D82" s="6" t="s">
        <v>46</v>
      </c>
      <c r="E82" s="6" t="s">
        <v>429</v>
      </c>
      <c r="F82" s="6" t="s">
        <v>48</v>
      </c>
      <c r="G82" s="8">
        <v>78.62</v>
      </c>
      <c r="H82" s="11">
        <v>614</v>
      </c>
      <c r="I82" s="10">
        <f t="shared" si="4"/>
        <v>48272.68</v>
      </c>
      <c r="O82">
        <f>rekapitulace!H8</f>
        <v>21</v>
      </c>
      <c r="P82">
        <f t="shared" si="5"/>
        <v>10137.2628</v>
      </c>
    </row>
    <row r="83" spans="1:16" ht="12.75">
      <c r="A83" s="6">
        <v>235</v>
      </c>
      <c r="B83" s="6" t="s">
        <v>46</v>
      </c>
      <c r="C83" s="6" t="s">
        <v>430</v>
      </c>
      <c r="D83" s="6" t="s">
        <v>46</v>
      </c>
      <c r="E83" s="6" t="s">
        <v>431</v>
      </c>
      <c r="F83" s="6" t="s">
        <v>48</v>
      </c>
      <c r="G83" s="8">
        <v>70.319</v>
      </c>
      <c r="H83" s="11">
        <v>414</v>
      </c>
      <c r="I83" s="10">
        <f t="shared" si="4"/>
        <v>29112.07</v>
      </c>
      <c r="O83">
        <f>rekapitulace!H8</f>
        <v>21</v>
      </c>
      <c r="P83">
        <f t="shared" si="5"/>
        <v>6113.5347</v>
      </c>
    </row>
    <row r="84" spans="1:16" ht="12.75">
      <c r="A84" s="6">
        <v>236</v>
      </c>
      <c r="B84" s="6" t="s">
        <v>46</v>
      </c>
      <c r="C84" s="6" t="s">
        <v>428</v>
      </c>
      <c r="D84" s="6" t="s">
        <v>24</v>
      </c>
      <c r="E84" s="6" t="s">
        <v>429</v>
      </c>
      <c r="F84" s="6" t="s">
        <v>48</v>
      </c>
      <c r="G84" s="8">
        <v>9.68</v>
      </c>
      <c r="H84" s="11">
        <v>614</v>
      </c>
      <c r="I84" s="10">
        <f t="shared" si="4"/>
        <v>5943.52</v>
      </c>
      <c r="O84">
        <f>rekapitulace!H8</f>
        <v>21</v>
      </c>
      <c r="P84">
        <f t="shared" si="5"/>
        <v>1248.1392</v>
      </c>
    </row>
    <row r="85" spans="1:16" ht="12.75">
      <c r="A85" s="6">
        <v>237</v>
      </c>
      <c r="B85" s="6" t="s">
        <v>46</v>
      </c>
      <c r="C85" s="6" t="s">
        <v>432</v>
      </c>
      <c r="D85" s="6" t="s">
        <v>46</v>
      </c>
      <c r="E85" s="6" t="s">
        <v>433</v>
      </c>
      <c r="F85" s="6" t="s">
        <v>48</v>
      </c>
      <c r="G85" s="8">
        <v>9.874</v>
      </c>
      <c r="H85" s="11">
        <v>124</v>
      </c>
      <c r="I85" s="10">
        <f t="shared" si="4"/>
        <v>1224.38</v>
      </c>
      <c r="O85">
        <f>rekapitulace!H8</f>
        <v>21</v>
      </c>
      <c r="P85">
        <f t="shared" si="5"/>
        <v>257.1198</v>
      </c>
    </row>
    <row r="86" spans="1:16" ht="12.75">
      <c r="A86" s="6">
        <v>238</v>
      </c>
      <c r="B86" s="6" t="s">
        <v>46</v>
      </c>
      <c r="C86" s="6" t="s">
        <v>434</v>
      </c>
      <c r="D86" s="6" t="s">
        <v>46</v>
      </c>
      <c r="E86" s="6" t="s">
        <v>435</v>
      </c>
      <c r="F86" s="6" t="s">
        <v>72</v>
      </c>
      <c r="G86" s="8">
        <v>18.4</v>
      </c>
      <c r="H86" s="11">
        <v>93</v>
      </c>
      <c r="I86" s="10">
        <f t="shared" si="4"/>
        <v>1711.2</v>
      </c>
      <c r="O86">
        <f>rekapitulace!H8</f>
        <v>21</v>
      </c>
      <c r="P86">
        <f t="shared" si="5"/>
        <v>359.352</v>
      </c>
    </row>
    <row r="87" spans="1:16" ht="12.75">
      <c r="A87" s="6">
        <v>239</v>
      </c>
      <c r="B87" s="6" t="s">
        <v>46</v>
      </c>
      <c r="C87" s="6" t="s">
        <v>436</v>
      </c>
      <c r="D87" s="6" t="s">
        <v>46</v>
      </c>
      <c r="E87" s="6" t="s">
        <v>437</v>
      </c>
      <c r="F87" s="6" t="s">
        <v>72</v>
      </c>
      <c r="G87" s="8">
        <v>19.32</v>
      </c>
      <c r="H87" s="11">
        <v>110</v>
      </c>
      <c r="I87" s="10">
        <f t="shared" si="4"/>
        <v>2125.2</v>
      </c>
      <c r="O87">
        <f>rekapitulace!H8</f>
        <v>21</v>
      </c>
      <c r="P87">
        <f t="shared" si="5"/>
        <v>446.292</v>
      </c>
    </row>
    <row r="88" spans="1:16" ht="12.75" customHeight="1">
      <c r="A88" s="13"/>
      <c r="B88" s="13"/>
      <c r="C88" s="13" t="s">
        <v>39</v>
      </c>
      <c r="D88" s="13"/>
      <c r="E88" s="13" t="s">
        <v>438</v>
      </c>
      <c r="F88" s="13"/>
      <c r="G88" s="13"/>
      <c r="H88" s="13"/>
      <c r="I88" s="13">
        <f>SUM(I68:I87)</f>
        <v>404835.24000000005</v>
      </c>
      <c r="P88">
        <f>ROUND(SUM(P68:P87),2)</f>
        <v>85015.4</v>
      </c>
    </row>
    <row r="90" spans="1:9" ht="12.75" customHeight="1">
      <c r="A90" s="7"/>
      <c r="B90" s="7"/>
      <c r="C90" s="7" t="s">
        <v>440</v>
      </c>
      <c r="D90" s="7"/>
      <c r="E90" s="7" t="s">
        <v>439</v>
      </c>
      <c r="F90" s="7"/>
      <c r="G90" s="9"/>
      <c r="H90" s="7"/>
      <c r="I90" s="9"/>
    </row>
    <row r="91" spans="1:16" ht="12.75">
      <c r="A91" s="6">
        <v>64</v>
      </c>
      <c r="B91" s="6" t="s">
        <v>46</v>
      </c>
      <c r="C91" s="6" t="s">
        <v>441</v>
      </c>
      <c r="D91" s="6" t="s">
        <v>46</v>
      </c>
      <c r="E91" s="6" t="s">
        <v>442</v>
      </c>
      <c r="F91" s="6" t="s">
        <v>48</v>
      </c>
      <c r="G91" s="8">
        <v>306.53</v>
      </c>
      <c r="H91" s="11">
        <v>9.47</v>
      </c>
      <c r="I91" s="10">
        <f>ROUND((H91*G91),2)</f>
        <v>2902.84</v>
      </c>
      <c r="O91">
        <f>rekapitulace!H8</f>
        <v>21</v>
      </c>
      <c r="P91">
        <f>O91/100*I91</f>
        <v>609.5964</v>
      </c>
    </row>
    <row r="92" spans="1:16" ht="12.75">
      <c r="A92" s="6">
        <v>65</v>
      </c>
      <c r="B92" s="6" t="s">
        <v>46</v>
      </c>
      <c r="C92" s="6" t="s">
        <v>443</v>
      </c>
      <c r="D92" s="6" t="s">
        <v>46</v>
      </c>
      <c r="E92" s="6" t="s">
        <v>444</v>
      </c>
      <c r="F92" s="6" t="s">
        <v>48</v>
      </c>
      <c r="G92" s="8">
        <v>134.1</v>
      </c>
      <c r="H92" s="11">
        <v>280</v>
      </c>
      <c r="I92" s="10">
        <f>ROUND((H92*G92),2)</f>
        <v>37548</v>
      </c>
      <c r="O92">
        <f>rekapitulace!H8</f>
        <v>21</v>
      </c>
      <c r="P92">
        <f>O92/100*I92</f>
        <v>7885.08</v>
      </c>
    </row>
    <row r="93" spans="1:16" ht="12.75">
      <c r="A93" s="6">
        <v>66</v>
      </c>
      <c r="B93" s="6" t="s">
        <v>46</v>
      </c>
      <c r="C93" s="6" t="s">
        <v>443</v>
      </c>
      <c r="D93" s="6" t="s">
        <v>24</v>
      </c>
      <c r="E93" s="6" t="s">
        <v>444</v>
      </c>
      <c r="F93" s="6" t="s">
        <v>48</v>
      </c>
      <c r="G93" s="8">
        <v>872.736</v>
      </c>
      <c r="H93" s="11">
        <v>280</v>
      </c>
      <c r="I93" s="10">
        <f>ROUND((H93*G93),2)</f>
        <v>244366.08</v>
      </c>
      <c r="O93">
        <f>rekapitulace!H8</f>
        <v>21</v>
      </c>
      <c r="P93">
        <f>O93/100*I93</f>
        <v>51316.8768</v>
      </c>
    </row>
    <row r="94" spans="1:16" ht="12.75">
      <c r="A94" s="6">
        <v>249</v>
      </c>
      <c r="B94" s="6" t="s">
        <v>46</v>
      </c>
      <c r="C94" s="6" t="s">
        <v>445</v>
      </c>
      <c r="D94" s="6" t="s">
        <v>46</v>
      </c>
      <c r="E94" s="6" t="s">
        <v>446</v>
      </c>
      <c r="F94" s="6" t="s">
        <v>447</v>
      </c>
      <c r="G94" s="8">
        <v>2848.169</v>
      </c>
      <c r="H94" s="11">
        <v>3.05</v>
      </c>
      <c r="I94" s="10">
        <f>ROUND((H94*G94),2)</f>
        <v>8686.92</v>
      </c>
      <c r="O94">
        <f>rekapitulace!H8</f>
        <v>21</v>
      </c>
      <c r="P94">
        <f>O94/100*I94</f>
        <v>1824.2531999999999</v>
      </c>
    </row>
    <row r="95" spans="1:16" ht="12.75" customHeight="1">
      <c r="A95" s="13"/>
      <c r="B95" s="13"/>
      <c r="C95" s="13" t="s">
        <v>440</v>
      </c>
      <c r="D95" s="13"/>
      <c r="E95" s="13" t="s">
        <v>448</v>
      </c>
      <c r="F95" s="13"/>
      <c r="G95" s="13"/>
      <c r="H95" s="13"/>
      <c r="I95" s="13">
        <f>SUM(I91:I94)</f>
        <v>293503.83999999997</v>
      </c>
      <c r="P95">
        <f>ROUND(SUM(P91:P94),2)</f>
        <v>61635.81</v>
      </c>
    </row>
    <row r="97" spans="1:9" ht="12.75" customHeight="1">
      <c r="A97" s="7"/>
      <c r="B97" s="7"/>
      <c r="C97" s="7" t="s">
        <v>450</v>
      </c>
      <c r="D97" s="7"/>
      <c r="E97" s="7" t="s">
        <v>449</v>
      </c>
      <c r="F97" s="7"/>
      <c r="G97" s="9"/>
      <c r="H97" s="7"/>
      <c r="I97" s="9"/>
    </row>
    <row r="98" spans="1:16" ht="12.75">
      <c r="A98" s="6">
        <v>70</v>
      </c>
      <c r="B98" s="6" t="s">
        <v>46</v>
      </c>
      <c r="C98" s="6" t="s">
        <v>451</v>
      </c>
      <c r="D98" s="6" t="s">
        <v>46</v>
      </c>
      <c r="E98" s="6" t="s">
        <v>452</v>
      </c>
      <c r="F98" s="6" t="s">
        <v>72</v>
      </c>
      <c r="G98" s="8">
        <v>6.4</v>
      </c>
      <c r="H98" s="11">
        <v>291</v>
      </c>
      <c r="I98" s="10">
        <f aca="true" t="shared" si="6" ref="I98:I113">ROUND((H98*G98),2)</f>
        <v>1862.4</v>
      </c>
      <c r="O98">
        <f>rekapitulace!H8</f>
        <v>21</v>
      </c>
      <c r="P98">
        <f aca="true" t="shared" si="7" ref="P98:P113">O98/100*I98</f>
        <v>391.104</v>
      </c>
    </row>
    <row r="99" spans="1:16" ht="12.75">
      <c r="A99" s="6">
        <v>195</v>
      </c>
      <c r="B99" s="6" t="s">
        <v>46</v>
      </c>
      <c r="C99" s="6" t="s">
        <v>453</v>
      </c>
      <c r="D99" s="6" t="s">
        <v>46</v>
      </c>
      <c r="E99" s="6" t="s">
        <v>454</v>
      </c>
      <c r="F99" s="6" t="s">
        <v>447</v>
      </c>
      <c r="G99" s="8">
        <v>208.263</v>
      </c>
      <c r="H99" s="11">
        <v>1.68</v>
      </c>
      <c r="I99" s="10">
        <f t="shared" si="6"/>
        <v>349.88</v>
      </c>
      <c r="O99">
        <f>rekapitulace!H8</f>
        <v>21</v>
      </c>
      <c r="P99">
        <f t="shared" si="7"/>
        <v>73.4748</v>
      </c>
    </row>
    <row r="100" spans="1:16" ht="12.75">
      <c r="A100" s="6">
        <v>196</v>
      </c>
      <c r="B100" s="6" t="s">
        <v>46</v>
      </c>
      <c r="C100" s="6" t="s">
        <v>455</v>
      </c>
      <c r="D100" s="6" t="s">
        <v>46</v>
      </c>
      <c r="E100" s="6" t="s">
        <v>456</v>
      </c>
      <c r="F100" s="6" t="s">
        <v>72</v>
      </c>
      <c r="G100" s="8">
        <v>21.1</v>
      </c>
      <c r="H100" s="11">
        <v>284.67</v>
      </c>
      <c r="I100" s="10">
        <f t="shared" si="6"/>
        <v>6006.54</v>
      </c>
      <c r="O100">
        <f>rekapitulace!H8</f>
        <v>21</v>
      </c>
      <c r="P100">
        <f t="shared" si="7"/>
        <v>1261.3734</v>
      </c>
    </row>
    <row r="101" spans="1:16" ht="12.75">
      <c r="A101" s="6">
        <v>197</v>
      </c>
      <c r="B101" s="6" t="s">
        <v>46</v>
      </c>
      <c r="C101" s="6" t="s">
        <v>457</v>
      </c>
      <c r="D101" s="6" t="s">
        <v>46</v>
      </c>
      <c r="E101" s="6" t="s">
        <v>458</v>
      </c>
      <c r="F101" s="6" t="s">
        <v>52</v>
      </c>
      <c r="G101" s="8">
        <v>1</v>
      </c>
      <c r="H101" s="11">
        <v>540</v>
      </c>
      <c r="I101" s="10">
        <f t="shared" si="6"/>
        <v>540</v>
      </c>
      <c r="O101">
        <f>rekapitulace!H8</f>
        <v>21</v>
      </c>
      <c r="P101">
        <f t="shared" si="7"/>
        <v>113.39999999999999</v>
      </c>
    </row>
    <row r="102" spans="1:16" ht="12.75">
      <c r="A102" s="6">
        <v>206</v>
      </c>
      <c r="B102" s="6" t="s">
        <v>46</v>
      </c>
      <c r="C102" s="6" t="s">
        <v>459</v>
      </c>
      <c r="D102" s="6" t="s">
        <v>46</v>
      </c>
      <c r="E102" s="6" t="s">
        <v>460</v>
      </c>
      <c r="F102" s="6" t="s">
        <v>52</v>
      </c>
      <c r="G102" s="8">
        <v>1</v>
      </c>
      <c r="H102" s="11">
        <v>11</v>
      </c>
      <c r="I102" s="10">
        <f t="shared" si="6"/>
        <v>11</v>
      </c>
      <c r="O102">
        <f>rekapitulace!H8</f>
        <v>21</v>
      </c>
      <c r="P102">
        <f t="shared" si="7"/>
        <v>2.31</v>
      </c>
    </row>
    <row r="103" spans="1:16" ht="12.75">
      <c r="A103" s="6">
        <v>207</v>
      </c>
      <c r="B103" s="6" t="s">
        <v>46</v>
      </c>
      <c r="C103" s="6" t="s">
        <v>461</v>
      </c>
      <c r="D103" s="6" t="s">
        <v>46</v>
      </c>
      <c r="E103" s="6" t="s">
        <v>462</v>
      </c>
      <c r="F103" s="6" t="s">
        <v>52</v>
      </c>
      <c r="G103" s="8">
        <v>3</v>
      </c>
      <c r="H103" s="11">
        <v>12.1</v>
      </c>
      <c r="I103" s="10">
        <f t="shared" si="6"/>
        <v>36.3</v>
      </c>
      <c r="O103">
        <f>rekapitulace!H8</f>
        <v>21</v>
      </c>
      <c r="P103">
        <f t="shared" si="7"/>
        <v>7.622999999999999</v>
      </c>
    </row>
    <row r="104" spans="1:16" ht="12.75">
      <c r="A104" s="6">
        <v>208</v>
      </c>
      <c r="B104" s="6" t="s">
        <v>46</v>
      </c>
      <c r="C104" s="6" t="s">
        <v>463</v>
      </c>
      <c r="D104" s="6" t="s">
        <v>46</v>
      </c>
      <c r="E104" s="6" t="s">
        <v>464</v>
      </c>
      <c r="F104" s="6" t="s">
        <v>52</v>
      </c>
      <c r="G104" s="8">
        <v>1</v>
      </c>
      <c r="H104" s="11">
        <v>51</v>
      </c>
      <c r="I104" s="10">
        <f t="shared" si="6"/>
        <v>51</v>
      </c>
      <c r="O104">
        <f>rekapitulace!H8</f>
        <v>21</v>
      </c>
      <c r="P104">
        <f t="shared" si="7"/>
        <v>10.709999999999999</v>
      </c>
    </row>
    <row r="105" spans="1:16" ht="12.75">
      <c r="A105" s="6">
        <v>209</v>
      </c>
      <c r="B105" s="6" t="s">
        <v>46</v>
      </c>
      <c r="C105" s="6" t="s">
        <v>465</v>
      </c>
      <c r="D105" s="6" t="s">
        <v>46</v>
      </c>
      <c r="E105" s="6" t="s">
        <v>466</v>
      </c>
      <c r="F105" s="6" t="s">
        <v>52</v>
      </c>
      <c r="G105" s="8">
        <v>1</v>
      </c>
      <c r="H105" s="11">
        <v>0</v>
      </c>
      <c r="I105" s="10">
        <f t="shared" si="6"/>
        <v>0</v>
      </c>
      <c r="O105">
        <f>rekapitulace!H8</f>
        <v>21</v>
      </c>
      <c r="P105">
        <f t="shared" si="7"/>
        <v>0</v>
      </c>
    </row>
    <row r="106" spans="1:16" ht="12.75">
      <c r="A106" s="6">
        <v>210</v>
      </c>
      <c r="B106" s="6" t="s">
        <v>46</v>
      </c>
      <c r="C106" s="6" t="s">
        <v>467</v>
      </c>
      <c r="D106" s="6" t="s">
        <v>46</v>
      </c>
      <c r="E106" s="6" t="s">
        <v>468</v>
      </c>
      <c r="F106" s="6"/>
      <c r="G106" s="8">
        <v>4</v>
      </c>
      <c r="H106" s="11">
        <v>54</v>
      </c>
      <c r="I106" s="10">
        <f t="shared" si="6"/>
        <v>216</v>
      </c>
      <c r="O106">
        <f>rekapitulace!H8</f>
        <v>21</v>
      </c>
      <c r="P106">
        <f t="shared" si="7"/>
        <v>45.36</v>
      </c>
    </row>
    <row r="107" spans="1:16" ht="12.75">
      <c r="A107" s="6">
        <v>211</v>
      </c>
      <c r="B107" s="6" t="s">
        <v>46</v>
      </c>
      <c r="C107" s="6" t="s">
        <v>469</v>
      </c>
      <c r="D107" s="6" t="s">
        <v>46</v>
      </c>
      <c r="E107" s="6" t="s">
        <v>470</v>
      </c>
      <c r="F107" s="6"/>
      <c r="G107" s="8">
        <v>7</v>
      </c>
      <c r="H107" s="11">
        <v>31.1</v>
      </c>
      <c r="I107" s="10">
        <f t="shared" si="6"/>
        <v>217.7</v>
      </c>
      <c r="O107">
        <f>rekapitulace!H8</f>
        <v>21</v>
      </c>
      <c r="P107">
        <f t="shared" si="7"/>
        <v>45.717</v>
      </c>
    </row>
    <row r="108" spans="1:16" ht="12.75">
      <c r="A108" s="6">
        <v>212</v>
      </c>
      <c r="B108" s="6" t="s">
        <v>46</v>
      </c>
      <c r="C108" s="6" t="s">
        <v>471</v>
      </c>
      <c r="D108" s="6" t="s">
        <v>46</v>
      </c>
      <c r="E108" s="6" t="s">
        <v>472</v>
      </c>
      <c r="F108" s="6"/>
      <c r="G108" s="8">
        <v>5</v>
      </c>
      <c r="H108" s="11">
        <v>34.6</v>
      </c>
      <c r="I108" s="10">
        <f t="shared" si="6"/>
        <v>173</v>
      </c>
      <c r="O108">
        <f>rekapitulace!H8</f>
        <v>21</v>
      </c>
      <c r="P108">
        <f t="shared" si="7"/>
        <v>36.33</v>
      </c>
    </row>
    <row r="109" spans="1:16" ht="12.75">
      <c r="A109" s="6">
        <v>213</v>
      </c>
      <c r="B109" s="6" t="s">
        <v>46</v>
      </c>
      <c r="C109" s="6" t="s">
        <v>473</v>
      </c>
      <c r="D109" s="6" t="s">
        <v>46</v>
      </c>
      <c r="E109" s="6" t="s">
        <v>474</v>
      </c>
      <c r="F109" s="6"/>
      <c r="G109" s="8">
        <v>2</v>
      </c>
      <c r="H109" s="11">
        <v>306.2</v>
      </c>
      <c r="I109" s="10">
        <f t="shared" si="6"/>
        <v>612.4</v>
      </c>
      <c r="O109">
        <f>rekapitulace!H8</f>
        <v>21</v>
      </c>
      <c r="P109">
        <f t="shared" si="7"/>
        <v>128.60399999999998</v>
      </c>
    </row>
    <row r="110" spans="1:16" ht="12.75">
      <c r="A110" s="6">
        <v>214</v>
      </c>
      <c r="B110" s="6" t="s">
        <v>46</v>
      </c>
      <c r="C110" s="6" t="s">
        <v>475</v>
      </c>
      <c r="D110" s="6" t="s">
        <v>46</v>
      </c>
      <c r="E110" s="6" t="s">
        <v>476</v>
      </c>
      <c r="F110" s="6"/>
      <c r="G110" s="8">
        <v>1</v>
      </c>
      <c r="H110" s="11">
        <v>408</v>
      </c>
      <c r="I110" s="10">
        <f t="shared" si="6"/>
        <v>408</v>
      </c>
      <c r="O110">
        <f>rekapitulace!H8</f>
        <v>21</v>
      </c>
      <c r="P110">
        <f t="shared" si="7"/>
        <v>85.67999999999999</v>
      </c>
    </row>
    <row r="111" spans="1:16" ht="12.75">
      <c r="A111" s="6">
        <v>215</v>
      </c>
      <c r="B111" s="6" t="s">
        <v>46</v>
      </c>
      <c r="C111" s="6" t="s">
        <v>477</v>
      </c>
      <c r="D111" s="6" t="s">
        <v>46</v>
      </c>
      <c r="E111" s="6" t="s">
        <v>478</v>
      </c>
      <c r="F111" s="6"/>
      <c r="G111" s="8">
        <v>4</v>
      </c>
      <c r="H111" s="11">
        <v>1129</v>
      </c>
      <c r="I111" s="10">
        <f t="shared" si="6"/>
        <v>4516</v>
      </c>
      <c r="O111">
        <f>rekapitulace!H8</f>
        <v>21</v>
      </c>
      <c r="P111">
        <f t="shared" si="7"/>
        <v>948.36</v>
      </c>
    </row>
    <row r="112" spans="1:16" ht="12.75">
      <c r="A112" s="6">
        <v>216</v>
      </c>
      <c r="B112" s="6" t="s">
        <v>46</v>
      </c>
      <c r="C112" s="6" t="s">
        <v>479</v>
      </c>
      <c r="D112" s="6" t="s">
        <v>46</v>
      </c>
      <c r="E112" s="6" t="s">
        <v>480</v>
      </c>
      <c r="F112" s="6"/>
      <c r="G112" s="8">
        <v>2</v>
      </c>
      <c r="H112" s="11">
        <v>1520</v>
      </c>
      <c r="I112" s="10">
        <f t="shared" si="6"/>
        <v>3040</v>
      </c>
      <c r="O112">
        <f>rekapitulace!H8</f>
        <v>21</v>
      </c>
      <c r="P112">
        <f t="shared" si="7"/>
        <v>638.4</v>
      </c>
    </row>
    <row r="113" spans="1:16" ht="12.75">
      <c r="A113" s="6">
        <v>217</v>
      </c>
      <c r="B113" s="6" t="s">
        <v>46</v>
      </c>
      <c r="C113" s="6" t="s">
        <v>481</v>
      </c>
      <c r="D113" s="6" t="s">
        <v>46</v>
      </c>
      <c r="E113" s="6" t="s">
        <v>482</v>
      </c>
      <c r="F113" s="6"/>
      <c r="G113" s="8">
        <v>2</v>
      </c>
      <c r="H113" s="11">
        <v>1568</v>
      </c>
      <c r="I113" s="10">
        <f t="shared" si="6"/>
        <v>3136</v>
      </c>
      <c r="O113">
        <f>rekapitulace!H8</f>
        <v>21</v>
      </c>
      <c r="P113">
        <f t="shared" si="7"/>
        <v>658.56</v>
      </c>
    </row>
    <row r="114" spans="1:16" ht="12.75" customHeight="1">
      <c r="A114" s="13"/>
      <c r="B114" s="13"/>
      <c r="C114" s="13" t="s">
        <v>450</v>
      </c>
      <c r="D114" s="13"/>
      <c r="E114" s="13" t="s">
        <v>483</v>
      </c>
      <c r="F114" s="13"/>
      <c r="G114" s="13"/>
      <c r="H114" s="13"/>
      <c r="I114" s="13">
        <f>SUM(I98:I113)</f>
        <v>21176.22</v>
      </c>
      <c r="P114">
        <f>ROUND(SUM(P98:P113),2)</f>
        <v>4447.01</v>
      </c>
    </row>
    <row r="116" spans="1:9" ht="12.75" customHeight="1">
      <c r="A116" s="7"/>
      <c r="B116" s="7"/>
      <c r="C116" s="7" t="s">
        <v>484</v>
      </c>
      <c r="D116" s="7"/>
      <c r="E116" s="7" t="s">
        <v>449</v>
      </c>
      <c r="F116" s="7"/>
      <c r="G116" s="9"/>
      <c r="H116" s="7"/>
      <c r="I116" s="9"/>
    </row>
    <row r="117" spans="1:16" ht="12.75">
      <c r="A117" s="6">
        <v>73</v>
      </c>
      <c r="B117" s="6" t="s">
        <v>46</v>
      </c>
      <c r="C117" s="6" t="s">
        <v>485</v>
      </c>
      <c r="D117" s="6" t="s">
        <v>46</v>
      </c>
      <c r="E117" s="6" t="s">
        <v>486</v>
      </c>
      <c r="F117" s="6" t="s">
        <v>72</v>
      </c>
      <c r="G117" s="8">
        <v>9</v>
      </c>
      <c r="H117" s="11">
        <v>259</v>
      </c>
      <c r="I117" s="10">
        <f aca="true" t="shared" si="8" ref="I117:I139">ROUND((H117*G117),2)</f>
        <v>2331</v>
      </c>
      <c r="O117">
        <f>rekapitulace!H8</f>
        <v>21</v>
      </c>
      <c r="P117">
        <f aca="true" t="shared" si="9" ref="P117:P139">O117/100*I117</f>
        <v>489.51</v>
      </c>
    </row>
    <row r="118" spans="1:16" ht="12.75">
      <c r="A118" s="6">
        <v>74</v>
      </c>
      <c r="B118" s="6" t="s">
        <v>46</v>
      </c>
      <c r="C118" s="6" t="s">
        <v>487</v>
      </c>
      <c r="D118" s="6" t="s">
        <v>46</v>
      </c>
      <c r="E118" s="6" t="s">
        <v>488</v>
      </c>
      <c r="F118" s="6" t="s">
        <v>72</v>
      </c>
      <c r="G118" s="8">
        <v>9</v>
      </c>
      <c r="H118" s="11">
        <v>199</v>
      </c>
      <c r="I118" s="10">
        <f t="shared" si="8"/>
        <v>1791</v>
      </c>
      <c r="O118">
        <f>rekapitulace!H8</f>
        <v>21</v>
      </c>
      <c r="P118">
        <f t="shared" si="9"/>
        <v>376.11</v>
      </c>
    </row>
    <row r="119" spans="1:16" ht="12.75">
      <c r="A119" s="6">
        <v>75</v>
      </c>
      <c r="B119" s="6" t="s">
        <v>46</v>
      </c>
      <c r="C119" s="6" t="s">
        <v>489</v>
      </c>
      <c r="D119" s="6" t="s">
        <v>46</v>
      </c>
      <c r="E119" s="6" t="s">
        <v>490</v>
      </c>
      <c r="F119" s="6" t="s">
        <v>491</v>
      </c>
      <c r="G119" s="8">
        <v>1</v>
      </c>
      <c r="H119" s="11">
        <v>276</v>
      </c>
      <c r="I119" s="10">
        <f t="shared" si="8"/>
        <v>276</v>
      </c>
      <c r="O119">
        <f>rekapitulace!H8</f>
        <v>21</v>
      </c>
      <c r="P119">
        <f t="shared" si="9"/>
        <v>57.96</v>
      </c>
    </row>
    <row r="120" spans="1:16" ht="12.75">
      <c r="A120" s="6">
        <v>76</v>
      </c>
      <c r="B120" s="6" t="s">
        <v>46</v>
      </c>
      <c r="C120" s="6" t="s">
        <v>492</v>
      </c>
      <c r="D120" s="6" t="s">
        <v>46</v>
      </c>
      <c r="E120" s="6" t="s">
        <v>493</v>
      </c>
      <c r="F120" s="6" t="s">
        <v>491</v>
      </c>
      <c r="G120" s="8">
        <v>1</v>
      </c>
      <c r="H120" s="11">
        <v>197</v>
      </c>
      <c r="I120" s="10">
        <f t="shared" si="8"/>
        <v>197</v>
      </c>
      <c r="O120">
        <f>rekapitulace!H8</f>
        <v>21</v>
      </c>
      <c r="P120">
        <f t="shared" si="9"/>
        <v>41.37</v>
      </c>
    </row>
    <row r="121" spans="1:16" ht="25.5">
      <c r="A121" s="6">
        <v>77</v>
      </c>
      <c r="B121" s="6" t="s">
        <v>46</v>
      </c>
      <c r="C121" s="6" t="s">
        <v>494</v>
      </c>
      <c r="D121" s="6" t="s">
        <v>46</v>
      </c>
      <c r="E121" s="6" t="s">
        <v>495</v>
      </c>
      <c r="F121" s="6" t="s">
        <v>72</v>
      </c>
      <c r="G121" s="8">
        <v>9</v>
      </c>
      <c r="H121" s="11">
        <v>45.2</v>
      </c>
      <c r="I121" s="10">
        <f t="shared" si="8"/>
        <v>406.8</v>
      </c>
      <c r="O121">
        <f>rekapitulace!H8</f>
        <v>21</v>
      </c>
      <c r="P121">
        <f t="shared" si="9"/>
        <v>85.428</v>
      </c>
    </row>
    <row r="122" spans="1:16" ht="12.75">
      <c r="A122" s="6">
        <v>78</v>
      </c>
      <c r="B122" s="6" t="s">
        <v>46</v>
      </c>
      <c r="C122" s="6" t="s">
        <v>496</v>
      </c>
      <c r="D122" s="6" t="s">
        <v>46</v>
      </c>
      <c r="E122" s="6" t="s">
        <v>497</v>
      </c>
      <c r="F122" s="6" t="s">
        <v>52</v>
      </c>
      <c r="G122" s="8">
        <v>1</v>
      </c>
      <c r="H122" s="11">
        <v>226</v>
      </c>
      <c r="I122" s="10">
        <f t="shared" si="8"/>
        <v>226</v>
      </c>
      <c r="O122">
        <f>rekapitulace!H8</f>
        <v>21</v>
      </c>
      <c r="P122">
        <f t="shared" si="9"/>
        <v>47.46</v>
      </c>
    </row>
    <row r="123" spans="1:16" ht="12.75">
      <c r="A123" s="6">
        <v>79</v>
      </c>
      <c r="B123" s="6" t="s">
        <v>46</v>
      </c>
      <c r="C123" s="6" t="s">
        <v>498</v>
      </c>
      <c r="D123" s="6" t="s">
        <v>46</v>
      </c>
      <c r="E123" s="6" t="s">
        <v>499</v>
      </c>
      <c r="F123" s="6" t="s">
        <v>52</v>
      </c>
      <c r="G123" s="8">
        <v>1</v>
      </c>
      <c r="H123" s="11">
        <v>225</v>
      </c>
      <c r="I123" s="10">
        <f t="shared" si="8"/>
        <v>225</v>
      </c>
      <c r="O123">
        <f>rekapitulace!H8</f>
        <v>21</v>
      </c>
      <c r="P123">
        <f t="shared" si="9"/>
        <v>47.25</v>
      </c>
    </row>
    <row r="124" spans="1:16" ht="12.75">
      <c r="A124" s="6">
        <v>80</v>
      </c>
      <c r="B124" s="6" t="s">
        <v>46</v>
      </c>
      <c r="C124" s="6" t="s">
        <v>500</v>
      </c>
      <c r="D124" s="6" t="s">
        <v>46</v>
      </c>
      <c r="E124" s="6" t="s">
        <v>501</v>
      </c>
      <c r="F124" s="6" t="s">
        <v>52</v>
      </c>
      <c r="G124" s="8">
        <v>1</v>
      </c>
      <c r="H124" s="11">
        <v>266</v>
      </c>
      <c r="I124" s="10">
        <f t="shared" si="8"/>
        <v>266</v>
      </c>
      <c r="O124">
        <f>rekapitulace!H8</f>
        <v>21</v>
      </c>
      <c r="P124">
        <f t="shared" si="9"/>
        <v>55.86</v>
      </c>
    </row>
    <row r="125" spans="1:16" ht="12.75">
      <c r="A125" s="6">
        <v>81</v>
      </c>
      <c r="B125" s="6" t="s">
        <v>46</v>
      </c>
      <c r="C125" s="6" t="s">
        <v>502</v>
      </c>
      <c r="D125" s="6" t="s">
        <v>46</v>
      </c>
      <c r="E125" s="6" t="s">
        <v>503</v>
      </c>
      <c r="F125" s="6" t="s">
        <v>72</v>
      </c>
      <c r="G125" s="8">
        <v>9</v>
      </c>
      <c r="H125" s="11">
        <v>34</v>
      </c>
      <c r="I125" s="10">
        <f t="shared" si="8"/>
        <v>306</v>
      </c>
      <c r="O125">
        <f>rekapitulace!H8</f>
        <v>21</v>
      </c>
      <c r="P125">
        <f t="shared" si="9"/>
        <v>64.25999999999999</v>
      </c>
    </row>
    <row r="126" spans="1:16" ht="12.75">
      <c r="A126" s="6">
        <v>82</v>
      </c>
      <c r="B126" s="6" t="s">
        <v>46</v>
      </c>
      <c r="C126" s="6" t="s">
        <v>504</v>
      </c>
      <c r="D126" s="6" t="s">
        <v>46</v>
      </c>
      <c r="E126" s="6" t="s">
        <v>505</v>
      </c>
      <c r="F126" s="6" t="s">
        <v>72</v>
      </c>
      <c r="G126" s="8">
        <v>9</v>
      </c>
      <c r="H126" s="11">
        <v>28.6</v>
      </c>
      <c r="I126" s="10">
        <f t="shared" si="8"/>
        <v>257.4</v>
      </c>
      <c r="O126">
        <f>rekapitulace!H8</f>
        <v>21</v>
      </c>
      <c r="P126">
        <f t="shared" si="9"/>
        <v>54.053999999999995</v>
      </c>
    </row>
    <row r="127" spans="1:16" ht="12.75">
      <c r="A127" s="6">
        <v>165</v>
      </c>
      <c r="B127" s="6" t="s">
        <v>46</v>
      </c>
      <c r="C127" s="6" t="s">
        <v>506</v>
      </c>
      <c r="D127" s="6" t="s">
        <v>46</v>
      </c>
      <c r="E127" s="6" t="s">
        <v>507</v>
      </c>
      <c r="F127" s="6" t="s">
        <v>52</v>
      </c>
      <c r="G127" s="8">
        <v>1</v>
      </c>
      <c r="H127" s="11">
        <v>1600</v>
      </c>
      <c r="I127" s="10">
        <f t="shared" si="8"/>
        <v>1600</v>
      </c>
      <c r="O127">
        <f>rekapitulace!H8</f>
        <v>21</v>
      </c>
      <c r="P127">
        <f t="shared" si="9"/>
        <v>336</v>
      </c>
    </row>
    <row r="128" spans="1:16" ht="12.75">
      <c r="A128" s="6">
        <v>166</v>
      </c>
      <c r="B128" s="6" t="s">
        <v>46</v>
      </c>
      <c r="C128" s="6" t="s">
        <v>508</v>
      </c>
      <c r="D128" s="6" t="s">
        <v>46</v>
      </c>
      <c r="E128" s="6" t="s">
        <v>509</v>
      </c>
      <c r="F128" s="6" t="s">
        <v>52</v>
      </c>
      <c r="G128" s="8">
        <v>1</v>
      </c>
      <c r="H128" s="11">
        <v>164</v>
      </c>
      <c r="I128" s="10">
        <f t="shared" si="8"/>
        <v>164</v>
      </c>
      <c r="O128">
        <f>rekapitulace!H8</f>
        <v>21</v>
      </c>
      <c r="P128">
        <f t="shared" si="9"/>
        <v>34.44</v>
      </c>
    </row>
    <row r="129" spans="1:16" ht="12.75">
      <c r="A129" s="6">
        <v>167</v>
      </c>
      <c r="B129" s="6" t="s">
        <v>46</v>
      </c>
      <c r="C129" s="6" t="s">
        <v>510</v>
      </c>
      <c r="D129" s="6" t="s">
        <v>46</v>
      </c>
      <c r="E129" s="6" t="s">
        <v>511</v>
      </c>
      <c r="F129" s="6" t="s">
        <v>52</v>
      </c>
      <c r="G129" s="8">
        <v>1</v>
      </c>
      <c r="H129" s="11">
        <v>60.2</v>
      </c>
      <c r="I129" s="10">
        <f t="shared" si="8"/>
        <v>60.2</v>
      </c>
      <c r="O129">
        <f>rekapitulace!H8</f>
        <v>21</v>
      </c>
      <c r="P129">
        <f t="shared" si="9"/>
        <v>12.642</v>
      </c>
    </row>
    <row r="130" spans="1:16" ht="12.75">
      <c r="A130" s="6">
        <v>168</v>
      </c>
      <c r="B130" s="6" t="s">
        <v>46</v>
      </c>
      <c r="C130" s="6" t="s">
        <v>512</v>
      </c>
      <c r="D130" s="6" t="s">
        <v>46</v>
      </c>
      <c r="E130" s="6" t="s">
        <v>513</v>
      </c>
      <c r="F130" s="6" t="s">
        <v>52</v>
      </c>
      <c r="G130" s="8">
        <v>1</v>
      </c>
      <c r="H130" s="11">
        <v>797</v>
      </c>
      <c r="I130" s="10">
        <f t="shared" si="8"/>
        <v>797</v>
      </c>
      <c r="O130">
        <f>rekapitulace!H8</f>
        <v>21</v>
      </c>
      <c r="P130">
        <f t="shared" si="9"/>
        <v>167.37</v>
      </c>
    </row>
    <row r="131" spans="1:16" ht="12.75">
      <c r="A131" s="6">
        <v>169</v>
      </c>
      <c r="B131" s="6" t="s">
        <v>46</v>
      </c>
      <c r="C131" s="6" t="s">
        <v>514</v>
      </c>
      <c r="D131" s="6" t="s">
        <v>46</v>
      </c>
      <c r="E131" s="6" t="s">
        <v>515</v>
      </c>
      <c r="F131" s="6" t="s">
        <v>52</v>
      </c>
      <c r="G131" s="8">
        <v>5</v>
      </c>
      <c r="H131" s="11">
        <v>9.33</v>
      </c>
      <c r="I131" s="10">
        <f t="shared" si="8"/>
        <v>46.65</v>
      </c>
      <c r="O131">
        <f>rekapitulace!H8</f>
        <v>21</v>
      </c>
      <c r="P131">
        <f t="shared" si="9"/>
        <v>9.7965</v>
      </c>
    </row>
    <row r="132" spans="1:16" ht="25.5">
      <c r="A132" s="6">
        <v>170</v>
      </c>
      <c r="B132" s="6" t="s">
        <v>46</v>
      </c>
      <c r="C132" s="6" t="s">
        <v>516</v>
      </c>
      <c r="D132" s="6" t="s">
        <v>46</v>
      </c>
      <c r="E132" s="6" t="s">
        <v>517</v>
      </c>
      <c r="F132" s="6" t="s">
        <v>355</v>
      </c>
      <c r="G132" s="8">
        <v>1</v>
      </c>
      <c r="H132" s="11">
        <v>77.9</v>
      </c>
      <c r="I132" s="10">
        <f t="shared" si="8"/>
        <v>77.9</v>
      </c>
      <c r="O132">
        <f>rekapitulace!H8</f>
        <v>21</v>
      </c>
      <c r="P132">
        <f t="shared" si="9"/>
        <v>16.359</v>
      </c>
    </row>
    <row r="133" spans="1:16" ht="12.75">
      <c r="A133" s="6">
        <v>171</v>
      </c>
      <c r="B133" s="6" t="s">
        <v>46</v>
      </c>
      <c r="C133" s="6" t="s">
        <v>518</v>
      </c>
      <c r="D133" s="6" t="s">
        <v>46</v>
      </c>
      <c r="E133" s="6" t="s">
        <v>519</v>
      </c>
      <c r="F133" s="6" t="s">
        <v>72</v>
      </c>
      <c r="G133" s="8">
        <v>12.6</v>
      </c>
      <c r="H133" s="11">
        <v>461</v>
      </c>
      <c r="I133" s="10">
        <f t="shared" si="8"/>
        <v>5808.6</v>
      </c>
      <c r="O133">
        <f>rekapitulace!H8</f>
        <v>21</v>
      </c>
      <c r="P133">
        <f t="shared" si="9"/>
        <v>1219.806</v>
      </c>
    </row>
    <row r="134" spans="1:16" ht="12.75">
      <c r="A134" s="6">
        <v>176</v>
      </c>
      <c r="B134" s="6" t="s">
        <v>46</v>
      </c>
      <c r="C134" s="6" t="s">
        <v>520</v>
      </c>
      <c r="D134" s="6" t="s">
        <v>46</v>
      </c>
      <c r="E134" s="6" t="s">
        <v>521</v>
      </c>
      <c r="F134" s="6" t="s">
        <v>52</v>
      </c>
      <c r="G134" s="8">
        <v>9</v>
      </c>
      <c r="H134" s="11">
        <v>27.3</v>
      </c>
      <c r="I134" s="10">
        <f t="shared" si="8"/>
        <v>245.7</v>
      </c>
      <c r="O134">
        <f>rekapitulace!H8</f>
        <v>21</v>
      </c>
      <c r="P134">
        <f t="shared" si="9"/>
        <v>51.596999999999994</v>
      </c>
    </row>
    <row r="135" spans="1:16" ht="12.75">
      <c r="A135" s="6">
        <v>177</v>
      </c>
      <c r="B135" s="6" t="s">
        <v>46</v>
      </c>
      <c r="C135" s="6" t="s">
        <v>522</v>
      </c>
      <c r="D135" s="6" t="s">
        <v>46</v>
      </c>
      <c r="E135" s="6" t="s">
        <v>523</v>
      </c>
      <c r="F135" s="6" t="s">
        <v>52</v>
      </c>
      <c r="G135" s="8">
        <v>1</v>
      </c>
      <c r="H135" s="11">
        <v>664</v>
      </c>
      <c r="I135" s="10">
        <f t="shared" si="8"/>
        <v>664</v>
      </c>
      <c r="O135">
        <f>rekapitulace!H8</f>
        <v>21</v>
      </c>
      <c r="P135">
        <f t="shared" si="9"/>
        <v>139.44</v>
      </c>
    </row>
    <row r="136" spans="1:16" ht="12.75">
      <c r="A136" s="6">
        <v>178</v>
      </c>
      <c r="B136" s="6" t="s">
        <v>46</v>
      </c>
      <c r="C136" s="6" t="s">
        <v>524</v>
      </c>
      <c r="D136" s="6" t="s">
        <v>46</v>
      </c>
      <c r="E136" s="6" t="s">
        <v>525</v>
      </c>
      <c r="F136" s="6" t="s">
        <v>52</v>
      </c>
      <c r="G136" s="8">
        <v>7</v>
      </c>
      <c r="H136" s="11">
        <v>588</v>
      </c>
      <c r="I136" s="10">
        <f t="shared" si="8"/>
        <v>4116</v>
      </c>
      <c r="O136">
        <f>rekapitulace!H8</f>
        <v>21</v>
      </c>
      <c r="P136">
        <f t="shared" si="9"/>
        <v>864.36</v>
      </c>
    </row>
    <row r="137" spans="1:16" ht="12.75">
      <c r="A137" s="6">
        <v>179</v>
      </c>
      <c r="B137" s="6" t="s">
        <v>46</v>
      </c>
      <c r="C137" s="6" t="s">
        <v>526</v>
      </c>
      <c r="D137" s="6" t="s">
        <v>46</v>
      </c>
      <c r="E137" s="6" t="s">
        <v>527</v>
      </c>
      <c r="F137" s="6" t="s">
        <v>52</v>
      </c>
      <c r="G137" s="8">
        <v>2</v>
      </c>
      <c r="H137" s="11">
        <v>37.3</v>
      </c>
      <c r="I137" s="10">
        <f t="shared" si="8"/>
        <v>74.6</v>
      </c>
      <c r="O137">
        <f>rekapitulace!H8</f>
        <v>21</v>
      </c>
      <c r="P137">
        <f t="shared" si="9"/>
        <v>15.665999999999999</v>
      </c>
    </row>
    <row r="138" spans="1:16" ht="12.75">
      <c r="A138" s="6">
        <v>180</v>
      </c>
      <c r="B138" s="6" t="s">
        <v>46</v>
      </c>
      <c r="C138" s="6" t="s">
        <v>528</v>
      </c>
      <c r="D138" s="6" t="s">
        <v>46</v>
      </c>
      <c r="E138" s="6" t="s">
        <v>529</v>
      </c>
      <c r="F138" s="6" t="s">
        <v>52</v>
      </c>
      <c r="G138" s="8">
        <v>2</v>
      </c>
      <c r="H138" s="11">
        <v>636</v>
      </c>
      <c r="I138" s="10">
        <f t="shared" si="8"/>
        <v>1272</v>
      </c>
      <c r="O138">
        <f>rekapitulace!H8</f>
        <v>21</v>
      </c>
      <c r="P138">
        <f t="shared" si="9"/>
        <v>267.12</v>
      </c>
    </row>
    <row r="139" spans="1:16" ht="12.75">
      <c r="A139" s="6">
        <v>250</v>
      </c>
      <c r="B139" s="6" t="s">
        <v>46</v>
      </c>
      <c r="C139" s="6" t="s">
        <v>530</v>
      </c>
      <c r="D139" s="6" t="s">
        <v>46</v>
      </c>
      <c r="E139" s="6" t="s">
        <v>531</v>
      </c>
      <c r="F139" s="6" t="s">
        <v>447</v>
      </c>
      <c r="G139" s="8">
        <v>124.635</v>
      </c>
      <c r="H139" s="11">
        <v>1.02</v>
      </c>
      <c r="I139" s="10">
        <f t="shared" si="8"/>
        <v>127.13</v>
      </c>
      <c r="O139">
        <f>rekapitulace!H8</f>
        <v>21</v>
      </c>
      <c r="P139">
        <f t="shared" si="9"/>
        <v>26.6973</v>
      </c>
    </row>
    <row r="140" spans="1:16" ht="12.75" customHeight="1">
      <c r="A140" s="13"/>
      <c r="B140" s="13"/>
      <c r="C140" s="13" t="s">
        <v>484</v>
      </c>
      <c r="D140" s="13"/>
      <c r="E140" s="13" t="s">
        <v>483</v>
      </c>
      <c r="F140" s="13"/>
      <c r="G140" s="13"/>
      <c r="H140" s="13"/>
      <c r="I140" s="13">
        <f>SUM(I117:I139)</f>
        <v>21335.98</v>
      </c>
      <c r="P140">
        <f>ROUND(SUM(P117:P139),2)</f>
        <v>4480.56</v>
      </c>
    </row>
    <row r="142" spans="1:9" ht="12.75" customHeight="1">
      <c r="A142" s="7"/>
      <c r="B142" s="7"/>
      <c r="C142" s="7" t="s">
        <v>532</v>
      </c>
      <c r="D142" s="7"/>
      <c r="E142" s="7" t="s">
        <v>449</v>
      </c>
      <c r="F142" s="7"/>
      <c r="G142" s="9"/>
      <c r="H142" s="7"/>
      <c r="I142" s="9"/>
    </row>
    <row r="143" spans="1:16" ht="12.75">
      <c r="A143" s="6">
        <v>85</v>
      </c>
      <c r="B143" s="6" t="s">
        <v>46</v>
      </c>
      <c r="C143" s="6" t="s">
        <v>533</v>
      </c>
      <c r="D143" s="6" t="s">
        <v>46</v>
      </c>
      <c r="E143" s="6" t="s">
        <v>534</v>
      </c>
      <c r="F143" s="6" t="s">
        <v>491</v>
      </c>
      <c r="G143" s="8">
        <v>1</v>
      </c>
      <c r="H143" s="11">
        <v>2210</v>
      </c>
      <c r="I143" s="10">
        <f aca="true" t="shared" si="10" ref="I143:I162">ROUND((H143*G143),2)</f>
        <v>2210</v>
      </c>
      <c r="O143">
        <f>rekapitulace!H8</f>
        <v>21</v>
      </c>
      <c r="P143">
        <f aca="true" t="shared" si="11" ref="P143:P162">O143/100*I143</f>
        <v>464.09999999999997</v>
      </c>
    </row>
    <row r="144" spans="1:16" ht="12.75">
      <c r="A144" s="6">
        <v>86</v>
      </c>
      <c r="B144" s="6" t="s">
        <v>46</v>
      </c>
      <c r="C144" s="6" t="s">
        <v>535</v>
      </c>
      <c r="D144" s="6" t="s">
        <v>46</v>
      </c>
      <c r="E144" s="6" t="s">
        <v>536</v>
      </c>
      <c r="F144" s="6" t="s">
        <v>491</v>
      </c>
      <c r="G144" s="8">
        <v>1</v>
      </c>
      <c r="H144" s="11">
        <v>3257</v>
      </c>
      <c r="I144" s="10">
        <f t="shared" si="10"/>
        <v>3257</v>
      </c>
      <c r="O144">
        <f>rekapitulace!H8</f>
        <v>21</v>
      </c>
      <c r="P144">
        <f t="shared" si="11"/>
        <v>683.97</v>
      </c>
    </row>
    <row r="145" spans="1:16" ht="12.75">
      <c r="A145" s="6">
        <v>89</v>
      </c>
      <c r="B145" s="6" t="s">
        <v>46</v>
      </c>
      <c r="C145" s="6" t="s">
        <v>537</v>
      </c>
      <c r="D145" s="6" t="s">
        <v>46</v>
      </c>
      <c r="E145" s="6" t="s">
        <v>538</v>
      </c>
      <c r="F145" s="6" t="s">
        <v>491</v>
      </c>
      <c r="G145" s="8">
        <v>1</v>
      </c>
      <c r="H145" s="11">
        <v>1580</v>
      </c>
      <c r="I145" s="10">
        <f t="shared" si="10"/>
        <v>1580</v>
      </c>
      <c r="O145">
        <f>rekapitulace!H8</f>
        <v>21</v>
      </c>
      <c r="P145">
        <f t="shared" si="11"/>
        <v>331.8</v>
      </c>
    </row>
    <row r="146" spans="1:16" ht="12.75">
      <c r="A146" s="6">
        <v>218</v>
      </c>
      <c r="B146" s="6" t="s">
        <v>46</v>
      </c>
      <c r="C146" s="6" t="s">
        <v>539</v>
      </c>
      <c r="D146" s="6" t="s">
        <v>46</v>
      </c>
      <c r="E146" s="6" t="s">
        <v>540</v>
      </c>
      <c r="F146" s="6" t="s">
        <v>52</v>
      </c>
      <c r="G146" s="8">
        <v>1</v>
      </c>
      <c r="H146" s="11">
        <v>1919</v>
      </c>
      <c r="I146" s="10">
        <f t="shared" si="10"/>
        <v>1919</v>
      </c>
      <c r="O146">
        <f>rekapitulace!H8</f>
        <v>21</v>
      </c>
      <c r="P146">
        <f t="shared" si="11"/>
        <v>402.99</v>
      </c>
    </row>
    <row r="147" spans="1:16" ht="12.75">
      <c r="A147" s="6">
        <v>219</v>
      </c>
      <c r="B147" s="6" t="s">
        <v>46</v>
      </c>
      <c r="C147" s="6" t="s">
        <v>541</v>
      </c>
      <c r="D147" s="6" t="s">
        <v>46</v>
      </c>
      <c r="E147" s="6" t="s">
        <v>542</v>
      </c>
      <c r="F147" s="6"/>
      <c r="G147" s="8">
        <v>1</v>
      </c>
      <c r="H147" s="11">
        <v>890</v>
      </c>
      <c r="I147" s="10">
        <f t="shared" si="10"/>
        <v>890</v>
      </c>
      <c r="O147">
        <f>rekapitulace!H8</f>
        <v>21</v>
      </c>
      <c r="P147">
        <f t="shared" si="11"/>
        <v>186.9</v>
      </c>
    </row>
    <row r="148" spans="1:16" ht="12.75">
      <c r="A148" s="6">
        <v>220</v>
      </c>
      <c r="B148" s="6" t="s">
        <v>46</v>
      </c>
      <c r="C148" s="6" t="s">
        <v>543</v>
      </c>
      <c r="D148" s="6" t="s">
        <v>46</v>
      </c>
      <c r="E148" s="6" t="s">
        <v>544</v>
      </c>
      <c r="F148" s="6" t="s">
        <v>52</v>
      </c>
      <c r="G148" s="8">
        <v>1</v>
      </c>
      <c r="H148" s="11">
        <v>79</v>
      </c>
      <c r="I148" s="10">
        <f t="shared" si="10"/>
        <v>79</v>
      </c>
      <c r="O148">
        <f>rekapitulace!H8</f>
        <v>21</v>
      </c>
      <c r="P148">
        <f t="shared" si="11"/>
        <v>16.59</v>
      </c>
    </row>
    <row r="149" spans="1:16" ht="12.75">
      <c r="A149" s="6">
        <v>221</v>
      </c>
      <c r="B149" s="6" t="s">
        <v>46</v>
      </c>
      <c r="C149" s="6" t="s">
        <v>545</v>
      </c>
      <c r="D149" s="6" t="s">
        <v>46</v>
      </c>
      <c r="E149" s="6" t="s">
        <v>546</v>
      </c>
      <c r="F149" s="6"/>
      <c r="G149" s="8">
        <v>1</v>
      </c>
      <c r="H149" s="11">
        <v>2494</v>
      </c>
      <c r="I149" s="10">
        <f t="shared" si="10"/>
        <v>2494</v>
      </c>
      <c r="O149">
        <f>rekapitulace!H8</f>
        <v>21</v>
      </c>
      <c r="P149">
        <f t="shared" si="11"/>
        <v>523.74</v>
      </c>
    </row>
    <row r="150" spans="1:16" ht="12.75">
      <c r="A150" s="6">
        <v>222</v>
      </c>
      <c r="B150" s="6" t="s">
        <v>46</v>
      </c>
      <c r="C150" s="6" t="s">
        <v>547</v>
      </c>
      <c r="D150" s="6" t="s">
        <v>46</v>
      </c>
      <c r="E150" s="6" t="s">
        <v>548</v>
      </c>
      <c r="F150" s="6"/>
      <c r="G150" s="8">
        <v>1</v>
      </c>
      <c r="H150" s="11">
        <v>1830</v>
      </c>
      <c r="I150" s="10">
        <f t="shared" si="10"/>
        <v>1830</v>
      </c>
      <c r="O150">
        <f>rekapitulace!H8</f>
        <v>21</v>
      </c>
      <c r="P150">
        <f t="shared" si="11"/>
        <v>384.3</v>
      </c>
    </row>
    <row r="151" spans="1:16" ht="12.75">
      <c r="A151" s="6">
        <v>223</v>
      </c>
      <c r="B151" s="6" t="s">
        <v>46</v>
      </c>
      <c r="C151" s="6" t="s">
        <v>549</v>
      </c>
      <c r="D151" s="6" t="s">
        <v>46</v>
      </c>
      <c r="E151" s="6" t="s">
        <v>550</v>
      </c>
      <c r="F151" s="6"/>
      <c r="G151" s="8">
        <v>1</v>
      </c>
      <c r="H151" s="11">
        <v>8110</v>
      </c>
      <c r="I151" s="10">
        <f t="shared" si="10"/>
        <v>8110</v>
      </c>
      <c r="O151">
        <f>rekapitulace!H8</f>
        <v>21</v>
      </c>
      <c r="P151">
        <f t="shared" si="11"/>
        <v>1703.1</v>
      </c>
    </row>
    <row r="152" spans="1:16" ht="12.75">
      <c r="A152" s="6">
        <v>224</v>
      </c>
      <c r="B152" s="6" t="s">
        <v>46</v>
      </c>
      <c r="C152" s="6" t="s">
        <v>551</v>
      </c>
      <c r="D152" s="6" t="s">
        <v>46</v>
      </c>
      <c r="E152" s="6" t="s">
        <v>552</v>
      </c>
      <c r="F152" s="6"/>
      <c r="G152" s="8">
        <v>1</v>
      </c>
      <c r="H152" s="11">
        <v>2400</v>
      </c>
      <c r="I152" s="10">
        <f t="shared" si="10"/>
        <v>2400</v>
      </c>
      <c r="O152">
        <f>rekapitulace!H8</f>
        <v>21</v>
      </c>
      <c r="P152">
        <f t="shared" si="11"/>
        <v>504</v>
      </c>
    </row>
    <row r="153" spans="1:16" ht="12.75">
      <c r="A153" s="6">
        <v>225</v>
      </c>
      <c r="B153" s="6" t="s">
        <v>46</v>
      </c>
      <c r="C153" s="6" t="s">
        <v>553</v>
      </c>
      <c r="D153" s="6" t="s">
        <v>46</v>
      </c>
      <c r="E153" s="6" t="s">
        <v>554</v>
      </c>
      <c r="F153" s="6" t="s">
        <v>72</v>
      </c>
      <c r="G153" s="8">
        <v>20.9</v>
      </c>
      <c r="H153" s="11">
        <v>1730.32</v>
      </c>
      <c r="I153" s="10">
        <f t="shared" si="10"/>
        <v>36163.69</v>
      </c>
      <c r="O153">
        <f>rekapitulace!H8</f>
        <v>21</v>
      </c>
      <c r="P153">
        <f t="shared" si="11"/>
        <v>7594.3749</v>
      </c>
    </row>
    <row r="154" spans="1:16" ht="12.75">
      <c r="A154" s="6">
        <v>226</v>
      </c>
      <c r="B154" s="6" t="s">
        <v>46</v>
      </c>
      <c r="C154" s="6" t="s">
        <v>555</v>
      </c>
      <c r="D154" s="6" t="s">
        <v>46</v>
      </c>
      <c r="E154" s="6" t="s">
        <v>556</v>
      </c>
      <c r="F154" s="6"/>
      <c r="G154" s="8">
        <v>6</v>
      </c>
      <c r="H154" s="11">
        <v>1982.3</v>
      </c>
      <c r="I154" s="10">
        <f t="shared" si="10"/>
        <v>11893.8</v>
      </c>
      <c r="O154">
        <f>rekapitulace!H8</f>
        <v>21</v>
      </c>
      <c r="P154">
        <f t="shared" si="11"/>
        <v>2497.698</v>
      </c>
    </row>
    <row r="155" spans="1:16" ht="12.75">
      <c r="A155" s="6">
        <v>227</v>
      </c>
      <c r="B155" s="6" t="s">
        <v>46</v>
      </c>
      <c r="C155" s="6" t="s">
        <v>557</v>
      </c>
      <c r="D155" s="6" t="s">
        <v>46</v>
      </c>
      <c r="E155" s="6" t="s">
        <v>558</v>
      </c>
      <c r="F155" s="6"/>
      <c r="G155" s="8">
        <v>2</v>
      </c>
      <c r="H155" s="11">
        <v>2070</v>
      </c>
      <c r="I155" s="10">
        <f t="shared" si="10"/>
        <v>4140</v>
      </c>
      <c r="O155">
        <f>rekapitulace!H8</f>
        <v>21</v>
      </c>
      <c r="P155">
        <f t="shared" si="11"/>
        <v>869.4</v>
      </c>
    </row>
    <row r="156" spans="1:16" ht="12.75">
      <c r="A156" s="6">
        <v>228</v>
      </c>
      <c r="B156" s="6" t="s">
        <v>46</v>
      </c>
      <c r="C156" s="6" t="s">
        <v>559</v>
      </c>
      <c r="D156" s="6" t="s">
        <v>46</v>
      </c>
      <c r="E156" s="6" t="s">
        <v>560</v>
      </c>
      <c r="F156" s="6"/>
      <c r="G156" s="8">
        <v>1</v>
      </c>
      <c r="H156" s="11">
        <v>299</v>
      </c>
      <c r="I156" s="10">
        <f t="shared" si="10"/>
        <v>299</v>
      </c>
      <c r="O156">
        <f>rekapitulace!H8</f>
        <v>21</v>
      </c>
      <c r="P156">
        <f t="shared" si="11"/>
        <v>62.79</v>
      </c>
    </row>
    <row r="157" spans="1:16" ht="12.75">
      <c r="A157" s="6">
        <v>229</v>
      </c>
      <c r="B157" s="6" t="s">
        <v>46</v>
      </c>
      <c r="C157" s="6" t="s">
        <v>561</v>
      </c>
      <c r="D157" s="6" t="s">
        <v>46</v>
      </c>
      <c r="E157" s="6" t="s">
        <v>562</v>
      </c>
      <c r="F157" s="6"/>
      <c r="G157" s="8">
        <v>1</v>
      </c>
      <c r="H157" s="11">
        <v>511</v>
      </c>
      <c r="I157" s="10">
        <f t="shared" si="10"/>
        <v>511</v>
      </c>
      <c r="O157">
        <f>rekapitulace!H8</f>
        <v>21</v>
      </c>
      <c r="P157">
        <f t="shared" si="11"/>
        <v>107.31</v>
      </c>
    </row>
    <row r="158" spans="1:16" ht="12.75">
      <c r="A158" s="6">
        <v>230</v>
      </c>
      <c r="B158" s="6" t="s">
        <v>46</v>
      </c>
      <c r="C158" s="6" t="s">
        <v>563</v>
      </c>
      <c r="D158" s="6" t="s">
        <v>46</v>
      </c>
      <c r="E158" s="6" t="s">
        <v>564</v>
      </c>
      <c r="F158" s="6"/>
      <c r="G158" s="8">
        <v>1</v>
      </c>
      <c r="H158" s="11">
        <v>949</v>
      </c>
      <c r="I158" s="10">
        <f t="shared" si="10"/>
        <v>949</v>
      </c>
      <c r="O158">
        <f>rekapitulace!H8</f>
        <v>21</v>
      </c>
      <c r="P158">
        <f t="shared" si="11"/>
        <v>199.29</v>
      </c>
    </row>
    <row r="159" spans="1:16" ht="12.75">
      <c r="A159" s="6">
        <v>231</v>
      </c>
      <c r="B159" s="6" t="s">
        <v>46</v>
      </c>
      <c r="C159" s="6" t="s">
        <v>565</v>
      </c>
      <c r="D159" s="6" t="s">
        <v>46</v>
      </c>
      <c r="E159" s="6" t="s">
        <v>566</v>
      </c>
      <c r="F159" s="6" t="s">
        <v>52</v>
      </c>
      <c r="G159" s="8">
        <v>1</v>
      </c>
      <c r="H159" s="11">
        <v>245</v>
      </c>
      <c r="I159" s="10">
        <f t="shared" si="10"/>
        <v>245</v>
      </c>
      <c r="O159">
        <f>rekapitulace!H8</f>
        <v>21</v>
      </c>
      <c r="P159">
        <f t="shared" si="11"/>
        <v>51.449999999999996</v>
      </c>
    </row>
    <row r="160" spans="1:16" ht="12.75">
      <c r="A160" s="6">
        <v>232</v>
      </c>
      <c r="B160" s="6" t="s">
        <v>46</v>
      </c>
      <c r="C160" s="6" t="s">
        <v>567</v>
      </c>
      <c r="D160" s="6" t="s">
        <v>46</v>
      </c>
      <c r="E160" s="6" t="s">
        <v>568</v>
      </c>
      <c r="F160" s="6"/>
      <c r="G160" s="8">
        <v>1</v>
      </c>
      <c r="H160" s="11">
        <v>199</v>
      </c>
      <c r="I160" s="10">
        <f t="shared" si="10"/>
        <v>199</v>
      </c>
      <c r="O160">
        <f>rekapitulace!H8</f>
        <v>21</v>
      </c>
      <c r="P160">
        <f t="shared" si="11"/>
        <v>41.79</v>
      </c>
    </row>
    <row r="161" spans="1:16" ht="12.75">
      <c r="A161" s="6">
        <v>233</v>
      </c>
      <c r="B161" s="6" t="s">
        <v>46</v>
      </c>
      <c r="C161" s="6" t="s">
        <v>569</v>
      </c>
      <c r="D161" s="6" t="s">
        <v>46</v>
      </c>
      <c r="E161" s="6" t="s">
        <v>570</v>
      </c>
      <c r="F161" s="6"/>
      <c r="G161" s="8">
        <v>1</v>
      </c>
      <c r="H161" s="11">
        <v>20000</v>
      </c>
      <c r="I161" s="10">
        <f t="shared" si="10"/>
        <v>20000</v>
      </c>
      <c r="O161">
        <f>rekapitulace!H8</f>
        <v>21</v>
      </c>
      <c r="P161">
        <f t="shared" si="11"/>
        <v>4200</v>
      </c>
    </row>
    <row r="162" spans="1:16" ht="12.75">
      <c r="A162" s="6">
        <v>251</v>
      </c>
      <c r="B162" s="6" t="s">
        <v>46</v>
      </c>
      <c r="C162" s="6" t="s">
        <v>571</v>
      </c>
      <c r="D162" s="6" t="s">
        <v>46</v>
      </c>
      <c r="E162" s="6" t="s">
        <v>572</v>
      </c>
      <c r="F162" s="6" t="s">
        <v>447</v>
      </c>
      <c r="G162" s="8">
        <v>991.695</v>
      </c>
      <c r="H162" s="11">
        <v>0.21</v>
      </c>
      <c r="I162" s="10">
        <f t="shared" si="10"/>
        <v>208.26</v>
      </c>
      <c r="O162">
        <f>rekapitulace!H8</f>
        <v>21</v>
      </c>
      <c r="P162">
        <f t="shared" si="11"/>
        <v>43.73459999999999</v>
      </c>
    </row>
    <row r="163" spans="1:16" ht="12.75" customHeight="1">
      <c r="A163" s="13"/>
      <c r="B163" s="13"/>
      <c r="C163" s="13" t="s">
        <v>532</v>
      </c>
      <c r="D163" s="13"/>
      <c r="E163" s="13" t="s">
        <v>483</v>
      </c>
      <c r="F163" s="13"/>
      <c r="G163" s="13"/>
      <c r="H163" s="13"/>
      <c r="I163" s="13">
        <f>SUM(I143:I162)</f>
        <v>99377.75</v>
      </c>
      <c r="P163">
        <f>ROUND(SUM(P143:P162),2)</f>
        <v>20869.33</v>
      </c>
    </row>
    <row r="165" spans="1:9" ht="12.75" customHeight="1">
      <c r="A165" s="7"/>
      <c r="B165" s="7"/>
      <c r="C165" s="7" t="s">
        <v>574</v>
      </c>
      <c r="D165" s="7"/>
      <c r="E165" s="7" t="s">
        <v>573</v>
      </c>
      <c r="F165" s="7"/>
      <c r="G165" s="9"/>
      <c r="H165" s="7"/>
      <c r="I165" s="9"/>
    </row>
    <row r="166" spans="1:16" ht="12.75">
      <c r="A166" s="6">
        <v>91</v>
      </c>
      <c r="B166" s="6" t="s">
        <v>46</v>
      </c>
      <c r="C166" s="6" t="s">
        <v>144</v>
      </c>
      <c r="D166" s="6" t="s">
        <v>46</v>
      </c>
      <c r="E166" s="6" t="s">
        <v>575</v>
      </c>
      <c r="F166" s="6" t="s">
        <v>52</v>
      </c>
      <c r="G166" s="8">
        <v>1</v>
      </c>
      <c r="H166" s="11">
        <v>1690</v>
      </c>
      <c r="I166" s="10">
        <f>ROUND((H166*G166),2)</f>
        <v>1690</v>
      </c>
      <c r="O166">
        <f>rekapitulace!H8</f>
        <v>21</v>
      </c>
      <c r="P166">
        <f>O166/100*I166</f>
        <v>354.9</v>
      </c>
    </row>
    <row r="167" spans="1:16" ht="12.75">
      <c r="A167" s="6">
        <v>92</v>
      </c>
      <c r="B167" s="6" t="s">
        <v>46</v>
      </c>
      <c r="C167" s="6" t="s">
        <v>142</v>
      </c>
      <c r="D167" s="6" t="s">
        <v>46</v>
      </c>
      <c r="E167" s="6" t="s">
        <v>576</v>
      </c>
      <c r="F167" s="6" t="s">
        <v>355</v>
      </c>
      <c r="G167" s="8">
        <v>2</v>
      </c>
      <c r="H167" s="11">
        <v>1736.62</v>
      </c>
      <c r="I167" s="10">
        <f>ROUND((H167*G167),2)</f>
        <v>3473.24</v>
      </c>
      <c r="O167">
        <f>rekapitulace!H8</f>
        <v>21</v>
      </c>
      <c r="P167">
        <f>O167/100*I167</f>
        <v>729.3803999999999</v>
      </c>
    </row>
    <row r="168" spans="1:16" ht="12.75">
      <c r="A168" s="6">
        <v>164</v>
      </c>
      <c r="B168" s="6" t="s">
        <v>46</v>
      </c>
      <c r="C168" s="6" t="s">
        <v>233</v>
      </c>
      <c r="D168" s="6" t="s">
        <v>46</v>
      </c>
      <c r="E168" s="6" t="s">
        <v>577</v>
      </c>
      <c r="F168" s="6" t="s">
        <v>52</v>
      </c>
      <c r="G168" s="8">
        <v>1</v>
      </c>
      <c r="H168" s="11">
        <v>1690</v>
      </c>
      <c r="I168" s="10">
        <f>ROUND((H168*G168),2)</f>
        <v>1690</v>
      </c>
      <c r="O168">
        <f>rekapitulace!H8</f>
        <v>21</v>
      </c>
      <c r="P168">
        <f>O168/100*I168</f>
        <v>354.9</v>
      </c>
    </row>
    <row r="169" spans="1:16" ht="12.75" customHeight="1">
      <c r="A169" s="13"/>
      <c r="B169" s="13"/>
      <c r="C169" s="13" t="s">
        <v>574</v>
      </c>
      <c r="D169" s="13"/>
      <c r="E169" s="13" t="s">
        <v>578</v>
      </c>
      <c r="F169" s="13"/>
      <c r="G169" s="13"/>
      <c r="H169" s="13"/>
      <c r="I169" s="13">
        <f>SUM(I166:I168)</f>
        <v>6853.24</v>
      </c>
      <c r="P169">
        <f>ROUND(SUM(P166:P168),2)</f>
        <v>1439.18</v>
      </c>
    </row>
    <row r="171" spans="1:9" ht="12.75" customHeight="1">
      <c r="A171" s="7"/>
      <c r="B171" s="7"/>
      <c r="C171" s="7" t="s">
        <v>580</v>
      </c>
      <c r="D171" s="7"/>
      <c r="E171" s="7" t="s">
        <v>579</v>
      </c>
      <c r="F171" s="7"/>
      <c r="G171" s="9"/>
      <c r="H171" s="7"/>
      <c r="I171" s="9"/>
    </row>
    <row r="172" spans="1:16" ht="12.75">
      <c r="A172" s="6">
        <v>112</v>
      </c>
      <c r="B172" s="6" t="s">
        <v>46</v>
      </c>
      <c r="C172" s="6" t="s">
        <v>581</v>
      </c>
      <c r="D172" s="6" t="s">
        <v>46</v>
      </c>
      <c r="E172" s="6" t="s">
        <v>582</v>
      </c>
      <c r="F172" s="6" t="s">
        <v>77</v>
      </c>
      <c r="G172" s="8">
        <v>1.5</v>
      </c>
      <c r="H172" s="11">
        <v>1320</v>
      </c>
      <c r="I172" s="10">
        <f aca="true" t="shared" si="12" ref="I172:I187">ROUND((H172*G172),2)</f>
        <v>1980</v>
      </c>
      <c r="O172">
        <f>rekapitulace!H8</f>
        <v>21</v>
      </c>
      <c r="P172">
        <f aca="true" t="shared" si="13" ref="P172:P187">O172/100*I172</f>
        <v>415.8</v>
      </c>
    </row>
    <row r="173" spans="1:16" ht="25.5">
      <c r="A173" s="6">
        <v>113</v>
      </c>
      <c r="B173" s="6" t="s">
        <v>46</v>
      </c>
      <c r="C173" s="6" t="s">
        <v>583</v>
      </c>
      <c r="D173" s="6" t="s">
        <v>46</v>
      </c>
      <c r="E173" s="6" t="s">
        <v>584</v>
      </c>
      <c r="F173" s="6" t="s">
        <v>77</v>
      </c>
      <c r="G173" s="8">
        <v>13.8</v>
      </c>
      <c r="H173" s="11">
        <v>833</v>
      </c>
      <c r="I173" s="10">
        <f t="shared" si="12"/>
        <v>11495.4</v>
      </c>
      <c r="O173">
        <f>rekapitulace!H8</f>
        <v>21</v>
      </c>
      <c r="P173">
        <f t="shared" si="13"/>
        <v>2414.0339999999997</v>
      </c>
    </row>
    <row r="174" spans="1:16" ht="12.75">
      <c r="A174" s="6">
        <v>114</v>
      </c>
      <c r="B174" s="6" t="s">
        <v>46</v>
      </c>
      <c r="C174" s="6" t="s">
        <v>585</v>
      </c>
      <c r="D174" s="6" t="s">
        <v>46</v>
      </c>
      <c r="E174" s="6" t="s">
        <v>586</v>
      </c>
      <c r="F174" s="6" t="s">
        <v>52</v>
      </c>
      <c r="G174" s="8">
        <v>6</v>
      </c>
      <c r="H174" s="11">
        <v>113</v>
      </c>
      <c r="I174" s="10">
        <f t="shared" si="12"/>
        <v>678</v>
      </c>
      <c r="O174">
        <f>rekapitulace!H8</f>
        <v>21</v>
      </c>
      <c r="P174">
        <f t="shared" si="13"/>
        <v>142.38</v>
      </c>
    </row>
    <row r="175" spans="1:16" ht="25.5">
      <c r="A175" s="6">
        <v>115</v>
      </c>
      <c r="B175" s="6" t="s">
        <v>46</v>
      </c>
      <c r="C175" s="6" t="s">
        <v>587</v>
      </c>
      <c r="D175" s="6" t="s">
        <v>46</v>
      </c>
      <c r="E175" s="6" t="s">
        <v>588</v>
      </c>
      <c r="F175" s="6" t="s">
        <v>72</v>
      </c>
      <c r="G175" s="8">
        <v>50.4</v>
      </c>
      <c r="H175" s="11">
        <v>105</v>
      </c>
      <c r="I175" s="10">
        <f t="shared" si="12"/>
        <v>5292</v>
      </c>
      <c r="O175">
        <f>rekapitulace!H8</f>
        <v>21</v>
      </c>
      <c r="P175">
        <f t="shared" si="13"/>
        <v>1111.32</v>
      </c>
    </row>
    <row r="176" spans="1:16" ht="12.75">
      <c r="A176" s="6">
        <v>116</v>
      </c>
      <c r="B176" s="6" t="s">
        <v>46</v>
      </c>
      <c r="C176" s="6" t="s">
        <v>589</v>
      </c>
      <c r="D176" s="6" t="s">
        <v>46</v>
      </c>
      <c r="E176" s="6" t="s">
        <v>590</v>
      </c>
      <c r="F176" s="6" t="s">
        <v>77</v>
      </c>
      <c r="G176" s="8">
        <v>1.12</v>
      </c>
      <c r="H176" s="11">
        <v>6320</v>
      </c>
      <c r="I176" s="10">
        <f t="shared" si="12"/>
        <v>7078.4</v>
      </c>
      <c r="O176">
        <f>rekapitulace!H8</f>
        <v>21</v>
      </c>
      <c r="P176">
        <f t="shared" si="13"/>
        <v>1486.464</v>
      </c>
    </row>
    <row r="177" spans="1:16" ht="12.75">
      <c r="A177" s="6">
        <v>117</v>
      </c>
      <c r="B177" s="6" t="s">
        <v>46</v>
      </c>
      <c r="C177" s="6" t="s">
        <v>591</v>
      </c>
      <c r="D177" s="6" t="s">
        <v>46</v>
      </c>
      <c r="E177" s="6" t="s">
        <v>592</v>
      </c>
      <c r="F177" s="6" t="s">
        <v>48</v>
      </c>
      <c r="G177" s="8">
        <v>0.1</v>
      </c>
      <c r="H177" s="11">
        <v>286</v>
      </c>
      <c r="I177" s="10">
        <f t="shared" si="12"/>
        <v>28.6</v>
      </c>
      <c r="O177">
        <f>rekapitulace!H8</f>
        <v>21</v>
      </c>
      <c r="P177">
        <f t="shared" si="13"/>
        <v>6.006</v>
      </c>
    </row>
    <row r="178" spans="1:16" ht="12.75">
      <c r="A178" s="6">
        <v>118</v>
      </c>
      <c r="B178" s="6" t="s">
        <v>46</v>
      </c>
      <c r="C178" s="6" t="s">
        <v>593</v>
      </c>
      <c r="D178" s="6" t="s">
        <v>46</v>
      </c>
      <c r="E178" s="6" t="s">
        <v>594</v>
      </c>
      <c r="F178" s="6" t="s">
        <v>48</v>
      </c>
      <c r="G178" s="8">
        <v>0.1</v>
      </c>
      <c r="H178" s="11">
        <v>254</v>
      </c>
      <c r="I178" s="10">
        <f t="shared" si="12"/>
        <v>25.4</v>
      </c>
      <c r="O178">
        <f>rekapitulace!H8</f>
        <v>21</v>
      </c>
      <c r="P178">
        <f t="shared" si="13"/>
        <v>5.334</v>
      </c>
    </row>
    <row r="179" spans="1:16" ht="12.75">
      <c r="A179" s="6">
        <v>119</v>
      </c>
      <c r="B179" s="6" t="s">
        <v>46</v>
      </c>
      <c r="C179" s="6" t="s">
        <v>595</v>
      </c>
      <c r="D179" s="6" t="s">
        <v>46</v>
      </c>
      <c r="E179" s="6" t="s">
        <v>596</v>
      </c>
      <c r="F179" s="6" t="s">
        <v>48</v>
      </c>
      <c r="G179" s="8">
        <v>33.32</v>
      </c>
      <c r="H179" s="11">
        <v>42.7</v>
      </c>
      <c r="I179" s="10">
        <f t="shared" si="12"/>
        <v>1422.76</v>
      </c>
      <c r="O179">
        <f>rekapitulace!H8</f>
        <v>21</v>
      </c>
      <c r="P179">
        <f t="shared" si="13"/>
        <v>298.77959999999996</v>
      </c>
    </row>
    <row r="180" spans="1:16" ht="12.75">
      <c r="A180" s="6">
        <v>120</v>
      </c>
      <c r="B180" s="6" t="s">
        <v>46</v>
      </c>
      <c r="C180" s="6" t="s">
        <v>597</v>
      </c>
      <c r="D180" s="6" t="s">
        <v>46</v>
      </c>
      <c r="E180" s="6" t="s">
        <v>598</v>
      </c>
      <c r="F180" s="6" t="s">
        <v>77</v>
      </c>
      <c r="G180" s="8">
        <v>0.274</v>
      </c>
      <c r="H180" s="11">
        <v>6230</v>
      </c>
      <c r="I180" s="10">
        <f t="shared" si="12"/>
        <v>1707.02</v>
      </c>
      <c r="O180">
        <f>rekapitulace!H8</f>
        <v>21</v>
      </c>
      <c r="P180">
        <f t="shared" si="13"/>
        <v>358.4742</v>
      </c>
    </row>
    <row r="181" spans="1:16" ht="12.75">
      <c r="A181" s="6">
        <v>121</v>
      </c>
      <c r="B181" s="6" t="s">
        <v>46</v>
      </c>
      <c r="C181" s="6" t="s">
        <v>599</v>
      </c>
      <c r="D181" s="6" t="s">
        <v>46</v>
      </c>
      <c r="E181" s="6" t="s">
        <v>600</v>
      </c>
      <c r="F181" s="6" t="s">
        <v>447</v>
      </c>
      <c r="G181" s="8">
        <v>449.267</v>
      </c>
      <c r="H181" s="11">
        <v>5.13</v>
      </c>
      <c r="I181" s="10">
        <f t="shared" si="12"/>
        <v>2304.74</v>
      </c>
      <c r="O181">
        <f>rekapitulace!H8</f>
        <v>21</v>
      </c>
      <c r="P181">
        <f t="shared" si="13"/>
        <v>483.99539999999996</v>
      </c>
    </row>
    <row r="182" spans="1:16" ht="25.5">
      <c r="A182" s="6">
        <v>185</v>
      </c>
      <c r="B182" s="6" t="s">
        <v>46</v>
      </c>
      <c r="C182" s="6" t="s">
        <v>583</v>
      </c>
      <c r="D182" s="6" t="s">
        <v>24</v>
      </c>
      <c r="E182" s="6" t="s">
        <v>584</v>
      </c>
      <c r="F182" s="6" t="s">
        <v>77</v>
      </c>
      <c r="G182" s="8">
        <v>12.4</v>
      </c>
      <c r="H182" s="11">
        <v>833</v>
      </c>
      <c r="I182" s="10">
        <f t="shared" si="12"/>
        <v>10329.2</v>
      </c>
      <c r="O182">
        <f>rekapitulace!H8</f>
        <v>21</v>
      </c>
      <c r="P182">
        <f t="shared" si="13"/>
        <v>2169.132</v>
      </c>
    </row>
    <row r="183" spans="1:16" ht="25.5">
      <c r="A183" s="6">
        <v>186</v>
      </c>
      <c r="B183" s="6" t="s">
        <v>46</v>
      </c>
      <c r="C183" s="6" t="s">
        <v>583</v>
      </c>
      <c r="D183" s="6" t="s">
        <v>35</v>
      </c>
      <c r="E183" s="6" t="s">
        <v>584</v>
      </c>
      <c r="F183" s="6" t="s">
        <v>77</v>
      </c>
      <c r="G183" s="8">
        <v>2.55</v>
      </c>
      <c r="H183" s="11">
        <v>833</v>
      </c>
      <c r="I183" s="10">
        <f t="shared" si="12"/>
        <v>2124.15</v>
      </c>
      <c r="O183">
        <f>rekapitulace!H8</f>
        <v>21</v>
      </c>
      <c r="P183">
        <f t="shared" si="13"/>
        <v>446.0715</v>
      </c>
    </row>
    <row r="184" spans="1:16" ht="12.75">
      <c r="A184" s="6">
        <v>200</v>
      </c>
      <c r="B184" s="6" t="s">
        <v>46</v>
      </c>
      <c r="C184" s="6" t="s">
        <v>601</v>
      </c>
      <c r="D184" s="6" t="s">
        <v>46</v>
      </c>
      <c r="E184" s="6" t="s">
        <v>602</v>
      </c>
      <c r="F184" s="6" t="s">
        <v>48</v>
      </c>
      <c r="G184" s="8">
        <v>13.8</v>
      </c>
      <c r="H184" s="11">
        <v>106</v>
      </c>
      <c r="I184" s="10">
        <f t="shared" si="12"/>
        <v>1462.8</v>
      </c>
      <c r="O184">
        <f>rekapitulace!H8</f>
        <v>21</v>
      </c>
      <c r="P184">
        <f t="shared" si="13"/>
        <v>307.188</v>
      </c>
    </row>
    <row r="185" spans="1:16" ht="12.75">
      <c r="A185" s="6">
        <v>201</v>
      </c>
      <c r="B185" s="6" t="s">
        <v>46</v>
      </c>
      <c r="C185" s="6" t="s">
        <v>603</v>
      </c>
      <c r="D185" s="6" t="s">
        <v>46</v>
      </c>
      <c r="E185" s="6" t="s">
        <v>604</v>
      </c>
      <c r="F185" s="6" t="s">
        <v>77</v>
      </c>
      <c r="G185" s="8">
        <v>0.276</v>
      </c>
      <c r="H185" s="11">
        <v>2930</v>
      </c>
      <c r="I185" s="10">
        <f t="shared" si="12"/>
        <v>808.68</v>
      </c>
      <c r="O185">
        <f>rekapitulace!H8</f>
        <v>21</v>
      </c>
      <c r="P185">
        <f t="shared" si="13"/>
        <v>169.82279999999997</v>
      </c>
    </row>
    <row r="186" spans="1:16" ht="12.75">
      <c r="A186" s="6">
        <v>202</v>
      </c>
      <c r="B186" s="6" t="s">
        <v>46</v>
      </c>
      <c r="C186" s="6" t="s">
        <v>605</v>
      </c>
      <c r="D186" s="6" t="s">
        <v>46</v>
      </c>
      <c r="E186" s="6" t="s">
        <v>606</v>
      </c>
      <c r="F186" s="6" t="s">
        <v>72</v>
      </c>
      <c r="G186" s="8">
        <v>15.2</v>
      </c>
      <c r="H186" s="11">
        <v>24</v>
      </c>
      <c r="I186" s="10">
        <f t="shared" si="12"/>
        <v>364.8</v>
      </c>
      <c r="O186">
        <f>rekapitulace!H8</f>
        <v>21</v>
      </c>
      <c r="P186">
        <f t="shared" si="13"/>
        <v>76.608</v>
      </c>
    </row>
    <row r="187" spans="1:16" ht="12.75">
      <c r="A187" s="6">
        <v>203</v>
      </c>
      <c r="B187" s="6" t="s">
        <v>46</v>
      </c>
      <c r="C187" s="6" t="s">
        <v>607</v>
      </c>
      <c r="D187" s="6" t="s">
        <v>46</v>
      </c>
      <c r="E187" s="6" t="s">
        <v>608</v>
      </c>
      <c r="F187" s="6" t="s">
        <v>77</v>
      </c>
      <c r="G187" s="8">
        <v>0.025</v>
      </c>
      <c r="H187" s="11">
        <v>5180</v>
      </c>
      <c r="I187" s="10">
        <f t="shared" si="12"/>
        <v>129.5</v>
      </c>
      <c r="O187">
        <f>rekapitulace!H8</f>
        <v>21</v>
      </c>
      <c r="P187">
        <f t="shared" si="13"/>
        <v>27.195</v>
      </c>
    </row>
    <row r="188" spans="1:16" ht="12.75" customHeight="1">
      <c r="A188" s="13"/>
      <c r="B188" s="13"/>
      <c r="C188" s="13" t="s">
        <v>580</v>
      </c>
      <c r="D188" s="13"/>
      <c r="E188" s="13" t="s">
        <v>609</v>
      </c>
      <c r="F188" s="13"/>
      <c r="G188" s="13"/>
      <c r="H188" s="13"/>
      <c r="I188" s="13">
        <f>SUM(I172:I187)</f>
        <v>47231.45000000001</v>
      </c>
      <c r="P188">
        <f>ROUND(SUM(P172:P187),2)</f>
        <v>9918.6</v>
      </c>
    </row>
    <row r="190" spans="1:9" ht="12.75" customHeight="1">
      <c r="A190" s="7"/>
      <c r="B190" s="7"/>
      <c r="C190" s="7" t="s">
        <v>611</v>
      </c>
      <c r="D190" s="7"/>
      <c r="E190" s="7" t="s">
        <v>610</v>
      </c>
      <c r="F190" s="7"/>
      <c r="G190" s="9"/>
      <c r="H190" s="7"/>
      <c r="I190" s="9"/>
    </row>
    <row r="191" spans="1:16" ht="12.75">
      <c r="A191" s="6">
        <v>122</v>
      </c>
      <c r="B191" s="6" t="s">
        <v>46</v>
      </c>
      <c r="C191" s="6" t="s">
        <v>612</v>
      </c>
      <c r="D191" s="6" t="s">
        <v>46</v>
      </c>
      <c r="E191" s="6" t="s">
        <v>613</v>
      </c>
      <c r="F191" s="6" t="s">
        <v>72</v>
      </c>
      <c r="G191" s="8">
        <v>2.5</v>
      </c>
      <c r="H191" s="11">
        <v>366</v>
      </c>
      <c r="I191" s="10">
        <f aca="true" t="shared" si="14" ref="I191:I198">ROUND((H191*G191),2)</f>
        <v>915</v>
      </c>
      <c r="O191">
        <f>rekapitulace!H8</f>
        <v>21</v>
      </c>
      <c r="P191">
        <f aca="true" t="shared" si="15" ref="P191:P198">O191/100*I191</f>
        <v>192.15</v>
      </c>
    </row>
    <row r="192" spans="1:16" ht="25.5">
      <c r="A192" s="6">
        <v>123</v>
      </c>
      <c r="B192" s="6" t="s">
        <v>46</v>
      </c>
      <c r="C192" s="6" t="s">
        <v>614</v>
      </c>
      <c r="D192" s="6" t="s">
        <v>46</v>
      </c>
      <c r="E192" s="6" t="s">
        <v>615</v>
      </c>
      <c r="F192" s="6" t="s">
        <v>52</v>
      </c>
      <c r="G192" s="8">
        <v>2</v>
      </c>
      <c r="H192" s="11">
        <v>57.7</v>
      </c>
      <c r="I192" s="10">
        <f t="shared" si="14"/>
        <v>115.4</v>
      </c>
      <c r="O192">
        <f>rekapitulace!H8</f>
        <v>21</v>
      </c>
      <c r="P192">
        <f t="shared" si="15"/>
        <v>24.234</v>
      </c>
    </row>
    <row r="193" spans="1:16" ht="12.75">
      <c r="A193" s="6">
        <v>124</v>
      </c>
      <c r="B193" s="6" t="s">
        <v>46</v>
      </c>
      <c r="C193" s="6" t="s">
        <v>616</v>
      </c>
      <c r="D193" s="6" t="s">
        <v>46</v>
      </c>
      <c r="E193" s="6" t="s">
        <v>617</v>
      </c>
      <c r="F193" s="6" t="s">
        <v>72</v>
      </c>
      <c r="G193" s="8">
        <v>2.5</v>
      </c>
      <c r="H193" s="11">
        <v>471</v>
      </c>
      <c r="I193" s="10">
        <f t="shared" si="14"/>
        <v>1177.5</v>
      </c>
      <c r="O193">
        <f>rekapitulace!H8</f>
        <v>21</v>
      </c>
      <c r="P193">
        <f t="shared" si="15"/>
        <v>247.27499999999998</v>
      </c>
    </row>
    <row r="194" spans="1:16" ht="12.75">
      <c r="A194" s="6">
        <v>125</v>
      </c>
      <c r="B194" s="6" t="s">
        <v>46</v>
      </c>
      <c r="C194" s="6" t="s">
        <v>618</v>
      </c>
      <c r="D194" s="6" t="s">
        <v>46</v>
      </c>
      <c r="E194" s="6" t="s">
        <v>619</v>
      </c>
      <c r="F194" s="6" t="s">
        <v>72</v>
      </c>
      <c r="G194" s="8">
        <v>12</v>
      </c>
      <c r="H194" s="11">
        <v>584</v>
      </c>
      <c r="I194" s="10">
        <f t="shared" si="14"/>
        <v>7008</v>
      </c>
      <c r="O194">
        <f>rekapitulace!H8</f>
        <v>21</v>
      </c>
      <c r="P194">
        <f t="shared" si="15"/>
        <v>1471.6799999999998</v>
      </c>
    </row>
    <row r="195" spans="1:16" ht="12.75">
      <c r="A195" s="6">
        <v>126</v>
      </c>
      <c r="B195" s="6" t="s">
        <v>46</v>
      </c>
      <c r="C195" s="6" t="s">
        <v>620</v>
      </c>
      <c r="D195" s="6" t="s">
        <v>46</v>
      </c>
      <c r="E195" s="6" t="s">
        <v>621</v>
      </c>
      <c r="F195" s="6" t="s">
        <v>52</v>
      </c>
      <c r="G195" s="8">
        <v>3</v>
      </c>
      <c r="H195" s="11">
        <v>478</v>
      </c>
      <c r="I195" s="10">
        <f t="shared" si="14"/>
        <v>1434</v>
      </c>
      <c r="O195">
        <f>rekapitulace!H8</f>
        <v>21</v>
      </c>
      <c r="P195">
        <f t="shared" si="15"/>
        <v>301.14</v>
      </c>
    </row>
    <row r="196" spans="1:16" ht="12.75">
      <c r="A196" s="6">
        <v>127</v>
      </c>
      <c r="B196" s="6" t="s">
        <v>46</v>
      </c>
      <c r="C196" s="6" t="s">
        <v>622</v>
      </c>
      <c r="D196" s="6" t="s">
        <v>46</v>
      </c>
      <c r="E196" s="6" t="s">
        <v>623</v>
      </c>
      <c r="F196" s="6" t="s">
        <v>72</v>
      </c>
      <c r="G196" s="8">
        <v>7.7</v>
      </c>
      <c r="H196" s="11">
        <v>762</v>
      </c>
      <c r="I196" s="10">
        <f t="shared" si="14"/>
        <v>5867.4</v>
      </c>
      <c r="O196">
        <f>rekapitulace!H8</f>
        <v>21</v>
      </c>
      <c r="P196">
        <f t="shared" si="15"/>
        <v>1232.1539999999998</v>
      </c>
    </row>
    <row r="197" spans="1:16" ht="25.5">
      <c r="A197" s="6">
        <v>128</v>
      </c>
      <c r="B197" s="6" t="s">
        <v>46</v>
      </c>
      <c r="C197" s="6" t="s">
        <v>624</v>
      </c>
      <c r="D197" s="6" t="s">
        <v>46</v>
      </c>
      <c r="E197" s="6" t="s">
        <v>625</v>
      </c>
      <c r="F197" s="6" t="s">
        <v>52</v>
      </c>
      <c r="G197" s="8">
        <v>1</v>
      </c>
      <c r="H197" s="11">
        <v>710</v>
      </c>
      <c r="I197" s="10">
        <f t="shared" si="14"/>
        <v>710</v>
      </c>
      <c r="O197">
        <f>rekapitulace!H8</f>
        <v>21</v>
      </c>
      <c r="P197">
        <f t="shared" si="15"/>
        <v>149.1</v>
      </c>
    </row>
    <row r="198" spans="1:16" ht="12.75">
      <c r="A198" s="6">
        <v>129</v>
      </c>
      <c r="B198" s="6" t="s">
        <v>46</v>
      </c>
      <c r="C198" s="6" t="s">
        <v>626</v>
      </c>
      <c r="D198" s="6" t="s">
        <v>46</v>
      </c>
      <c r="E198" s="6" t="s">
        <v>627</v>
      </c>
      <c r="F198" s="6" t="s">
        <v>447</v>
      </c>
      <c r="G198" s="8">
        <v>172.273</v>
      </c>
      <c r="H198" s="11">
        <v>1.52</v>
      </c>
      <c r="I198" s="10">
        <f t="shared" si="14"/>
        <v>261.85</v>
      </c>
      <c r="O198">
        <f>rekapitulace!H8</f>
        <v>21</v>
      </c>
      <c r="P198">
        <f t="shared" si="15"/>
        <v>54.9885</v>
      </c>
    </row>
    <row r="199" spans="1:16" ht="12.75" customHeight="1">
      <c r="A199" s="13"/>
      <c r="B199" s="13"/>
      <c r="C199" s="13" t="s">
        <v>611</v>
      </c>
      <c r="D199" s="13"/>
      <c r="E199" s="13" t="s">
        <v>628</v>
      </c>
      <c r="F199" s="13"/>
      <c r="G199" s="13"/>
      <c r="H199" s="13"/>
      <c r="I199" s="13">
        <f>SUM(I191:I198)</f>
        <v>17489.149999999998</v>
      </c>
      <c r="P199">
        <f>ROUND(SUM(P191:P198),2)</f>
        <v>3672.72</v>
      </c>
    </row>
    <row r="201" spans="1:9" ht="12.75" customHeight="1">
      <c r="A201" s="7"/>
      <c r="B201" s="7"/>
      <c r="C201" s="7" t="s">
        <v>630</v>
      </c>
      <c r="D201" s="7"/>
      <c r="E201" s="7" t="s">
        <v>629</v>
      </c>
      <c r="F201" s="7"/>
      <c r="G201" s="9"/>
      <c r="H201" s="7"/>
      <c r="I201" s="9"/>
    </row>
    <row r="202" spans="1:16" ht="12.75">
      <c r="A202" s="6">
        <v>130</v>
      </c>
      <c r="B202" s="6" t="s">
        <v>46</v>
      </c>
      <c r="C202" s="6" t="s">
        <v>631</v>
      </c>
      <c r="D202" s="6" t="s">
        <v>46</v>
      </c>
      <c r="E202" s="6" t="s">
        <v>632</v>
      </c>
      <c r="F202" s="6" t="s">
        <v>48</v>
      </c>
      <c r="G202" s="8">
        <v>39.204</v>
      </c>
      <c r="H202" s="11">
        <v>1260</v>
      </c>
      <c r="I202" s="10">
        <f aca="true" t="shared" si="16" ref="I202:I209">ROUND((H202*G202),2)</f>
        <v>49397.04</v>
      </c>
      <c r="O202">
        <f>rekapitulace!H8</f>
        <v>21</v>
      </c>
      <c r="P202">
        <f aca="true" t="shared" si="17" ref="P202:P209">O202/100*I202</f>
        <v>10373.3784</v>
      </c>
    </row>
    <row r="203" spans="1:16" ht="12.75">
      <c r="A203" s="6">
        <v>131</v>
      </c>
      <c r="B203" s="6" t="s">
        <v>46</v>
      </c>
      <c r="C203" s="6" t="s">
        <v>633</v>
      </c>
      <c r="D203" s="6" t="s">
        <v>46</v>
      </c>
      <c r="E203" s="6" t="s">
        <v>634</v>
      </c>
      <c r="F203" s="6" t="s">
        <v>72</v>
      </c>
      <c r="G203" s="8">
        <v>11.9</v>
      </c>
      <c r="H203" s="11">
        <v>63.5</v>
      </c>
      <c r="I203" s="10">
        <f t="shared" si="16"/>
        <v>755.65</v>
      </c>
      <c r="O203">
        <f>rekapitulace!H8</f>
        <v>21</v>
      </c>
      <c r="P203">
        <f t="shared" si="17"/>
        <v>158.6865</v>
      </c>
    </row>
    <row r="204" spans="1:16" ht="12.75">
      <c r="A204" s="6">
        <v>132</v>
      </c>
      <c r="B204" s="6" t="s">
        <v>46</v>
      </c>
      <c r="C204" s="6" t="s">
        <v>635</v>
      </c>
      <c r="D204" s="6" t="s">
        <v>46</v>
      </c>
      <c r="E204" s="6" t="s">
        <v>636</v>
      </c>
      <c r="F204" s="6" t="s">
        <v>72</v>
      </c>
      <c r="G204" s="8">
        <v>5.95</v>
      </c>
      <c r="H204" s="11">
        <v>1120</v>
      </c>
      <c r="I204" s="10">
        <f t="shared" si="16"/>
        <v>6664</v>
      </c>
      <c r="O204">
        <f>rekapitulace!H8</f>
        <v>21</v>
      </c>
      <c r="P204">
        <f t="shared" si="17"/>
        <v>1399.44</v>
      </c>
    </row>
    <row r="205" spans="1:16" ht="12.75">
      <c r="A205" s="6">
        <v>133</v>
      </c>
      <c r="B205" s="6" t="s">
        <v>46</v>
      </c>
      <c r="C205" s="6" t="s">
        <v>637</v>
      </c>
      <c r="D205" s="6" t="s">
        <v>46</v>
      </c>
      <c r="E205" s="6" t="s">
        <v>638</v>
      </c>
      <c r="F205" s="6" t="s">
        <v>72</v>
      </c>
      <c r="G205" s="8">
        <v>5.95</v>
      </c>
      <c r="H205" s="11">
        <v>955</v>
      </c>
      <c r="I205" s="10">
        <f t="shared" si="16"/>
        <v>5682.25</v>
      </c>
      <c r="O205">
        <f>rekapitulace!H8</f>
        <v>21</v>
      </c>
      <c r="P205">
        <f t="shared" si="17"/>
        <v>1193.2725</v>
      </c>
    </row>
    <row r="206" spans="1:16" ht="12.75">
      <c r="A206" s="6">
        <v>134</v>
      </c>
      <c r="B206" s="6" t="s">
        <v>46</v>
      </c>
      <c r="C206" s="6" t="s">
        <v>639</v>
      </c>
      <c r="D206" s="6" t="s">
        <v>46</v>
      </c>
      <c r="E206" s="6" t="s">
        <v>640</v>
      </c>
      <c r="F206" s="6" t="s">
        <v>48</v>
      </c>
      <c r="G206" s="8">
        <v>33.32</v>
      </c>
      <c r="H206" s="11">
        <v>56.8</v>
      </c>
      <c r="I206" s="10">
        <f t="shared" si="16"/>
        <v>1892.58</v>
      </c>
      <c r="O206">
        <f>rekapitulace!H8</f>
        <v>21</v>
      </c>
      <c r="P206">
        <f t="shared" si="17"/>
        <v>397.44179999999994</v>
      </c>
    </row>
    <row r="207" spans="1:16" ht="12.75">
      <c r="A207" s="6">
        <v>135</v>
      </c>
      <c r="B207" s="6" t="s">
        <v>46</v>
      </c>
      <c r="C207" s="6" t="s">
        <v>641</v>
      </c>
      <c r="D207" s="6" t="s">
        <v>46</v>
      </c>
      <c r="E207" s="6" t="s">
        <v>642</v>
      </c>
      <c r="F207" s="6" t="s">
        <v>52</v>
      </c>
      <c r="G207" s="8">
        <v>1</v>
      </c>
      <c r="H207" s="11">
        <v>113</v>
      </c>
      <c r="I207" s="10">
        <f t="shared" si="16"/>
        <v>113</v>
      </c>
      <c r="O207">
        <f>rekapitulace!H8</f>
        <v>21</v>
      </c>
      <c r="P207">
        <f t="shared" si="17"/>
        <v>23.73</v>
      </c>
    </row>
    <row r="208" spans="1:16" ht="12.75">
      <c r="A208" s="6">
        <v>136</v>
      </c>
      <c r="B208" s="6" t="s">
        <v>46</v>
      </c>
      <c r="C208" s="6" t="s">
        <v>643</v>
      </c>
      <c r="D208" s="6" t="s">
        <v>46</v>
      </c>
      <c r="E208" s="6" t="s">
        <v>644</v>
      </c>
      <c r="F208" s="6" t="s">
        <v>645</v>
      </c>
      <c r="G208" s="8">
        <v>1</v>
      </c>
      <c r="H208" s="11">
        <v>1160</v>
      </c>
      <c r="I208" s="10">
        <f t="shared" si="16"/>
        <v>1160</v>
      </c>
      <c r="O208">
        <f>rekapitulace!H8</f>
        <v>21</v>
      </c>
      <c r="P208">
        <f t="shared" si="17"/>
        <v>243.6</v>
      </c>
    </row>
    <row r="209" spans="1:16" ht="12.75">
      <c r="A209" s="6">
        <v>138</v>
      </c>
      <c r="B209" s="6" t="s">
        <v>46</v>
      </c>
      <c r="C209" s="6" t="s">
        <v>646</v>
      </c>
      <c r="D209" s="6" t="s">
        <v>46</v>
      </c>
      <c r="E209" s="6" t="s">
        <v>647</v>
      </c>
      <c r="F209" s="6" t="s">
        <v>447</v>
      </c>
      <c r="G209" s="8">
        <v>656.645</v>
      </c>
      <c r="H209" s="11">
        <v>4.84</v>
      </c>
      <c r="I209" s="10">
        <f t="shared" si="16"/>
        <v>3178.16</v>
      </c>
      <c r="O209">
        <f>rekapitulace!H8</f>
        <v>21</v>
      </c>
      <c r="P209">
        <f t="shared" si="17"/>
        <v>667.4136</v>
      </c>
    </row>
    <row r="210" spans="1:16" ht="12.75" customHeight="1">
      <c r="A210" s="13"/>
      <c r="B210" s="13"/>
      <c r="C210" s="13" t="s">
        <v>630</v>
      </c>
      <c r="D210" s="13"/>
      <c r="E210" s="13" t="s">
        <v>648</v>
      </c>
      <c r="F210" s="13"/>
      <c r="G210" s="13"/>
      <c r="H210" s="13"/>
      <c r="I210" s="13">
        <f>SUM(I202:I209)</f>
        <v>68842.68000000001</v>
      </c>
      <c r="P210">
        <f>ROUND(SUM(P202:P209),2)</f>
        <v>14456.96</v>
      </c>
    </row>
    <row r="212" spans="1:9" ht="12.75" customHeight="1">
      <c r="A212" s="7"/>
      <c r="B212" s="7"/>
      <c r="C212" s="7" t="s">
        <v>650</v>
      </c>
      <c r="D212" s="7"/>
      <c r="E212" s="7" t="s">
        <v>649</v>
      </c>
      <c r="F212" s="7"/>
      <c r="G212" s="9"/>
      <c r="H212" s="7"/>
      <c r="I212" s="9"/>
    </row>
    <row r="213" spans="1:16" ht="12.75">
      <c r="A213" s="6">
        <v>139</v>
      </c>
      <c r="B213" s="6" t="s">
        <v>46</v>
      </c>
      <c r="C213" s="6" t="s">
        <v>651</v>
      </c>
      <c r="D213" s="6" t="s">
        <v>46</v>
      </c>
      <c r="E213" s="6" t="s">
        <v>652</v>
      </c>
      <c r="F213" s="6" t="s">
        <v>52</v>
      </c>
      <c r="G213" s="8">
        <v>2</v>
      </c>
      <c r="H213" s="11">
        <v>495</v>
      </c>
      <c r="I213" s="10">
        <f aca="true" t="shared" si="18" ref="I213:I219">ROUND((H213*G213),2)</f>
        <v>990</v>
      </c>
      <c r="O213">
        <f>rekapitulace!H8</f>
        <v>21</v>
      </c>
      <c r="P213">
        <f aca="true" t="shared" si="19" ref="P213:P219">O213/100*I213</f>
        <v>207.9</v>
      </c>
    </row>
    <row r="214" spans="1:16" ht="12.75">
      <c r="A214" s="6">
        <v>140</v>
      </c>
      <c r="B214" s="6" t="s">
        <v>46</v>
      </c>
      <c r="C214" s="6" t="s">
        <v>653</v>
      </c>
      <c r="D214" s="6" t="s">
        <v>46</v>
      </c>
      <c r="E214" s="6" t="s">
        <v>654</v>
      </c>
      <c r="F214" s="6" t="s">
        <v>52</v>
      </c>
      <c r="G214" s="8">
        <v>2</v>
      </c>
      <c r="H214" s="11">
        <v>4580</v>
      </c>
      <c r="I214" s="10">
        <f t="shared" si="18"/>
        <v>9160</v>
      </c>
      <c r="O214">
        <f>rekapitulace!H8</f>
        <v>21</v>
      </c>
      <c r="P214">
        <f t="shared" si="19"/>
        <v>1923.6</v>
      </c>
    </row>
    <row r="215" spans="1:16" ht="12.75">
      <c r="A215" s="6">
        <v>141</v>
      </c>
      <c r="B215" s="6" t="s">
        <v>46</v>
      </c>
      <c r="C215" s="6" t="s">
        <v>655</v>
      </c>
      <c r="D215" s="6" t="s">
        <v>46</v>
      </c>
      <c r="E215" s="6" t="s">
        <v>656</v>
      </c>
      <c r="F215" s="6" t="s">
        <v>52</v>
      </c>
      <c r="G215" s="8">
        <v>1</v>
      </c>
      <c r="H215" s="11">
        <v>112</v>
      </c>
      <c r="I215" s="10">
        <f t="shared" si="18"/>
        <v>112</v>
      </c>
      <c r="O215">
        <f>rekapitulace!H8</f>
        <v>21</v>
      </c>
      <c r="P215">
        <f t="shared" si="19"/>
        <v>23.52</v>
      </c>
    </row>
    <row r="216" spans="1:16" ht="12.75">
      <c r="A216" s="6">
        <v>142</v>
      </c>
      <c r="B216" s="6" t="s">
        <v>46</v>
      </c>
      <c r="C216" s="6" t="s">
        <v>657</v>
      </c>
      <c r="D216" s="6" t="s">
        <v>46</v>
      </c>
      <c r="E216" s="6" t="s">
        <v>658</v>
      </c>
      <c r="F216" s="6" t="s">
        <v>52</v>
      </c>
      <c r="G216" s="8">
        <v>2</v>
      </c>
      <c r="H216" s="11">
        <v>96.8</v>
      </c>
      <c r="I216" s="10">
        <f t="shared" si="18"/>
        <v>193.6</v>
      </c>
      <c r="O216">
        <f>rekapitulace!H8</f>
        <v>21</v>
      </c>
      <c r="P216">
        <f t="shared" si="19"/>
        <v>40.656</v>
      </c>
    </row>
    <row r="217" spans="1:16" ht="12.75">
      <c r="A217" s="6">
        <v>143</v>
      </c>
      <c r="B217" s="6" t="s">
        <v>46</v>
      </c>
      <c r="C217" s="6" t="s">
        <v>659</v>
      </c>
      <c r="D217" s="6" t="s">
        <v>46</v>
      </c>
      <c r="E217" s="6" t="s">
        <v>660</v>
      </c>
      <c r="F217" s="6" t="s">
        <v>72</v>
      </c>
      <c r="G217" s="8">
        <v>2</v>
      </c>
      <c r="H217" s="11">
        <v>358</v>
      </c>
      <c r="I217" s="10">
        <f t="shared" si="18"/>
        <v>716</v>
      </c>
      <c r="O217">
        <f>rekapitulace!H8</f>
        <v>21</v>
      </c>
      <c r="P217">
        <f t="shared" si="19"/>
        <v>150.35999999999999</v>
      </c>
    </row>
    <row r="218" spans="1:16" ht="12.75">
      <c r="A218" s="6">
        <v>144</v>
      </c>
      <c r="B218" s="6" t="s">
        <v>46</v>
      </c>
      <c r="C218" s="6" t="s">
        <v>661</v>
      </c>
      <c r="D218" s="6" t="s">
        <v>46</v>
      </c>
      <c r="E218" s="6" t="s">
        <v>662</v>
      </c>
      <c r="F218" s="6" t="s">
        <v>52</v>
      </c>
      <c r="G218" s="8">
        <v>4</v>
      </c>
      <c r="H218" s="11">
        <v>50.1</v>
      </c>
      <c r="I218" s="10">
        <f t="shared" si="18"/>
        <v>200.4</v>
      </c>
      <c r="O218">
        <f>rekapitulace!H8</f>
        <v>21</v>
      </c>
      <c r="P218">
        <f t="shared" si="19"/>
        <v>42.084</v>
      </c>
    </row>
    <row r="219" spans="1:16" ht="12.75">
      <c r="A219" s="6">
        <v>145</v>
      </c>
      <c r="B219" s="6" t="s">
        <v>46</v>
      </c>
      <c r="C219" s="6" t="s">
        <v>663</v>
      </c>
      <c r="D219" s="6" t="s">
        <v>46</v>
      </c>
      <c r="E219" s="6" t="s">
        <v>664</v>
      </c>
      <c r="F219" s="6" t="s">
        <v>447</v>
      </c>
      <c r="G219" s="8">
        <v>113.72</v>
      </c>
      <c r="H219" s="11">
        <v>0.74</v>
      </c>
      <c r="I219" s="10">
        <f t="shared" si="18"/>
        <v>84.15</v>
      </c>
      <c r="O219">
        <f>rekapitulace!H8</f>
        <v>21</v>
      </c>
      <c r="P219">
        <f t="shared" si="19"/>
        <v>17.6715</v>
      </c>
    </row>
    <row r="220" spans="1:16" ht="12.75" customHeight="1">
      <c r="A220" s="13"/>
      <c r="B220" s="13"/>
      <c r="C220" s="13" t="s">
        <v>650</v>
      </c>
      <c r="D220" s="13"/>
      <c r="E220" s="13" t="s">
        <v>665</v>
      </c>
      <c r="F220" s="13"/>
      <c r="G220" s="13"/>
      <c r="H220" s="13"/>
      <c r="I220" s="13">
        <f>SUM(I213:I219)</f>
        <v>11456.15</v>
      </c>
      <c r="P220">
        <f>ROUND(SUM(P213:P219),2)</f>
        <v>2405.79</v>
      </c>
    </row>
    <row r="222" spans="1:9" ht="12.75" customHeight="1">
      <c r="A222" s="7"/>
      <c r="B222" s="7"/>
      <c r="C222" s="7" t="s">
        <v>667</v>
      </c>
      <c r="D222" s="7"/>
      <c r="E222" s="7" t="s">
        <v>666</v>
      </c>
      <c r="F222" s="7"/>
      <c r="G222" s="9"/>
      <c r="H222" s="7"/>
      <c r="I222" s="9"/>
    </row>
    <row r="223" spans="1:16" ht="12.75">
      <c r="A223" s="6">
        <v>146</v>
      </c>
      <c r="B223" s="6" t="s">
        <v>46</v>
      </c>
      <c r="C223" s="6" t="s">
        <v>668</v>
      </c>
      <c r="D223" s="6" t="s">
        <v>46</v>
      </c>
      <c r="E223" s="6" t="s">
        <v>669</v>
      </c>
      <c r="F223" s="6" t="s">
        <v>52</v>
      </c>
      <c r="G223" s="8">
        <v>1</v>
      </c>
      <c r="H223" s="11">
        <v>2400</v>
      </c>
      <c r="I223" s="10">
        <f>ROUND((H223*G223),2)</f>
        <v>2400</v>
      </c>
      <c r="O223">
        <f>rekapitulace!H8</f>
        <v>21</v>
      </c>
      <c r="P223">
        <f>O223/100*I223</f>
        <v>504</v>
      </c>
    </row>
    <row r="224" spans="1:16" ht="12.75">
      <c r="A224" s="6">
        <v>147</v>
      </c>
      <c r="B224" s="6" t="s">
        <v>46</v>
      </c>
      <c r="C224" s="6" t="s">
        <v>670</v>
      </c>
      <c r="D224" s="6" t="s">
        <v>46</v>
      </c>
      <c r="E224" s="6" t="s">
        <v>671</v>
      </c>
      <c r="F224" s="6" t="s">
        <v>52</v>
      </c>
      <c r="G224" s="8">
        <v>1</v>
      </c>
      <c r="H224" s="11">
        <v>9380</v>
      </c>
      <c r="I224" s="10">
        <f>ROUND((H224*G224),2)</f>
        <v>9380</v>
      </c>
      <c r="O224">
        <f>rekapitulace!H8</f>
        <v>21</v>
      </c>
      <c r="P224">
        <f>O224/100*I224</f>
        <v>1969.8</v>
      </c>
    </row>
    <row r="225" spans="1:16" ht="12.75">
      <c r="A225" s="6">
        <v>148</v>
      </c>
      <c r="B225" s="6" t="s">
        <v>46</v>
      </c>
      <c r="C225" s="6" t="s">
        <v>672</v>
      </c>
      <c r="D225" s="6" t="s">
        <v>46</v>
      </c>
      <c r="E225" s="6" t="s">
        <v>673</v>
      </c>
      <c r="F225" s="6" t="s">
        <v>447</v>
      </c>
      <c r="G225" s="8">
        <v>117.8</v>
      </c>
      <c r="H225" s="11">
        <v>1.35</v>
      </c>
      <c r="I225" s="10">
        <f>ROUND((H225*G225),2)</f>
        <v>159.03</v>
      </c>
      <c r="O225">
        <f>rekapitulace!H8</f>
        <v>21</v>
      </c>
      <c r="P225">
        <f>O225/100*I225</f>
        <v>33.3963</v>
      </c>
    </row>
    <row r="226" spans="1:16" ht="12.75" customHeight="1">
      <c r="A226" s="13"/>
      <c r="B226" s="13"/>
      <c r="C226" s="13" t="s">
        <v>667</v>
      </c>
      <c r="D226" s="13"/>
      <c r="E226" s="13" t="s">
        <v>674</v>
      </c>
      <c r="F226" s="13"/>
      <c r="G226" s="13"/>
      <c r="H226" s="13"/>
      <c r="I226" s="13">
        <f>SUM(I223:I225)</f>
        <v>11939.03</v>
      </c>
      <c r="P226">
        <f>ROUND(SUM(P223:P225),2)</f>
        <v>2507.2</v>
      </c>
    </row>
    <row r="228" spans="1:9" ht="12.75" customHeight="1">
      <c r="A228" s="7"/>
      <c r="B228" s="7"/>
      <c r="C228" s="7" t="s">
        <v>676</v>
      </c>
      <c r="D228" s="7"/>
      <c r="E228" s="7" t="s">
        <v>675</v>
      </c>
      <c r="F228" s="7"/>
      <c r="G228" s="9"/>
      <c r="H228" s="7"/>
      <c r="I228" s="9"/>
    </row>
    <row r="229" spans="1:16" ht="25.5">
      <c r="A229" s="6">
        <v>149</v>
      </c>
      <c r="B229" s="6" t="s">
        <v>46</v>
      </c>
      <c r="C229" s="6" t="s">
        <v>677</v>
      </c>
      <c r="D229" s="6" t="s">
        <v>46</v>
      </c>
      <c r="E229" s="6" t="s">
        <v>678</v>
      </c>
      <c r="F229" s="6" t="s">
        <v>48</v>
      </c>
      <c r="G229" s="8">
        <v>23.8</v>
      </c>
      <c r="H229" s="11">
        <v>271</v>
      </c>
      <c r="I229" s="10">
        <f>ROUND((H229*G229),2)</f>
        <v>6449.8</v>
      </c>
      <c r="O229">
        <f>rekapitulace!H8</f>
        <v>21</v>
      </c>
      <c r="P229">
        <f>O229/100*I229</f>
        <v>1354.458</v>
      </c>
    </row>
    <row r="230" spans="1:16" ht="12.75">
      <c r="A230" s="6">
        <v>150</v>
      </c>
      <c r="B230" s="6" t="s">
        <v>46</v>
      </c>
      <c r="C230" s="6" t="s">
        <v>679</v>
      </c>
      <c r="D230" s="6" t="s">
        <v>46</v>
      </c>
      <c r="E230" s="6" t="s">
        <v>680</v>
      </c>
      <c r="F230" s="6" t="s">
        <v>48</v>
      </c>
      <c r="G230" s="8">
        <v>23.8</v>
      </c>
      <c r="H230" s="11">
        <v>435</v>
      </c>
      <c r="I230" s="10">
        <f>ROUND((H230*G230),2)</f>
        <v>10353</v>
      </c>
      <c r="O230">
        <f>rekapitulace!H8</f>
        <v>21</v>
      </c>
      <c r="P230">
        <f>O230/100*I230</f>
        <v>2174.13</v>
      </c>
    </row>
    <row r="231" spans="1:16" ht="12.75">
      <c r="A231" s="6">
        <v>151</v>
      </c>
      <c r="B231" s="6" t="s">
        <v>46</v>
      </c>
      <c r="C231" s="6" t="s">
        <v>681</v>
      </c>
      <c r="D231" s="6" t="s">
        <v>46</v>
      </c>
      <c r="E231" s="6" t="s">
        <v>682</v>
      </c>
      <c r="F231" s="6" t="s">
        <v>48</v>
      </c>
      <c r="G231" s="8">
        <v>23.8</v>
      </c>
      <c r="H231" s="11">
        <v>36.9</v>
      </c>
      <c r="I231" s="10">
        <f>ROUND((H231*G231),2)</f>
        <v>878.22</v>
      </c>
      <c r="O231">
        <f>rekapitulace!H8</f>
        <v>21</v>
      </c>
      <c r="P231">
        <f>O231/100*I231</f>
        <v>184.4262</v>
      </c>
    </row>
    <row r="232" spans="1:16" ht="12.75">
      <c r="A232" s="6">
        <v>152</v>
      </c>
      <c r="B232" s="6" t="s">
        <v>46</v>
      </c>
      <c r="C232" s="6" t="s">
        <v>683</v>
      </c>
      <c r="D232" s="6" t="s">
        <v>46</v>
      </c>
      <c r="E232" s="6" t="s">
        <v>684</v>
      </c>
      <c r="F232" s="6" t="s">
        <v>48</v>
      </c>
      <c r="G232" s="8">
        <v>23.8</v>
      </c>
      <c r="H232" s="11">
        <v>173</v>
      </c>
      <c r="I232" s="10">
        <f>ROUND((H232*G232),2)</f>
        <v>4117.4</v>
      </c>
      <c r="O232">
        <f>rekapitulace!H8</f>
        <v>21</v>
      </c>
      <c r="P232">
        <f>O232/100*I232</f>
        <v>864.6539999999999</v>
      </c>
    </row>
    <row r="233" spans="1:16" ht="12.75">
      <c r="A233" s="6">
        <v>153</v>
      </c>
      <c r="B233" s="6" t="s">
        <v>46</v>
      </c>
      <c r="C233" s="6" t="s">
        <v>685</v>
      </c>
      <c r="D233" s="6" t="s">
        <v>46</v>
      </c>
      <c r="E233" s="6" t="s">
        <v>686</v>
      </c>
      <c r="F233" s="6" t="s">
        <v>447</v>
      </c>
      <c r="G233" s="8">
        <v>217.984</v>
      </c>
      <c r="H233" s="11">
        <v>5.47</v>
      </c>
      <c r="I233" s="10">
        <f>ROUND((H233*G233),2)</f>
        <v>1192.37</v>
      </c>
      <c r="O233">
        <f>rekapitulace!H8</f>
        <v>21</v>
      </c>
      <c r="P233">
        <f>O233/100*I233</f>
        <v>250.39769999999996</v>
      </c>
    </row>
    <row r="234" spans="1:16" ht="12.75" customHeight="1">
      <c r="A234" s="13"/>
      <c r="B234" s="13"/>
      <c r="C234" s="13" t="s">
        <v>676</v>
      </c>
      <c r="D234" s="13"/>
      <c r="E234" s="13" t="s">
        <v>687</v>
      </c>
      <c r="F234" s="13"/>
      <c r="G234" s="13"/>
      <c r="H234" s="13"/>
      <c r="I234" s="13">
        <f>SUM(I229:I233)</f>
        <v>22990.789999999997</v>
      </c>
      <c r="P234">
        <f>ROUND(SUM(P229:P233),2)</f>
        <v>4828.07</v>
      </c>
    </row>
    <row r="236" spans="1:9" ht="12.75" customHeight="1">
      <c r="A236" s="7"/>
      <c r="B236" s="7"/>
      <c r="C236" s="7" t="s">
        <v>689</v>
      </c>
      <c r="D236" s="7"/>
      <c r="E236" s="7" t="s">
        <v>688</v>
      </c>
      <c r="F236" s="7"/>
      <c r="G236" s="9"/>
      <c r="H236" s="7"/>
      <c r="I236" s="9"/>
    </row>
    <row r="237" spans="1:16" ht="25.5">
      <c r="A237" s="6">
        <v>154</v>
      </c>
      <c r="B237" s="6" t="s">
        <v>46</v>
      </c>
      <c r="C237" s="6" t="s">
        <v>690</v>
      </c>
      <c r="D237" s="6" t="s">
        <v>46</v>
      </c>
      <c r="E237" s="6" t="s">
        <v>691</v>
      </c>
      <c r="F237" s="6" t="s">
        <v>48</v>
      </c>
      <c r="G237" s="8">
        <v>68.6</v>
      </c>
      <c r="H237" s="11">
        <v>417</v>
      </c>
      <c r="I237" s="10">
        <f>ROUND((H237*G237),2)</f>
        <v>28606.2</v>
      </c>
      <c r="O237">
        <f>rekapitulace!H8</f>
        <v>21</v>
      </c>
      <c r="P237">
        <f>O237/100*I237</f>
        <v>6007.302</v>
      </c>
    </row>
    <row r="238" spans="1:16" ht="12.75">
      <c r="A238" s="6">
        <v>155</v>
      </c>
      <c r="B238" s="6" t="s">
        <v>46</v>
      </c>
      <c r="C238" s="6" t="s">
        <v>692</v>
      </c>
      <c r="D238" s="6" t="s">
        <v>46</v>
      </c>
      <c r="E238" s="6" t="s">
        <v>693</v>
      </c>
      <c r="F238" s="6" t="s">
        <v>48</v>
      </c>
      <c r="G238" s="8">
        <v>68.6</v>
      </c>
      <c r="H238" s="11">
        <v>201</v>
      </c>
      <c r="I238" s="10">
        <f>ROUND((H238*G238),2)</f>
        <v>13788.6</v>
      </c>
      <c r="O238">
        <f>rekapitulace!H8</f>
        <v>21</v>
      </c>
      <c r="P238">
        <f>O238/100*I238</f>
        <v>2895.6059999999998</v>
      </c>
    </row>
    <row r="239" spans="1:16" ht="12.75">
      <c r="A239" s="6">
        <v>156</v>
      </c>
      <c r="B239" s="6" t="s">
        <v>46</v>
      </c>
      <c r="C239" s="6" t="s">
        <v>694</v>
      </c>
      <c r="D239" s="6" t="s">
        <v>46</v>
      </c>
      <c r="E239" s="6" t="s">
        <v>695</v>
      </c>
      <c r="F239" s="6" t="s">
        <v>48</v>
      </c>
      <c r="G239" s="8">
        <v>4.09</v>
      </c>
      <c r="H239" s="11">
        <v>28.1</v>
      </c>
      <c r="I239" s="10">
        <f>ROUND((H239*G239),2)</f>
        <v>114.93</v>
      </c>
      <c r="O239">
        <f>rekapitulace!H8</f>
        <v>21</v>
      </c>
      <c r="P239">
        <f>O239/100*I239</f>
        <v>24.1353</v>
      </c>
    </row>
    <row r="240" spans="1:16" ht="12.75">
      <c r="A240" s="6">
        <v>157</v>
      </c>
      <c r="B240" s="6" t="s">
        <v>46</v>
      </c>
      <c r="C240" s="6" t="s">
        <v>696</v>
      </c>
      <c r="D240" s="6" t="s">
        <v>46</v>
      </c>
      <c r="E240" s="6" t="s">
        <v>697</v>
      </c>
      <c r="F240" s="6" t="s">
        <v>48</v>
      </c>
      <c r="G240" s="8">
        <v>68.6</v>
      </c>
      <c r="H240" s="11">
        <v>36.9</v>
      </c>
      <c r="I240" s="10">
        <f>ROUND((H240*G240),2)</f>
        <v>2531.34</v>
      </c>
      <c r="O240">
        <f>rekapitulace!H8</f>
        <v>21</v>
      </c>
      <c r="P240">
        <f>O240/100*I240</f>
        <v>531.5814</v>
      </c>
    </row>
    <row r="241" spans="1:16" ht="12.75">
      <c r="A241" s="6">
        <v>158</v>
      </c>
      <c r="B241" s="6" t="s">
        <v>46</v>
      </c>
      <c r="C241" s="6" t="s">
        <v>698</v>
      </c>
      <c r="D241" s="6" t="s">
        <v>46</v>
      </c>
      <c r="E241" s="6" t="s">
        <v>699</v>
      </c>
      <c r="F241" s="6" t="s">
        <v>447</v>
      </c>
      <c r="G241" s="8">
        <v>450.411</v>
      </c>
      <c r="H241" s="11">
        <v>2.8</v>
      </c>
      <c r="I241" s="10">
        <f>ROUND((H241*G241),2)</f>
        <v>1261.15</v>
      </c>
      <c r="O241">
        <f>rekapitulace!H8</f>
        <v>21</v>
      </c>
      <c r="P241">
        <f>O241/100*I241</f>
        <v>264.8415</v>
      </c>
    </row>
    <row r="242" spans="1:16" ht="12.75" customHeight="1">
      <c r="A242" s="13"/>
      <c r="B242" s="13"/>
      <c r="C242" s="13" t="s">
        <v>689</v>
      </c>
      <c r="D242" s="13"/>
      <c r="E242" s="13" t="s">
        <v>700</v>
      </c>
      <c r="F242" s="13"/>
      <c r="G242" s="13"/>
      <c r="H242" s="13"/>
      <c r="I242" s="13">
        <f>SUM(I237:I241)</f>
        <v>46302.22000000001</v>
      </c>
      <c r="P242">
        <f>ROUND(SUM(P237:P241),2)</f>
        <v>9723.47</v>
      </c>
    </row>
    <row r="244" spans="1:9" ht="12.75" customHeight="1">
      <c r="A244" s="7"/>
      <c r="B244" s="7"/>
      <c r="C244" s="7" t="s">
        <v>701</v>
      </c>
      <c r="D244" s="7"/>
      <c r="E244" s="7" t="s">
        <v>688</v>
      </c>
      <c r="F244" s="7"/>
      <c r="G244" s="9"/>
      <c r="H244" s="7"/>
      <c r="I244" s="9"/>
    </row>
    <row r="245" spans="1:16" ht="12.75">
      <c r="A245" s="6">
        <v>159</v>
      </c>
      <c r="B245" s="6" t="s">
        <v>46</v>
      </c>
      <c r="C245" s="6" t="s">
        <v>702</v>
      </c>
      <c r="D245" s="6" t="s">
        <v>46</v>
      </c>
      <c r="E245" s="6" t="s">
        <v>703</v>
      </c>
      <c r="F245" s="6" t="s">
        <v>48</v>
      </c>
      <c r="G245" s="8">
        <v>55.2</v>
      </c>
      <c r="H245" s="11">
        <v>9.84</v>
      </c>
      <c r="I245" s="10">
        <f>ROUND((H245*G245),2)</f>
        <v>543.17</v>
      </c>
      <c r="O245">
        <f>rekapitulace!H8</f>
        <v>21</v>
      </c>
      <c r="P245">
        <f>O245/100*I245</f>
        <v>114.06569999999999</v>
      </c>
    </row>
    <row r="246" spans="1:16" ht="12.75">
      <c r="A246" s="6">
        <v>160</v>
      </c>
      <c r="B246" s="6" t="s">
        <v>46</v>
      </c>
      <c r="C246" s="6" t="s">
        <v>704</v>
      </c>
      <c r="D246" s="6" t="s">
        <v>46</v>
      </c>
      <c r="E246" s="6" t="s">
        <v>705</v>
      </c>
      <c r="F246" s="6" t="s">
        <v>48</v>
      </c>
      <c r="G246" s="8">
        <v>55.2</v>
      </c>
      <c r="H246" s="11">
        <v>11.3</v>
      </c>
      <c r="I246" s="10">
        <f>ROUND((H246*G246),2)</f>
        <v>623.76</v>
      </c>
      <c r="O246">
        <f>rekapitulace!H8</f>
        <v>21</v>
      </c>
      <c r="P246">
        <f>O246/100*I246</f>
        <v>130.9896</v>
      </c>
    </row>
    <row r="247" spans="1:16" ht="25.5">
      <c r="A247" s="6">
        <v>161</v>
      </c>
      <c r="B247" s="6" t="s">
        <v>46</v>
      </c>
      <c r="C247" s="6" t="s">
        <v>706</v>
      </c>
      <c r="D247" s="6" t="s">
        <v>46</v>
      </c>
      <c r="E247" s="6" t="s">
        <v>707</v>
      </c>
      <c r="F247" s="6" t="s">
        <v>48</v>
      </c>
      <c r="G247" s="8">
        <v>55.2</v>
      </c>
      <c r="H247" s="11">
        <v>56.7</v>
      </c>
      <c r="I247" s="10">
        <f>ROUND((H247*G247),2)</f>
        <v>3129.84</v>
      </c>
      <c r="O247">
        <f>rekapitulace!H8</f>
        <v>21</v>
      </c>
      <c r="P247">
        <f>O247/100*I247</f>
        <v>657.2664</v>
      </c>
    </row>
    <row r="248" spans="1:16" ht="12.75" customHeight="1">
      <c r="A248" s="13"/>
      <c r="B248" s="13"/>
      <c r="C248" s="13" t="s">
        <v>701</v>
      </c>
      <c r="D248" s="13"/>
      <c r="E248" s="13" t="s">
        <v>700</v>
      </c>
      <c r="F248" s="13"/>
      <c r="G248" s="13"/>
      <c r="H248" s="13"/>
      <c r="I248" s="13">
        <f>SUM(I245:I247)</f>
        <v>4296.77</v>
      </c>
      <c r="P248">
        <f>ROUND(SUM(P245:P247),2)</f>
        <v>902.32</v>
      </c>
    </row>
    <row r="250" spans="1:9" ht="12.75" customHeight="1">
      <c r="A250" s="7"/>
      <c r="B250" s="7"/>
      <c r="C250" s="7" t="s">
        <v>41</v>
      </c>
      <c r="D250" s="7"/>
      <c r="E250" s="7" t="s">
        <v>111</v>
      </c>
      <c r="F250" s="7"/>
      <c r="G250" s="9"/>
      <c r="H250" s="7"/>
      <c r="I250" s="9"/>
    </row>
    <row r="251" spans="1:16" ht="12.75">
      <c r="A251" s="6">
        <v>172</v>
      </c>
      <c r="B251" s="6" t="s">
        <v>46</v>
      </c>
      <c r="C251" s="6" t="s">
        <v>708</v>
      </c>
      <c r="D251" s="6" t="s">
        <v>46</v>
      </c>
      <c r="E251" s="6" t="s">
        <v>709</v>
      </c>
      <c r="F251" s="6" t="s">
        <v>72</v>
      </c>
      <c r="G251" s="8">
        <v>20.09</v>
      </c>
      <c r="H251" s="11">
        <v>51.3</v>
      </c>
      <c r="I251" s="10">
        <f aca="true" t="shared" si="20" ref="I251:I256">ROUND((H251*G251),2)</f>
        <v>1030.62</v>
      </c>
      <c r="O251">
        <f>rekapitulace!H8</f>
        <v>21</v>
      </c>
      <c r="P251">
        <f aca="true" t="shared" si="21" ref="P251:P256">O251/100*I251</f>
        <v>216.43019999999996</v>
      </c>
    </row>
    <row r="252" spans="1:16" ht="12.75">
      <c r="A252" s="6">
        <v>173</v>
      </c>
      <c r="B252" s="6" t="s">
        <v>46</v>
      </c>
      <c r="C252" s="6" t="s">
        <v>710</v>
      </c>
      <c r="D252" s="6" t="s">
        <v>46</v>
      </c>
      <c r="E252" s="6" t="s">
        <v>711</v>
      </c>
      <c r="F252" s="6" t="s">
        <v>72</v>
      </c>
      <c r="G252" s="8">
        <v>20.09</v>
      </c>
      <c r="H252" s="11">
        <v>50.9</v>
      </c>
      <c r="I252" s="10">
        <f t="shared" si="20"/>
        <v>1022.58</v>
      </c>
      <c r="O252">
        <f>rekapitulace!H8</f>
        <v>21</v>
      </c>
      <c r="P252">
        <f t="shared" si="21"/>
        <v>214.7418</v>
      </c>
    </row>
    <row r="253" spans="1:16" ht="12.75">
      <c r="A253" s="6">
        <v>174</v>
      </c>
      <c r="B253" s="6" t="s">
        <v>46</v>
      </c>
      <c r="C253" s="6" t="s">
        <v>712</v>
      </c>
      <c r="D253" s="6" t="s">
        <v>46</v>
      </c>
      <c r="E253" s="6" t="s">
        <v>713</v>
      </c>
      <c r="F253" s="6" t="s">
        <v>52</v>
      </c>
      <c r="G253" s="8">
        <v>6</v>
      </c>
      <c r="H253" s="11">
        <v>173</v>
      </c>
      <c r="I253" s="10">
        <f t="shared" si="20"/>
        <v>1038</v>
      </c>
      <c r="O253">
        <f>rekapitulace!H8</f>
        <v>21</v>
      </c>
      <c r="P253">
        <f t="shared" si="21"/>
        <v>217.98</v>
      </c>
    </row>
    <row r="254" spans="1:16" ht="12.75">
      <c r="A254" s="6">
        <v>175</v>
      </c>
      <c r="B254" s="6" t="s">
        <v>46</v>
      </c>
      <c r="C254" s="6" t="s">
        <v>714</v>
      </c>
      <c r="D254" s="6" t="s">
        <v>46</v>
      </c>
      <c r="E254" s="6" t="s">
        <v>715</v>
      </c>
      <c r="F254" s="6" t="s">
        <v>52</v>
      </c>
      <c r="G254" s="8">
        <v>6</v>
      </c>
      <c r="H254" s="11">
        <v>319</v>
      </c>
      <c r="I254" s="10">
        <f t="shared" si="20"/>
        <v>1914</v>
      </c>
      <c r="O254">
        <f>rekapitulace!H8</f>
        <v>21</v>
      </c>
      <c r="P254">
        <f t="shared" si="21"/>
        <v>401.94</v>
      </c>
    </row>
    <row r="255" spans="1:16" ht="12.75">
      <c r="A255" s="6">
        <v>181</v>
      </c>
      <c r="B255" s="6" t="s">
        <v>46</v>
      </c>
      <c r="C255" s="6" t="s">
        <v>716</v>
      </c>
      <c r="D255" s="6" t="s">
        <v>46</v>
      </c>
      <c r="E255" s="6" t="s">
        <v>717</v>
      </c>
      <c r="F255" s="6" t="s">
        <v>52</v>
      </c>
      <c r="G255" s="8">
        <v>1</v>
      </c>
      <c r="H255" s="11">
        <v>184</v>
      </c>
      <c r="I255" s="10">
        <f t="shared" si="20"/>
        <v>184</v>
      </c>
      <c r="O255">
        <f>rekapitulace!H8</f>
        <v>21</v>
      </c>
      <c r="P255">
        <f t="shared" si="21"/>
        <v>38.64</v>
      </c>
    </row>
    <row r="256" spans="1:16" ht="12.75">
      <c r="A256" s="6">
        <v>182</v>
      </c>
      <c r="B256" s="6" t="s">
        <v>46</v>
      </c>
      <c r="C256" s="6" t="s">
        <v>718</v>
      </c>
      <c r="D256" s="6" t="s">
        <v>46</v>
      </c>
      <c r="E256" s="6" t="s">
        <v>719</v>
      </c>
      <c r="F256" s="6" t="s">
        <v>52</v>
      </c>
      <c r="G256" s="8">
        <v>1</v>
      </c>
      <c r="H256" s="11">
        <v>242</v>
      </c>
      <c r="I256" s="10">
        <f t="shared" si="20"/>
        <v>242</v>
      </c>
      <c r="O256">
        <f>rekapitulace!H8</f>
        <v>21</v>
      </c>
      <c r="P256">
        <f t="shared" si="21"/>
        <v>50.82</v>
      </c>
    </row>
    <row r="257" spans="1:16" ht="12.75" customHeight="1">
      <c r="A257" s="13"/>
      <c r="B257" s="13"/>
      <c r="C257" s="13" t="s">
        <v>41</v>
      </c>
      <c r="D257" s="13"/>
      <c r="E257" s="13" t="s">
        <v>192</v>
      </c>
      <c r="F257" s="13"/>
      <c r="G257" s="13"/>
      <c r="H257" s="13"/>
      <c r="I257" s="13">
        <f>SUM(I251:I256)</f>
        <v>5431.2</v>
      </c>
      <c r="P257">
        <f>ROUND(SUM(P251:P256),2)</f>
        <v>1140.55</v>
      </c>
    </row>
    <row r="259" spans="1:9" ht="12.75" customHeight="1">
      <c r="A259" s="7"/>
      <c r="B259" s="7"/>
      <c r="C259" s="7" t="s">
        <v>42</v>
      </c>
      <c r="D259" s="7"/>
      <c r="E259" s="7" t="s">
        <v>720</v>
      </c>
      <c r="F259" s="7"/>
      <c r="G259" s="9"/>
      <c r="H259" s="7"/>
      <c r="I259" s="9"/>
    </row>
    <row r="260" spans="1:16" ht="12.75">
      <c r="A260" s="6">
        <v>56</v>
      </c>
      <c r="B260" s="6" t="s">
        <v>46</v>
      </c>
      <c r="C260" s="6" t="s">
        <v>721</v>
      </c>
      <c r="D260" s="6" t="s">
        <v>46</v>
      </c>
      <c r="E260" s="6" t="s">
        <v>722</v>
      </c>
      <c r="F260" s="6" t="s">
        <v>48</v>
      </c>
      <c r="G260" s="8">
        <v>306.53</v>
      </c>
      <c r="H260" s="11">
        <v>63.9</v>
      </c>
      <c r="I260" s="10">
        <f aca="true" t="shared" si="22" ref="I260:I266">ROUND((H260*G260),2)</f>
        <v>19587.27</v>
      </c>
      <c r="O260">
        <f>rekapitulace!H8</f>
        <v>21</v>
      </c>
      <c r="P260">
        <f aca="true" t="shared" si="23" ref="P260:P266">O260/100*I260</f>
        <v>4113.3267</v>
      </c>
    </row>
    <row r="261" spans="1:16" ht="12.75">
      <c r="A261" s="6">
        <v>57</v>
      </c>
      <c r="B261" s="6" t="s">
        <v>46</v>
      </c>
      <c r="C261" s="6" t="s">
        <v>723</v>
      </c>
      <c r="D261" s="6" t="s">
        <v>46</v>
      </c>
      <c r="E261" s="6" t="s">
        <v>724</v>
      </c>
      <c r="F261" s="6" t="s">
        <v>77</v>
      </c>
      <c r="G261" s="8">
        <v>76.65</v>
      </c>
      <c r="H261" s="11">
        <v>23.7</v>
      </c>
      <c r="I261" s="10">
        <f t="shared" si="22"/>
        <v>1816.61</v>
      </c>
      <c r="O261">
        <f>rekapitulace!H8</f>
        <v>21</v>
      </c>
      <c r="P261">
        <f t="shared" si="23"/>
        <v>381.4881</v>
      </c>
    </row>
    <row r="262" spans="1:16" ht="12.75">
      <c r="A262" s="6">
        <v>58</v>
      </c>
      <c r="B262" s="6" t="s">
        <v>46</v>
      </c>
      <c r="C262" s="6" t="s">
        <v>725</v>
      </c>
      <c r="D262" s="6" t="s">
        <v>46</v>
      </c>
      <c r="E262" s="6" t="s">
        <v>726</v>
      </c>
      <c r="F262" s="6" t="s">
        <v>72</v>
      </c>
      <c r="G262" s="8">
        <v>142</v>
      </c>
      <c r="H262" s="11">
        <v>432</v>
      </c>
      <c r="I262" s="10">
        <f t="shared" si="22"/>
        <v>61344</v>
      </c>
      <c r="O262">
        <f>rekapitulace!H8</f>
        <v>21</v>
      </c>
      <c r="P262">
        <f t="shared" si="23"/>
        <v>12882.24</v>
      </c>
    </row>
    <row r="263" spans="1:16" ht="25.5">
      <c r="A263" s="6">
        <v>59</v>
      </c>
      <c r="B263" s="6" t="s">
        <v>46</v>
      </c>
      <c r="C263" s="6" t="s">
        <v>727</v>
      </c>
      <c r="D263" s="6" t="s">
        <v>46</v>
      </c>
      <c r="E263" s="6" t="s">
        <v>728</v>
      </c>
      <c r="F263" s="6" t="s">
        <v>48</v>
      </c>
      <c r="G263" s="8">
        <v>25.85</v>
      </c>
      <c r="H263" s="11">
        <v>49.5</v>
      </c>
      <c r="I263" s="10">
        <f t="shared" si="22"/>
        <v>1279.58</v>
      </c>
      <c r="O263">
        <f>rekapitulace!H8</f>
        <v>21</v>
      </c>
      <c r="P263">
        <f t="shared" si="23"/>
        <v>268.7118</v>
      </c>
    </row>
    <row r="264" spans="1:16" ht="12.75">
      <c r="A264" s="6">
        <v>60</v>
      </c>
      <c r="B264" s="6" t="s">
        <v>46</v>
      </c>
      <c r="C264" s="6" t="s">
        <v>729</v>
      </c>
      <c r="D264" s="6" t="s">
        <v>46</v>
      </c>
      <c r="E264" s="6" t="s">
        <v>730</v>
      </c>
      <c r="F264" s="6" t="s">
        <v>48</v>
      </c>
      <c r="G264" s="8">
        <v>53</v>
      </c>
      <c r="H264" s="11">
        <v>28.8</v>
      </c>
      <c r="I264" s="10">
        <f t="shared" si="22"/>
        <v>1526.4</v>
      </c>
      <c r="O264">
        <f>rekapitulace!H8</f>
        <v>21</v>
      </c>
      <c r="P264">
        <f t="shared" si="23"/>
        <v>320.544</v>
      </c>
    </row>
    <row r="265" spans="1:16" ht="12.75">
      <c r="A265" s="6">
        <v>61</v>
      </c>
      <c r="B265" s="6" t="s">
        <v>46</v>
      </c>
      <c r="C265" s="6" t="s">
        <v>731</v>
      </c>
      <c r="D265" s="6" t="s">
        <v>46</v>
      </c>
      <c r="E265" s="6" t="s">
        <v>732</v>
      </c>
      <c r="F265" s="6" t="s">
        <v>48</v>
      </c>
      <c r="G265" s="8">
        <v>10.5</v>
      </c>
      <c r="H265" s="11">
        <v>17.4</v>
      </c>
      <c r="I265" s="10">
        <f t="shared" si="22"/>
        <v>182.7</v>
      </c>
      <c r="O265">
        <f>rekapitulace!H8</f>
        <v>21</v>
      </c>
      <c r="P265">
        <f t="shared" si="23"/>
        <v>38.367</v>
      </c>
    </row>
    <row r="266" spans="1:16" ht="12.75">
      <c r="A266" s="6">
        <v>62</v>
      </c>
      <c r="B266" s="6" t="s">
        <v>46</v>
      </c>
      <c r="C266" s="6" t="s">
        <v>733</v>
      </c>
      <c r="D266" s="6" t="s">
        <v>46</v>
      </c>
      <c r="E266" s="6" t="s">
        <v>734</v>
      </c>
      <c r="F266" s="6" t="s">
        <v>52</v>
      </c>
      <c r="G266" s="8">
        <v>9000</v>
      </c>
      <c r="H266" s="11">
        <v>101</v>
      </c>
      <c r="I266" s="10">
        <f t="shared" si="22"/>
        <v>909000</v>
      </c>
      <c r="O266">
        <f>rekapitulace!H8</f>
        <v>21</v>
      </c>
      <c r="P266">
        <f t="shared" si="23"/>
        <v>190890</v>
      </c>
    </row>
    <row r="267" spans="1:16" ht="12.75" customHeight="1">
      <c r="A267" s="13"/>
      <c r="B267" s="13"/>
      <c r="C267" s="13" t="s">
        <v>42</v>
      </c>
      <c r="D267" s="13"/>
      <c r="E267" s="13" t="s">
        <v>735</v>
      </c>
      <c r="F267" s="13"/>
      <c r="G267" s="13"/>
      <c r="H267" s="13"/>
      <c r="I267" s="13">
        <f>SUM(I260:I266)</f>
        <v>994736.56</v>
      </c>
      <c r="P267">
        <f>ROUND(SUM(P260:P266),2)</f>
        <v>208894.68</v>
      </c>
    </row>
    <row r="269" spans="1:9" ht="12.75" customHeight="1">
      <c r="A269" s="7"/>
      <c r="B269" s="7"/>
      <c r="C269" s="7" t="s">
        <v>194</v>
      </c>
      <c r="D269" s="7"/>
      <c r="E269" s="7" t="s">
        <v>193</v>
      </c>
      <c r="F269" s="7"/>
      <c r="G269" s="9"/>
      <c r="H269" s="7"/>
      <c r="I269" s="9"/>
    </row>
    <row r="270" spans="1:16" ht="12.75">
      <c r="A270" s="6">
        <v>63</v>
      </c>
      <c r="B270" s="6" t="s">
        <v>46</v>
      </c>
      <c r="C270" s="6" t="s">
        <v>736</v>
      </c>
      <c r="D270" s="6" t="s">
        <v>46</v>
      </c>
      <c r="E270" s="6" t="s">
        <v>737</v>
      </c>
      <c r="F270" s="6" t="s">
        <v>86</v>
      </c>
      <c r="G270" s="8">
        <v>600.632</v>
      </c>
      <c r="H270" s="11">
        <v>594</v>
      </c>
      <c r="I270" s="10">
        <f>ROUND((H270*G270),2)</f>
        <v>356775.41</v>
      </c>
      <c r="O270">
        <f>rekapitulace!H8</f>
        <v>21</v>
      </c>
      <c r="P270">
        <f>O270/100*I270</f>
        <v>74922.83609999999</v>
      </c>
    </row>
    <row r="271" spans="1:16" ht="12.75" customHeight="1">
      <c r="A271" s="13"/>
      <c r="B271" s="13"/>
      <c r="C271" s="13" t="s">
        <v>194</v>
      </c>
      <c r="D271" s="13"/>
      <c r="E271" s="13" t="s">
        <v>197</v>
      </c>
      <c r="F271" s="13"/>
      <c r="G271" s="13"/>
      <c r="H271" s="13"/>
      <c r="I271" s="13">
        <f>SUM(I270:I270)</f>
        <v>356775.41</v>
      </c>
      <c r="P271">
        <f>ROUND(SUM(P270:P270),2)</f>
        <v>74922.84</v>
      </c>
    </row>
    <row r="273" spans="1:16" ht="12.75" customHeight="1">
      <c r="A273" s="13"/>
      <c r="B273" s="13"/>
      <c r="C273" s="13"/>
      <c r="D273" s="13"/>
      <c r="E273" s="13" t="s">
        <v>60</v>
      </c>
      <c r="F273" s="13"/>
      <c r="G273" s="13"/>
      <c r="H273" s="13"/>
      <c r="I273" s="13">
        <f>+I35+I43+I59+I65+I88+I95+I114+I140+I163+I169+I188+I199+I210+I220+I226+I234+I242+I248+I257+I267+I271</f>
        <v>6267497.670000002</v>
      </c>
      <c r="P273">
        <f>+P35+P43+P59+P65+P88+P95+P114+P140+P163+P169+P188+P199+P210+P220+P226+P234+P242+P248+P257+P267+P271</f>
        <v>1316174.53</v>
      </c>
    </row>
    <row r="275" spans="1:9" ht="12.75" customHeight="1">
      <c r="A275" s="7" t="s">
        <v>61</v>
      </c>
      <c r="B275" s="7"/>
      <c r="C275" s="7"/>
      <c r="D275" s="7"/>
      <c r="E275" s="7"/>
      <c r="F275" s="7"/>
      <c r="G275" s="7"/>
      <c r="H275" s="7"/>
      <c r="I275" s="7"/>
    </row>
    <row r="276" spans="1:9" ht="12.75" customHeight="1">
      <c r="A276" s="7"/>
      <c r="B276" s="7"/>
      <c r="C276" s="7"/>
      <c r="D276" s="7"/>
      <c r="E276" s="7" t="s">
        <v>62</v>
      </c>
      <c r="F276" s="7"/>
      <c r="G276" s="7"/>
      <c r="H276" s="7"/>
      <c r="I276" s="7"/>
    </row>
    <row r="277" spans="1:16" ht="12.75" customHeight="1">
      <c r="A277" s="13"/>
      <c r="B277" s="13"/>
      <c r="C277" s="13"/>
      <c r="D277" s="13"/>
      <c r="E277" s="13" t="s">
        <v>63</v>
      </c>
      <c r="F277" s="13"/>
      <c r="G277" s="13"/>
      <c r="H277" s="13"/>
      <c r="I277" s="13">
        <v>0</v>
      </c>
      <c r="P277">
        <v>0</v>
      </c>
    </row>
    <row r="278" spans="1:9" ht="12.75" customHeight="1">
      <c r="A278" s="13"/>
      <c r="B278" s="13"/>
      <c r="C278" s="13"/>
      <c r="D278" s="13"/>
      <c r="E278" s="13" t="s">
        <v>64</v>
      </c>
      <c r="F278" s="13"/>
      <c r="G278" s="13"/>
      <c r="H278" s="13"/>
      <c r="I278" s="13"/>
    </row>
    <row r="279" spans="1:16" ht="12.75" customHeight="1">
      <c r="A279" s="13"/>
      <c r="B279" s="13"/>
      <c r="C279" s="13"/>
      <c r="D279" s="13"/>
      <c r="E279" s="13" t="s">
        <v>65</v>
      </c>
      <c r="F279" s="13"/>
      <c r="G279" s="13"/>
      <c r="H279" s="13"/>
      <c r="I279" s="13">
        <v>0</v>
      </c>
      <c r="P279">
        <v>0</v>
      </c>
    </row>
    <row r="280" spans="1:16" ht="12.75" customHeight="1">
      <c r="A280" s="13"/>
      <c r="B280" s="13"/>
      <c r="C280" s="13"/>
      <c r="D280" s="13"/>
      <c r="E280" s="13" t="s">
        <v>66</v>
      </c>
      <c r="F280" s="13"/>
      <c r="G280" s="13"/>
      <c r="H280" s="13"/>
      <c r="I280" s="13">
        <f>I277+I279</f>
        <v>0</v>
      </c>
      <c r="P280">
        <f>P277+P279</f>
        <v>0</v>
      </c>
    </row>
    <row r="282" spans="1:16" ht="12.75" customHeight="1">
      <c r="A282" s="13"/>
      <c r="B282" s="13"/>
      <c r="C282" s="13"/>
      <c r="D282" s="13"/>
      <c r="E282" s="13" t="s">
        <v>66</v>
      </c>
      <c r="F282" s="13"/>
      <c r="G282" s="13"/>
      <c r="H282" s="13"/>
      <c r="I282" s="13">
        <f>I273+I280</f>
        <v>6267497.670000002</v>
      </c>
      <c r="P282">
        <f>P273+P280</f>
        <v>1316174.53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Kalbacova Kamila</dc:creator>
  <cp:keywords/>
  <dc:description/>
  <cp:lastModifiedBy>sabina.kolocova</cp:lastModifiedBy>
  <dcterms:created xsi:type="dcterms:W3CDTF">2019-03-06T10:08:42Z</dcterms:created>
  <dcterms:modified xsi:type="dcterms:W3CDTF">2019-04-03T11:52:01Z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